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70103933\Desktop\事前提出\"/>
    </mc:Choice>
  </mc:AlternateContent>
  <bookViews>
    <workbookView xWindow="0" yWindow="0" windowWidth="19200" windowHeight="6840" tabRatio="665" activeTab="5"/>
  </bookViews>
  <sheets>
    <sheet name="名簿兼勤務表 (訪介)" sheetId="11" r:id="rId1"/>
    <sheet name="【記載例】訪問介護" sheetId="10" r:id="rId2"/>
    <sheet name="訪問介護（100名）" sheetId="9" r:id="rId3"/>
    <sheet name="訪問介護（１枚版）" sheetId="1" r:id="rId4"/>
    <sheet name="記入方法" sheetId="5" r:id="rId5"/>
    <sheet name="プルダウン・リスト" sheetId="2" r:id="rId6"/>
    <sheet name="自己点検票" sheetId="12" r:id="rId7"/>
    <sheet name="訪問型サービス算定表 " sheetId="14" r:id="rId8"/>
  </sheets>
  <externalReferences>
    <externalReference r:id="rId9"/>
  </externalReferences>
  <definedNames>
    <definedName name="_xlnm.Print_Area" localSheetId="1">【記載例】訪問介護!$A$1:$BD$50</definedName>
    <definedName name="_xlnm.Print_Area" localSheetId="4">記入方法!$A$1:$O$80</definedName>
    <definedName name="_xlnm.Print_Area" localSheetId="6">自己点検票!$A$1:$M$681</definedName>
    <definedName name="_xlnm.Print_Area" localSheetId="2">'訪問介護（100名）'!$A$1:$BD$132</definedName>
    <definedName name="_xlnm.Print_Area" localSheetId="3">'訪問介護（１枚版）'!$A$1:$BD$50</definedName>
    <definedName name="_xlnm.Print_Area" localSheetId="7">'訪問型サービス算定表 '!$A$1:$F$42</definedName>
    <definedName name="_xlnm.Print_Area" localSheetId="0">'名簿兼勤務表 (訪介)'!$A$1:$F$17</definedName>
    <definedName name="_xlnm.Print_Titles" localSheetId="1">【記載例】訪問介護!$1:$12</definedName>
    <definedName name="_xlnm.Print_Titles" localSheetId="6">自己点検票!$2:$4</definedName>
    <definedName name="_xlnm.Print_Titles" localSheetId="2">'訪問介護（100名）'!$1:$12</definedName>
    <definedName name="_xlnm.Print_Titles" localSheetId="3">'訪問介護（１枚版）'!$1:$12</definedName>
    <definedName name="_xlnm.Print_Titles" localSheetId="7">'訪問型サービス算定表 '!$3:$3</definedName>
    <definedName name="サービス提供責任者" localSheetId="7">#REF!</definedName>
    <definedName name="サービス提供責任者">プルダウン・リスト!$D$13:$D$25</definedName>
    <definedName name="管理者" localSheetId="7">#REF!</definedName>
    <definedName name="管理者">プルダウン・リスト!$C$13:$C$25</definedName>
    <definedName name="職種" localSheetId="7">#REF!</definedName>
    <definedName name="職種">プルダウン・リスト!$C$12:$K$12</definedName>
    <definedName name="訪問介護員" localSheetId="7">#REF!</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8" i="10" l="1"/>
  <c r="AU14" i="1"/>
  <c r="AU8" i="1"/>
  <c r="AU8" i="9"/>
  <c r="J38" i="1" l="1"/>
  <c r="H38" i="1"/>
  <c r="F38" i="1"/>
  <c r="L37" i="1"/>
  <c r="L36" i="1"/>
  <c r="L35" i="1"/>
  <c r="F34" i="1"/>
  <c r="H34" i="1"/>
  <c r="J34" i="1"/>
  <c r="T35" i="1"/>
  <c r="V35" i="1"/>
  <c r="T36" i="1"/>
  <c r="V36" i="1"/>
  <c r="T37" i="1"/>
  <c r="V37" i="1"/>
  <c r="T38" i="1"/>
  <c r="V38" i="1"/>
  <c r="Y39" i="1"/>
  <c r="AA39" i="1"/>
  <c r="R44" i="1" s="1"/>
  <c r="AB44" i="1" s="1"/>
  <c r="W49" i="1" s="1"/>
  <c r="AE39" i="1"/>
  <c r="R49" i="1" s="1"/>
  <c r="R43" i="1"/>
  <c r="W43" i="1"/>
  <c r="W44" i="1"/>
  <c r="L38" i="1" l="1"/>
  <c r="L40" i="1" s="1"/>
  <c r="C44" i="1" s="1"/>
  <c r="V39" i="1"/>
  <c r="T39" i="1"/>
  <c r="AB49" i="1"/>
  <c r="I44" i="1"/>
  <c r="AU22" i="10"/>
  <c r="W44" i="10"/>
  <c r="W43" i="10"/>
  <c r="R43" i="10"/>
  <c r="AE39" i="10"/>
  <c r="R49" i="10" s="1"/>
  <c r="AA39" i="10"/>
  <c r="R44" i="10" s="1"/>
  <c r="AB44" i="10" s="1"/>
  <c r="W49"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L44" i="1" l="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I44" i="10"/>
  <c r="L44" i="10" s="1"/>
  <c r="T38" i="10"/>
  <c r="AW17" i="10" l="1"/>
  <c r="T39" i="10"/>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R131" i="9" s="1"/>
  <c r="AA121" i="9"/>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R126" i="9" l="1"/>
  <c r="AB126" i="9" s="1"/>
  <c r="W131" i="9" s="1"/>
  <c r="AB131" i="9" s="1"/>
  <c r="P10" i="9"/>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<sst xmlns="http://schemas.openxmlformats.org/spreadsheetml/2006/main" count="1506" uniqueCount="576">
  <si>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</si>
  <si>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</si>
  <si>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</si>
  <si>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</si>
  <si>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</si>
  <si>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</si>
  <si>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</si>
  <si>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</si>
  <si>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</si>
  <si>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</si>
  <si>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</si>
  <si>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</si>
  <si>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</si>
  <si>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</si>
  <si>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</si>
  <si>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</si>
  <si>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</si>
  <si>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</si>
  <si>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</si>
  <si>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</si>
  <si>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</si>
  <si>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</si>
  <si>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</si>
  <si>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</si>
  <si>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</si>
  <si>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</si>
  <si>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</si>
  <si>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</si>
  <si>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</si>
  <si>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</si>
  <si>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</si>
  <si>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</si>
  <si>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</si>
  <si>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</si>
  <si>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</si>
  <si>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</si>
  <si>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</si>
  <si>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</si>
  <si>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</si>
  <si>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</si>
  <si>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</si>
  <si>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</si>
  <si>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</si>
  <si>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</si>
  <si>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</si>
  <si>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</si>
  <si>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</si>
  <si>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</si>
  <si>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</si>
  <si>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</si>
  <si>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</si>
  <si>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</si>
  <si>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</si>
  <si>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</si>
  <si>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</si>
  <si>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</si>
  <si>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</si>
  <si>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</si>
  <si>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</si>
  <si>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</si>
  <si>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</si>
  <si>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</si>
  <si>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</si>
  <si>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</si>
  <si>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</si>
  <si>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</si>
  <si>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</si>
  <si>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</si>
  <si>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</si>
  <si>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</si>
  <si>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</si>
  <si>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</si>
  <si>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</si>
  <si>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</si>
  <si>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</si>
  <si>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</si>
  <si>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</si>
  <si>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</si>
  <si>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</si>
  <si>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</si>
  <si>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</si>
  <si>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</si>
  <si>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</si>
  <si>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</si>
  <si>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</si>
  <si>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</si>
  <si>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</si>
  <si>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</si>
  <si>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</si>
  <si>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</si>
  <si>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</si>
  <si>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</si>
  <si>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</si>
  <si>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</si>
  <si>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</si>
  <si>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</si>
  <si>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</si>
  <si>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</si>
  <si>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</si>
  <si>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</si>
  <si>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</si>
  <si>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</si>
  <si>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</si>
  <si>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</si>
  <si>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</si>
  <si>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</si>
  <si>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</si>
  <si>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</si>
  <si>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</si>
  <si>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</si>
  <si>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</si>
  <si>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</si>
  <si>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</si>
  <si>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</si>
  <si>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</si>
  <si>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</si>
  <si>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</si>
  <si>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</si>
  <si>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</si>
  <si>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</si>
  <si>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</si>
  <si>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</si>
  <si>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</si>
  <si>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</si>
  <si>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</si>
  <si>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</si>
  <si>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</si>
  <si>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</si>
  <si>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</si>
  <si>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</si>
  <si>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</si>
  <si>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</si>
  <si>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</si>
  <si>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</si>
  <si>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</si>
  <si>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</si>
  <si>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</si>
  <si>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</si>
  <si>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</si>
  <si>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</si>
  <si>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</si>
  <si>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</si>
  <si>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</si>
  <si>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</si>
  <si>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</si>
  <si>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</si>
  <si>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</si>
  <si>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</si>
  <si>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</si>
  <si>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</si>
  <si>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</si>
  <si>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</si>
  <si>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</si>
  <si>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</si>
  <si>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</si>
  <si>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</si>
  <si>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</si>
  <si>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</si>
  <si>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</si>
  <si>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</si>
  <si>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</si>
  <si>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</si>
  <si>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</si>
  <si>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</si>
  <si>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</si>
  <si>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</si>
  <si>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</si>
  <si>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</si>
  <si>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</si>
  <si>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</si>
  <si>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</si>
  <si>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</si>
  <si>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</si>
  <si>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</si>
  <si>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</si>
  <si>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</si>
  <si>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</si>
  <si>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</si>
  <si>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名簿兼勤務表</t>
    <rPh sb="0" eb="2">
      <t>メイボ</t>
    </rPh>
    <rPh sb="2" eb="3">
      <t>ケン</t>
    </rPh>
    <rPh sb="3" eb="5">
      <t>キンム</t>
    </rPh>
    <rPh sb="5" eb="6">
      <t>ヒョウ</t>
    </rPh>
    <phoneticPr fontId="2"/>
  </si>
  <si>
    <t>事業所名</t>
    <phoneticPr fontId="2"/>
  </si>
  <si>
    <t>訪問介護</t>
    <rPh sb="0" eb="2">
      <t>ホウモン</t>
    </rPh>
    <rPh sb="2" eb="4">
      <t>カイゴ</t>
    </rPh>
    <phoneticPr fontId="2"/>
  </si>
  <si>
    <t>氏  　　名</t>
    <rPh sb="0" eb="1">
      <t>シ</t>
    </rPh>
    <rPh sb="5" eb="6">
      <t>メイ</t>
    </rPh>
    <phoneticPr fontId="2"/>
  </si>
  <si>
    <t>資　格</t>
    <rPh sb="0" eb="1">
      <t>シ</t>
    </rPh>
    <rPh sb="2" eb="3">
      <t>カク</t>
    </rPh>
    <phoneticPr fontId="2"/>
  </si>
  <si>
    <t>資格取得年月日</t>
    <rPh sb="0" eb="2">
      <t>シカク</t>
    </rPh>
    <rPh sb="2" eb="4">
      <t>シュトク</t>
    </rPh>
    <rPh sb="4" eb="7">
      <t>ネンガッピ</t>
    </rPh>
    <phoneticPr fontId="2"/>
  </si>
  <si>
    <t>採用年月日</t>
    <rPh sb="0" eb="2">
      <t>サイヨウ</t>
    </rPh>
    <rPh sb="2" eb="5">
      <t>ネンガッピ</t>
    </rPh>
    <phoneticPr fontId="2"/>
  </si>
  <si>
    <t>月合計　　　　　　　　　　　　勤務時間</t>
    <rPh sb="0" eb="1">
      <t>ツキ</t>
    </rPh>
    <rPh sb="1" eb="3">
      <t>ゴウケイ</t>
    </rPh>
    <rPh sb="15" eb="17">
      <t>キンム</t>
    </rPh>
    <rPh sb="17" eb="19">
      <t>ジカン</t>
    </rPh>
    <phoneticPr fontId="2"/>
  </si>
  <si>
    <t xml:space="preserve">介福・１・２・看・社福・介護職員初任者研修・(                )   </t>
    <rPh sb="0" eb="1">
      <t>カイ</t>
    </rPh>
    <rPh sb="1" eb="2">
      <t>フク</t>
    </rPh>
    <rPh sb="7" eb="8">
      <t>ミ</t>
    </rPh>
    <rPh sb="9" eb="11">
      <t>シャフク</t>
    </rPh>
    <rPh sb="12" eb="14">
      <t>カイゴ</t>
    </rPh>
    <rPh sb="14" eb="16">
      <t>ショクイン</t>
    </rPh>
    <rPh sb="16" eb="19">
      <t>ショニンシャ</t>
    </rPh>
    <rPh sb="19" eb="21">
      <t>ケンシュウ</t>
    </rPh>
    <phoneticPr fontId="2"/>
  </si>
  <si>
    <t>　　　　　年　　月　　日</t>
    <rPh sb="5" eb="6">
      <t>トシ</t>
    </rPh>
    <rPh sb="8" eb="9">
      <t>ツキ</t>
    </rPh>
    <rPh sb="11" eb="12">
      <t>ヒ</t>
    </rPh>
    <phoneticPr fontId="2"/>
  </si>
  <si>
    <t>時間</t>
    <rPh sb="0" eb="2">
      <t>ジカン</t>
    </rPh>
    <phoneticPr fontId="2"/>
  </si>
  <si>
    <t>※</t>
    <phoneticPr fontId="2"/>
  </si>
  <si>
    <t>就業規則による常勤の従業者が勤務する時間数・・・</t>
    <rPh sb="0" eb="2">
      <t>シュウギョウ</t>
    </rPh>
    <rPh sb="2" eb="4">
      <t>キソク</t>
    </rPh>
    <rPh sb="7" eb="9">
      <t>ジョウキン</t>
    </rPh>
    <rPh sb="10" eb="11">
      <t>ジュウ</t>
    </rPh>
    <rPh sb="11" eb="13">
      <t>ギョウシャ</t>
    </rPh>
    <rPh sb="14" eb="16">
      <t>キンム</t>
    </rPh>
    <rPh sb="18" eb="21">
      <t>ジカンスウ</t>
    </rPh>
    <phoneticPr fontId="2"/>
  </si>
  <si>
    <t>週　　　　　　　　　時間</t>
    <rPh sb="0" eb="1">
      <t>シュウ</t>
    </rPh>
    <rPh sb="10" eb="12">
      <t>ジカン</t>
    </rPh>
    <phoneticPr fontId="2"/>
  </si>
  <si>
    <t>介護サービス事業者等自己点検票（指定訪問介護事業）</t>
    <phoneticPr fontId="1"/>
  </si>
  <si>
    <t>項目</t>
    <rPh sb="0" eb="2">
      <t>コウモク</t>
    </rPh>
    <phoneticPr fontId="1"/>
  </si>
  <si>
    <t>確認事項</t>
    <rPh sb="0" eb="2">
      <t>カクニン</t>
    </rPh>
    <rPh sb="2" eb="4">
      <t>ジコウ</t>
    </rPh>
    <phoneticPr fontId="1"/>
  </si>
  <si>
    <t>根拠法令等</t>
    <phoneticPr fontId="1"/>
  </si>
  <si>
    <t>は　い</t>
    <phoneticPr fontId="1"/>
  </si>
  <si>
    <t>いいえ</t>
    <phoneticPr fontId="1"/>
  </si>
  <si>
    <t>非該当</t>
    <phoneticPr fontId="1"/>
  </si>
  <si>
    <t>一基本方針</t>
    <rPh sb="0" eb="1">
      <t>１</t>
    </rPh>
    <rPh sb="1" eb="3">
      <t>キホン</t>
    </rPh>
    <rPh sb="3" eb="5">
      <t>ホウシン</t>
    </rPh>
    <phoneticPr fontId="1"/>
  </si>
  <si>
    <t xml:space="preserve">都条例第111号第4条
</t>
    <phoneticPr fontId="1"/>
  </si>
  <si>
    <t>□</t>
    <phoneticPr fontId="1"/>
  </si>
  <si>
    <t>二　人員に関する基準</t>
    <rPh sb="0" eb="1">
      <t>２</t>
    </rPh>
    <rPh sb="2" eb="4">
      <t>ジンイン</t>
    </rPh>
    <rPh sb="5" eb="6">
      <t>カン</t>
    </rPh>
    <rPh sb="8" eb="10">
      <t>キジュン</t>
    </rPh>
    <phoneticPr fontId="1"/>
  </si>
  <si>
    <t xml:space="preserve">都条例第111号第5条第1項、第2項
都規則第141号第3条第1項第1号
</t>
    <phoneticPr fontId="1"/>
  </si>
  <si>
    <t xml:space="preserve">□
</t>
    <phoneticPr fontId="1"/>
  </si>
  <si>
    <t xml:space="preserve">都条例第111号第5条第2項
都規則第141号第3条第1項第2号、第2項
都施行要領第三の一の1の(2)の①
</t>
    <phoneticPr fontId="1"/>
  </si>
  <si>
    <t>□</t>
  </si>
  <si>
    <t>都施行要領第三の一の1の(2)の②</t>
    <phoneticPr fontId="1"/>
  </si>
  <si>
    <t>□</t>
    <phoneticPr fontId="1"/>
  </si>
  <si>
    <t>二　人員に関する基準</t>
    <rPh sb="0" eb="1">
      <t>２</t>
    </rPh>
    <rPh sb="2" eb="4">
      <t>ジンイン</t>
    </rPh>
    <phoneticPr fontId="1"/>
  </si>
  <si>
    <t xml:space="preserve">都規則第141号第3条第4項
都施行要領第三の一の1の(2)の③
</t>
    <phoneticPr fontId="1"/>
  </si>
  <si>
    <t xml:space="preserve">都条例第111号第6条第1項、第2項
都施行要領第三の一の1の(3)
</t>
    <phoneticPr fontId="1"/>
  </si>
  <si>
    <t xml:space="preserve">都条例第111号第7条第1項
</t>
    <rPh sb="0" eb="1">
      <t>ト</t>
    </rPh>
    <phoneticPr fontId="1"/>
  </si>
  <si>
    <t>(2) 事務室又は区画については、利用申込の受付、相談等に対応するのに適切なスペ－スが確保されているか。</t>
    <phoneticPr fontId="1"/>
  </si>
  <si>
    <t xml:space="preserve">都条例第111号第7条第1項、第2項
都施行要領第三の一の2の(3)
</t>
    <phoneticPr fontId="1"/>
  </si>
  <si>
    <t>四　　運営に関する基準</t>
    <rPh sb="0" eb="1">
      <t>４</t>
    </rPh>
    <rPh sb="3" eb="5">
      <t>ウンエイ</t>
    </rPh>
    <phoneticPr fontId="1"/>
  </si>
  <si>
    <t xml:space="preserve">１ 管理者及びサービス提供責任者の責務
(1) 指定訪問介護事業所の管理者は、当該指定訪問介護事業所の従業者及び業務の管理を、一元的に行っているか。
</t>
    <phoneticPr fontId="1"/>
  </si>
  <si>
    <t xml:space="preserve">都条例第111号第8条第1項
都施行要領第三の一の3の(1)
</t>
    <phoneticPr fontId="1"/>
  </si>
  <si>
    <t xml:space="preserve">(2) 指定訪問介護事業所の管理者は、当該指定訪問介護事業所の従業者に、居宅条例第2章第4節（運営に関する基準）を遵守させるため必要な指揮命令を行っているか
</t>
    <rPh sb="36" eb="38">
      <t>キョタク</t>
    </rPh>
    <rPh sb="38" eb="40">
      <t>ジョウレイ</t>
    </rPh>
    <rPh sb="43" eb="44">
      <t>ダイ</t>
    </rPh>
    <rPh sb="45" eb="46">
      <t>セツ</t>
    </rPh>
    <rPh sb="47" eb="49">
      <t>ウンエイ</t>
    </rPh>
    <rPh sb="50" eb="51">
      <t>カン</t>
    </rPh>
    <rPh sb="53" eb="55">
      <t>キジュン</t>
    </rPh>
    <phoneticPr fontId="1"/>
  </si>
  <si>
    <t xml:space="preserve">都条例第111号第8条第2項
都施行要領第三の一の3の(2)
</t>
    <phoneticPr fontId="1"/>
  </si>
  <si>
    <t xml:space="preserve">都条例第111号第8条第3項
都施行要領第三の一の3の(2)
</t>
    <phoneticPr fontId="1"/>
  </si>
  <si>
    <t xml:space="preserve">都条例第111号第9条
都施行要領第三の一の3の(4)
</t>
    <phoneticPr fontId="1"/>
  </si>
  <si>
    <t xml:space="preserve">都条例第111号第10条
都施行要領第三の一の3の(5)
</t>
    <phoneticPr fontId="1"/>
  </si>
  <si>
    <t>四　　運営に関する基準　</t>
    <rPh sb="0" eb="1">
      <t>４</t>
    </rPh>
    <rPh sb="3" eb="5">
      <t>ウンエイ</t>
    </rPh>
    <rPh sb="6" eb="7">
      <t>カン</t>
    </rPh>
    <rPh sb="9" eb="11">
      <t>キジュン</t>
    </rPh>
    <phoneticPr fontId="1"/>
  </si>
  <si>
    <t>都条例第111号第11条第1項</t>
    <phoneticPr fontId="1"/>
  </si>
  <si>
    <t>(2) 指定訪問介護事業所ごとに、原則として月ごとの勤務表を作成し、訪問介護員等については、日々の勤務時間、職務の内容、常勤・非常勤の別、管理者との兼務関係、サービス提供責任者である旨等を明確にしているか。</t>
    <phoneticPr fontId="1"/>
  </si>
  <si>
    <t>都施行要領第三の一の3の(6)</t>
    <phoneticPr fontId="1"/>
  </si>
  <si>
    <t>(3) 指定訪問介護事業者は、指定訪問介護事業所ごとに、当該指定訪問介護事業所の訪問介護員等によって指定訪問介護を提供しているか。</t>
    <phoneticPr fontId="1"/>
  </si>
  <si>
    <t>都条例第111号第11条第2項</t>
    <rPh sb="0" eb="1">
      <t>ト</t>
    </rPh>
    <rPh sb="12" eb="13">
      <t>ダイ</t>
    </rPh>
    <rPh sb="14" eb="15">
      <t>コウ</t>
    </rPh>
    <phoneticPr fontId="1"/>
  </si>
  <si>
    <t>(4) 指定訪問介護事業者は、訪問介護員等の資質の向上のために、その研修の機会を確保しているか。</t>
    <phoneticPr fontId="1"/>
  </si>
  <si>
    <t>都条例第111号第11条第3項</t>
    <phoneticPr fontId="1"/>
  </si>
  <si>
    <t>都条例第111号第11条第4項</t>
    <phoneticPr fontId="1"/>
  </si>
  <si>
    <t xml:space="preserve">都条例第111号第12条第1項
都施行要領第三の一の3の(8)
</t>
    <phoneticPr fontId="1"/>
  </si>
  <si>
    <t xml:space="preserve">７ 提供拒否の禁止
　指定訪問介護事業者は、正当な理由なく指定訪問介護の提供を拒んではいないか。
　特に要介護度や所得の多寡を理由にサービスの提供を拒否していないか。また、利用者が特定のサービス行為以外の訪問介護サービスの利用を希望することを理由にサービスの提供を拒否していないか（ただし、「指定訪問介護事業所の事業運営の取扱等について」（平成12年11月16日老振第76号）の1に該当する場合を除く。）。
</t>
    <phoneticPr fontId="1"/>
  </si>
  <si>
    <t xml:space="preserve">都条例第111号第13条
都施行要領第三の一の3の(9)
</t>
    <phoneticPr fontId="1"/>
  </si>
  <si>
    <t xml:space="preserve">８ サービス提供困難時の対応
　 指定訪問介護事業者は、当該指定訪問介護事業所の通常の事業の実施地域等を勘案し、利用申込者に対し自ら適切な指定訪問介護を提供することが困難であると認めた場合は、当該利用申込者に係る居宅介護支援事業者への連絡、適当な他の指定訪問介護事業者等の紹介その他の必要な措置を速やかに講じているか。
</t>
    <phoneticPr fontId="1"/>
  </si>
  <si>
    <t xml:space="preserve">都条例第111号第14条
都施行要領第三の一の3の(10)
</t>
    <phoneticPr fontId="1"/>
  </si>
  <si>
    <t xml:space="preserve">都条例第111号第15条第1項
都施行要領第三の一の3の(11)の①
</t>
    <phoneticPr fontId="1"/>
  </si>
  <si>
    <t xml:space="preserve">都条例第111号第15条第2項
都施行要領第三の一の3の(11)の②
</t>
    <phoneticPr fontId="1"/>
  </si>
  <si>
    <t xml:space="preserve">10 要介護認定の申請に係る援助
(1) 指定訪問介護事業者は、要介護認定の申請をしていないことにより要介護認定を受けていない利用申込者については当該利用申込者の意思を踏まえて速やかに当該申請が行われるよう必要な援助を行っているか。
</t>
    <phoneticPr fontId="1"/>
  </si>
  <si>
    <t>(2) 指定訪問介護事業者は、居宅介護支援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るか。</t>
    <phoneticPr fontId="1"/>
  </si>
  <si>
    <t xml:space="preserve">都条例第111号第16条第2項
都施行要領第三の一の3の(12)の②
</t>
    <phoneticPr fontId="1"/>
  </si>
  <si>
    <t xml:space="preserve">11 心身の状況等の把握
指定訪問介護事業者は、指定訪問介護の提供に当たっては、利用者に係るサービス担当者会議等を通じ、利用者の心身の状況、置かれている環境、他の保健医療サービス又は福祉サービスの利用状況等の把握に努めているか。
</t>
    <phoneticPr fontId="1"/>
  </si>
  <si>
    <t>都条例第111号第17条</t>
    <phoneticPr fontId="1"/>
  </si>
  <si>
    <t xml:space="preserve">12 居宅介護支援事業者等との連携
(1)指定訪問介護事業者は、指定訪問介護の提供に当たっては、居宅介護支援事業者等との密接な連携に努めているか。
</t>
    <phoneticPr fontId="1"/>
  </si>
  <si>
    <t>都条例第111号第18条第1項</t>
    <phoneticPr fontId="1"/>
  </si>
  <si>
    <t>(2) 指定訪問介護事業者は、指定訪問介護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るか。</t>
    <phoneticPr fontId="1"/>
  </si>
  <si>
    <t>都条例第111号第18条第2項</t>
    <phoneticPr fontId="1"/>
  </si>
  <si>
    <t xml:space="preserve">都条例第111法第19条
都施行要領第三の一の3の(13)
</t>
    <phoneticPr fontId="1"/>
  </si>
  <si>
    <t>都条例第111号第20条</t>
    <phoneticPr fontId="1"/>
  </si>
  <si>
    <t xml:space="preserve">□
</t>
    <phoneticPr fontId="1"/>
  </si>
  <si>
    <t xml:space="preserve">15 居宅サービス計画の変更の援助
指定訪問介護事業者は、利用者が居宅サービス計画の変更を希望する場合は、当該利用者に係る居宅介護支援事業者への連絡その他の必要な援助を行っているか。
</t>
    <phoneticPr fontId="1"/>
  </si>
  <si>
    <t xml:space="preserve">都条例第111号第21条
都施行要領第三の一の3の(14)
</t>
    <phoneticPr fontId="1"/>
  </si>
  <si>
    <t xml:space="preserve">17 サービスの提供の記録
(1) 指定訪問介護事業者は、指定訪問介護を提供した際には、当該指定訪問介護の提供日及び内容、当該指定訪問介護について法第41条第6項の規定により利用者に代わって支払を受ける居宅介護サービス費の額その他必要な事項を、当該利用者に係る居宅サービス計画を記載した書面又はこれに準ずる書面に記載しているか。
</t>
    <phoneticPr fontId="1"/>
  </si>
  <si>
    <t xml:space="preserve">都条例第111号第23条第1項
都施行要領第三の一の3の(16)の①
</t>
    <phoneticPr fontId="1"/>
  </si>
  <si>
    <t>(2) 指定訪問介護事業者は、指定訪問介護を提供した際には、提供したサービスの具体的な内容等を記録するとともに、利用者からの申出があった場合には、文書の交付その他適切な方法により、当該事項に係る情報を当該利用者に対して提供しているか。</t>
    <phoneticPr fontId="1"/>
  </si>
  <si>
    <t xml:space="preserve">都条例第111号第23条第2項
都施行要領第三の一の3の(16)の②
</t>
    <phoneticPr fontId="1"/>
  </si>
  <si>
    <t xml:space="preserve">18 利用料等の受領
(1) 指定訪問介護事業者は、法定代理受領サービスに該当する指定訪問介護を提供した際には、利用者から利用料の一部として、当該指定訪問介護に係る居宅介護サービス費用基準額から当該指定訪問介護事業者に支払われる居宅介護サービス費の額を控除して得た額の支払を受けているか。
</t>
    <phoneticPr fontId="1"/>
  </si>
  <si>
    <t xml:space="preserve">都条例第111号第24条第1項
都施行要領第三の一の3の(17)の①
</t>
    <phoneticPr fontId="1"/>
  </si>
  <si>
    <t>(2) 指定訪問介護事業者は、法定代理受領サービスに該当しない指定訪問介護を提供した際にその利用者から支払を受ける利用料の額と、指定訪問介護に係る居宅介護サービス費用基準額との間に、不合理な差額が生じないようにしているか。</t>
    <phoneticPr fontId="1"/>
  </si>
  <si>
    <t xml:space="preserve">都条例第111号第24条第2項
都施行要領第三の一の3の(17)の②
</t>
    <phoneticPr fontId="1"/>
  </si>
  <si>
    <t>四　運営に関する基準</t>
    <rPh sb="0" eb="1">
      <t>４</t>
    </rPh>
    <phoneticPr fontId="1"/>
  </si>
  <si>
    <t>(3) 指定訪問介護事業者は、(1)及び(2)の支払を受ける額のほか、利用者の選定により通常の事業の実施地域以外の地域の居宅において指定訪問介護を行う場合は、それに要した交通費の額以外の支払を利用者から受けていないか。</t>
    <phoneticPr fontId="1"/>
  </si>
  <si>
    <t xml:space="preserve">都条例第111号第24条第3項
都施行要領第三の一の3の(17)の③
</t>
    <phoneticPr fontId="1"/>
  </si>
  <si>
    <t>(4) 指定訪問介護事業者は、(3)の費用の額に係るサービスの提供に当たっては、あらかじめ、利用者又はその家族に対し、当該サービスの内容及び費用について説明を行い、利用者の同意を得ているか。</t>
    <phoneticPr fontId="1"/>
  </si>
  <si>
    <t xml:space="preserve">都条例第111号第24条第4項
都施行要領第三の一の3の(17)の④
</t>
    <phoneticPr fontId="1"/>
  </si>
  <si>
    <t>(5) 指定訪問介護事業者は、指定訪問介護その他のサービスの提供に要した費用につき、その支払を受ける際、当該支払をした居宅要介護被保険者に対し、法施行規則第65条で定めるところにより、領収証を交付しているか。</t>
    <phoneticPr fontId="1"/>
  </si>
  <si>
    <t>法第41条第8項</t>
    <phoneticPr fontId="1"/>
  </si>
  <si>
    <t>(6) 指定訪問介護事業者は、法第41条第8項の規定により交付しなければならない領収証に、指定訪問介護について居宅要介護被保険者から支払を受けた費用の額のうち、同条第4項第1号に規定する厚生労働大臣が定める基準により算定した費用の額（その額が現に当該指定訪問介護に要した費用の額を超えるときは、当該現に指定訪問介護に要した費用の額とする。）に係るもの及びその他の費用の額を区分して記載し、当該その他の費用の額についてはそれぞれ個別の費用ごとに区分して記載しているか。</t>
    <phoneticPr fontId="1"/>
  </si>
  <si>
    <t>法施行規則第65条</t>
    <phoneticPr fontId="1"/>
  </si>
  <si>
    <t xml:space="preserve">19 保険給付の請求の申請に必要となる証明書の交付
指定訪問介護事業者は、法定代理受領サービスに該当しない指定訪問介護に係る利用料の支払を受けた場合は、当該指定訪問介護の内容、費用の額その他必要と認められる事項を記載したサービス提供証明書を利用者に交付しているか。
</t>
    <phoneticPr fontId="1"/>
  </si>
  <si>
    <t xml:space="preserve">都条例第111号第25条
施行要領第三の一の3の(18)
</t>
    <phoneticPr fontId="1"/>
  </si>
  <si>
    <t xml:space="preserve">20 指定訪問介護の基本取扱方針
(1) 指定訪問介護は、利用者の要介護状態の軽減又は悪化の防止に資するよう、目標を設定し、計画的に行われているか。
</t>
    <phoneticPr fontId="1"/>
  </si>
  <si>
    <t>都条例第111号第26条第1項</t>
    <phoneticPr fontId="1"/>
  </si>
  <si>
    <t>(2) 指定訪問介護事業者は、自らその提供する指定訪問介護の質の評価を行い、常にその改善を図っているか。</t>
    <phoneticPr fontId="1"/>
  </si>
  <si>
    <t xml:space="preserve">都条例第111号第26条第2項施行要領第三の一の3の(19)の①
</t>
    <phoneticPr fontId="1"/>
  </si>
  <si>
    <t xml:space="preserve">21 指定訪問介護の具体的取扱方針
(1) 指定訪問介護の提供に当たっては、訪問介護計画に基づき、利用者が日常生活を営むのに必要な援助を行うとともに、利用者又はその家族に対し、指定訪問介護の提供方法等について説明を行っているか。
</t>
    <phoneticPr fontId="1"/>
  </si>
  <si>
    <t xml:space="preserve">22 訪問介護計画の作成
(1) サービス提供責任者は、利用者の日常生活全般の状況及び希望を踏まえて、指定訪問介護の目標、当該目標を達成するための具体的なサービスの内容等を記載した訪問介護計画を作成しているか。また、訪問介護計画は、既に居宅サービス計画が作成されている場合は、当該計画の内容に沿って作成しているか。
</t>
    <phoneticPr fontId="1"/>
  </si>
  <si>
    <t xml:space="preserve">都条例第111号第28条第1項
施行要領第三の一の3の(20)の①②
</t>
    <phoneticPr fontId="1"/>
  </si>
  <si>
    <t xml:space="preserve">都条例第111号第28条第2項
施行要領第三の一の3の(20)の③
</t>
    <phoneticPr fontId="1"/>
  </si>
  <si>
    <t>(3) サービス提供責任者は、訪問介護計画を作成した際には、当該訪問介護計画を利用者に交付しているか。</t>
    <phoneticPr fontId="1"/>
  </si>
  <si>
    <t xml:space="preserve">都条例第111号第28条第3項
施行要領第三の一の3の(20)の④
</t>
    <phoneticPr fontId="1"/>
  </si>
  <si>
    <t>(4) サービス提供責任者は、訪問介護計画の作成後、当該訪問介護計画の実施状況の把握を行い、必要に応じて当該訪問介護計画の変更を行っているか。</t>
    <phoneticPr fontId="1"/>
  </si>
  <si>
    <t>都条例第111号第28条第4項</t>
    <phoneticPr fontId="1"/>
  </si>
  <si>
    <t>(5) サービス提供責任者は、訪問介護計画の変更を行う際も(1)から(4)に準じて取り扱っているか。</t>
    <phoneticPr fontId="1"/>
  </si>
  <si>
    <t>(6)居宅サービス計画に基づきサービスを提供している指定訪問介護事業者は、当該居宅サービス計画を作成している指定居宅介護支援事業者から訪問介護計画の提供が求めがあった際には、当該訪問介護計画を提供することに協力するよう努めているか。</t>
    <phoneticPr fontId="1"/>
  </si>
  <si>
    <t>都施行要領第三の一の3の(19)の⑥</t>
    <phoneticPr fontId="1"/>
  </si>
  <si>
    <t xml:space="preserve">23 同居家族に対するサービス提供の禁止
　指定訪問介護事業者は、訪問介護員等に、その同居の家族である利用者に対する訪問介護の提供をさせてはいないか。
</t>
    <phoneticPr fontId="1"/>
  </si>
  <si>
    <t>都条例第111号第29条</t>
    <phoneticPr fontId="1"/>
  </si>
  <si>
    <t xml:space="preserve">24 利用者に関する区市町村への通知
　指定訪問介護事業者は、利用者が正当な理由なく、指定訪問介護の利用に関する指示に従わないことにより、要介護状態の程度を増進させたと認められる場合又は偽りその他不正の行為によって保険給付を受け、若しくは受けようとした場合は、遅滞なく、意見を付してその旨を区市町村に通知しているか。
</t>
    <phoneticPr fontId="1"/>
  </si>
  <si>
    <t xml:space="preserve">都条例第111号第30条
都施行要領第三の一の3の(21)
</t>
    <phoneticPr fontId="1"/>
  </si>
  <si>
    <t xml:space="preserve">25 緊急時等の対応
　訪問介護員等は、現に指定訪問介護の提供を行っているときに利用者に病状の急変が生じた場合その他必要な場合は、速やかに主治の医師への連絡を行う等の必要な措置を講じているか。
</t>
    <phoneticPr fontId="1"/>
  </si>
  <si>
    <t xml:space="preserve">都条例第111号第31条
都施行要領第三の一の3の(22)
</t>
    <phoneticPr fontId="1"/>
  </si>
  <si>
    <t xml:space="preserve">28 秘密保持等
(1) 指定訪問介護事業所の従業者は、正当な理由なく、その業務上知り得た利用者又はその家族の秘密を漏らしていないか。
</t>
    <phoneticPr fontId="1"/>
  </si>
  <si>
    <t xml:space="preserve">都条例第111号第34条第1項
都施行要領第三の一の3の(25)の①
</t>
    <phoneticPr fontId="1"/>
  </si>
  <si>
    <t>(2) 指定訪問介護事業者は、当該指定訪問介護事業所の従業者であった者が、正当な理由なく、その業務上知り得た利用者又はその家族の秘密を漏らすことがないよう、必要な措置を講じているか。</t>
    <phoneticPr fontId="1"/>
  </si>
  <si>
    <t xml:space="preserve">都条例第111号第34条第2項
都施行要領第三の一の3の(25)の②
</t>
    <phoneticPr fontId="1"/>
  </si>
  <si>
    <t>(3) 指定訪問介護事業者は、サービス担当者会議等において、利用者の個人情報を用いる場合は利用者の同意を、利用者の家族の個人情報を用いる場合にあっては当該家族の同意を、あらかじめ文書により得ているか。</t>
    <phoneticPr fontId="1"/>
  </si>
  <si>
    <t xml:space="preserve">都条例第111号第34条第3項
都施行要領第三の一の3の(25)の③
</t>
    <phoneticPr fontId="1"/>
  </si>
  <si>
    <t xml:space="preserve">29 広告
　 指定訪問介護事業者は、指定訪問介護事業所について広告をする場合においては、その内容が虚偽又は誇大なものとなっていないか。
</t>
    <phoneticPr fontId="1"/>
  </si>
  <si>
    <t>都条例第111号第35条</t>
    <phoneticPr fontId="1"/>
  </si>
  <si>
    <t xml:space="preserve">都条例第111号第36条
施行要領第三の一の3の(27)
</t>
    <phoneticPr fontId="1"/>
  </si>
  <si>
    <t xml:space="preserve">都条例第111号第37条第1項
施行要領第三の一の3の(28)の①
</t>
    <phoneticPr fontId="1"/>
  </si>
  <si>
    <t>(2) 指定訪問介護事業者は、(1)の苦情を受け付けた場合には、当該苦情の内容等を記録しているか。</t>
    <phoneticPr fontId="1"/>
  </si>
  <si>
    <t>(3) 指定訪問介護事業者は、苦情がサービスの質の向上を図る上での重要な情報であるとの認識に立ち、苦情の内容を踏まえ、サービスの質の向上に向けた取組を自ら行っているか。</t>
    <phoneticPr fontId="1"/>
  </si>
  <si>
    <t>施行要領第三の一の3の(28)の②</t>
    <phoneticPr fontId="1"/>
  </si>
  <si>
    <t xml:space="preserve">33 地域との連携
(1) 指定訪問介護事業者は、その事業の運営に当たっては、区市町村が実施する社会福祉に関する事業に協力するよう努めているか。
</t>
    <phoneticPr fontId="1"/>
  </si>
  <si>
    <t xml:space="preserve">都条例第111号第38条第1項
施行要領第三の一の3の(29)①
</t>
    <rPh sb="12" eb="13">
      <t>ダイ</t>
    </rPh>
    <rPh sb="14" eb="15">
      <t>コウ</t>
    </rPh>
    <phoneticPr fontId="1"/>
  </si>
  <si>
    <t>(2) 指定訪問介護事業所の所在する建物と同一の建物に居住する利用者に対して指定訪問介護を提供する場合には、当該建物に居住する利用者以外のものに対しても指定訪問介護の提供を行うよう努めているか。</t>
    <rPh sb="4" eb="6">
      <t>シテイ</t>
    </rPh>
    <rPh sb="6" eb="8">
      <t>ホウモン</t>
    </rPh>
    <rPh sb="8" eb="10">
      <t>カイゴ</t>
    </rPh>
    <rPh sb="10" eb="13">
      <t>ジギョウショ</t>
    </rPh>
    <rPh sb="14" eb="16">
      <t>ショザイ</t>
    </rPh>
    <rPh sb="18" eb="20">
      <t>タテモノ</t>
    </rPh>
    <rPh sb="21" eb="23">
      <t>ドウイツ</t>
    </rPh>
    <rPh sb="24" eb="26">
      <t>タテモノ</t>
    </rPh>
    <rPh sb="27" eb="29">
      <t>キョジュウ</t>
    </rPh>
    <rPh sb="31" eb="34">
      <t>リヨウシャ</t>
    </rPh>
    <rPh sb="35" eb="36">
      <t>タイ</t>
    </rPh>
    <rPh sb="38" eb="40">
      <t>シテイ</t>
    </rPh>
    <rPh sb="40" eb="42">
      <t>ホウモン</t>
    </rPh>
    <rPh sb="42" eb="44">
      <t>カイゴ</t>
    </rPh>
    <rPh sb="45" eb="47">
      <t>テイキョウ</t>
    </rPh>
    <rPh sb="49" eb="51">
      <t>バアイ</t>
    </rPh>
    <rPh sb="54" eb="56">
      <t>トウガイ</t>
    </rPh>
    <rPh sb="56" eb="58">
      <t>タテモノ</t>
    </rPh>
    <rPh sb="59" eb="61">
      <t>キョジュウ</t>
    </rPh>
    <rPh sb="63" eb="66">
      <t>リヨウシャ</t>
    </rPh>
    <rPh sb="66" eb="68">
      <t>イガイ</t>
    </rPh>
    <rPh sb="72" eb="73">
      <t>タイ</t>
    </rPh>
    <rPh sb="76" eb="78">
      <t>シテイ</t>
    </rPh>
    <rPh sb="78" eb="80">
      <t>ホウモン</t>
    </rPh>
    <rPh sb="80" eb="82">
      <t>カイゴ</t>
    </rPh>
    <rPh sb="83" eb="85">
      <t>テイキョウ</t>
    </rPh>
    <rPh sb="86" eb="87">
      <t>オコナ</t>
    </rPh>
    <rPh sb="90" eb="91">
      <t>ツト</t>
    </rPh>
    <phoneticPr fontId="2"/>
  </si>
  <si>
    <t>都条例第111号第38条の第2項
施行要領第三の一の3の(29)②</t>
    <rPh sb="13" eb="14">
      <t>ダイ</t>
    </rPh>
    <rPh sb="15" eb="16">
      <t>コウ</t>
    </rPh>
    <phoneticPr fontId="2"/>
  </si>
  <si>
    <t xml:space="preserve">34　事故発生時の対応
(1) 指定訪問介護事業者は、利用者に対する指定訪問介護の提供により事故が発生した場合は、速やかに区市町村、当該利用者の家族、当該利用者に係る居宅介護支援事業者等に連絡を行うとともに、当該事故の状況及び処置についての記録その他必要な措置を講じているか。
</t>
    <phoneticPr fontId="1"/>
  </si>
  <si>
    <t xml:space="preserve">都条例第111号第39条第1項
施行要領第三の一の3の(30)
</t>
    <phoneticPr fontId="1"/>
  </si>
  <si>
    <t>(2) 指定訪問介護事業者は、利用者に対する指定訪問介護の提供により賠償すべき事故が発生した場合は、速やかに損害賠償を行っているか。</t>
    <phoneticPr fontId="1"/>
  </si>
  <si>
    <t xml:space="preserve">36 会計の区分
(1) 指定訪問介護事業者は、指定訪問介護事業所ごとに経理を区分するとともに、指定訪問介護の事業の会計とその他の事業の会計を区分しているか
</t>
    <phoneticPr fontId="1"/>
  </si>
  <si>
    <t>(2) 具体的な会計処理の方法等については、別に通知された｢介護保険の給付対象事業における会計の区分について｣を参考として適切に行われているか。</t>
    <phoneticPr fontId="1"/>
  </si>
  <si>
    <t xml:space="preserve">37 記録の整備
(1) 指定訪問介護事業者は、従業者、設備、備品及び会計に関する諸記録を整備しているか。
</t>
    <phoneticPr fontId="1"/>
  </si>
  <si>
    <t>法第75条第1項</t>
    <phoneticPr fontId="1"/>
  </si>
  <si>
    <t>法第75条第2項</t>
    <phoneticPr fontId="1"/>
  </si>
  <si>
    <t xml:space="preserve">１　基本的事項
(1) 指定訪問介護事業に要する費用の額は、平成12年厚生省告示第19号の別表「指定居宅サービス介護給付費単位数表」により算定されているか。
ただし、指定訪問介護事業者が指定訪問介護事業所毎に所定単位数より低い単位数を設定する旨を、都道府県に事前に届出を行った場合は、この限りではない。
</t>
    <phoneticPr fontId="1"/>
  </si>
  <si>
    <t>(2) 指定訪問介護事業に要する費用の額は、平成27年厚生労働省告示第93号の「厚生労働大臣が定める1単位の単価」に、別表に定める単位数を乗じて算定されているか。</t>
    <phoneticPr fontId="1"/>
  </si>
  <si>
    <t>(3) 1単位の単価に単位数を乗じて得た額に1円未満の端数があるときは、その端数金額は切り捨てて計算しているか。</t>
    <phoneticPr fontId="1"/>
  </si>
  <si>
    <t>平12厚告19の三</t>
    <phoneticPr fontId="1"/>
  </si>
  <si>
    <t xml:space="preserve">平12厚告19別表の1のイからハまでの注1
平12老企36第2の2の(4)
</t>
    <phoneticPr fontId="1"/>
  </si>
  <si>
    <t>平12厚告19別表の1のイからハまでの注2</t>
    <phoneticPr fontId="1"/>
  </si>
  <si>
    <t xml:space="preserve">４ 生活援助中心型の算定
 生活援助が中心である場合については、単身の世帯に属する利用者又は家族若しくは親族（以下「家族等」という。）等と同居している利用者であって、当該家族等の障害、疾病等の理由により当該利用者又は当該家族等が家事を行うことが困難であるものに対して、生活援助が中心である指定訪問介護を行った場合に所定単位数を算定しているか。
</t>
    <phoneticPr fontId="1"/>
  </si>
  <si>
    <t xml:space="preserve">平12厚告19別表の1の
イからハまでの注3
</t>
    <phoneticPr fontId="1"/>
  </si>
  <si>
    <t xml:space="preserve">５ 通院等のための乗車又は降車介助中心の算定
 通院等のための乗車又は降車の介助が中心である場合については、利用者に対して、通院等のため、指定訪問介護事業所の訪問介護員等が、自らの運転する車両への乗車又は降車の介助を行うとともに、併せて、乗車前若しくは降車後の屋内外における移動等の介助又は通院先若しくは外出先での受診等の手続き、移動等の介助を行った場合に、1回につき所定単位数を算定しているか
</t>
    <phoneticPr fontId="1"/>
  </si>
  <si>
    <t>平12厚告19別表の1のイからハまでの注4</t>
    <phoneticPr fontId="1"/>
  </si>
  <si>
    <t xml:space="preserve">平12厚告19別表の1のイからハまでの注5
平12老企36第2の2の(3)
</t>
    <phoneticPr fontId="1"/>
  </si>
  <si>
    <t>平12厚告19別表の1のイからハまでの注15</t>
    <phoneticPr fontId="1"/>
  </si>
  <si>
    <t>平12厚告19別表の１のニの注</t>
    <phoneticPr fontId="1"/>
  </si>
  <si>
    <t>平12厚告19別表の１のホの注１</t>
    <phoneticPr fontId="1"/>
  </si>
  <si>
    <t>平12厚告19別表の１のホの注2</t>
    <phoneticPr fontId="1"/>
  </si>
  <si>
    <t xml:space="preserve">ロ　介護職員等特定処遇改善加算（Ⅱ）
　イ（1）から（4）まで、及び（6）から（8）までに掲げる基準のいずれにも適合すること。
</t>
    <phoneticPr fontId="1"/>
  </si>
  <si>
    <t>訪問型サービス算定表</t>
    <rPh sb="0" eb="2">
      <t>ホウモン</t>
    </rPh>
    <rPh sb="2" eb="3">
      <t>ガタ</t>
    </rPh>
    <rPh sb="7" eb="9">
      <t>サンテイ</t>
    </rPh>
    <rPh sb="9" eb="10">
      <t>ヒョウ</t>
    </rPh>
    <phoneticPr fontId="2"/>
  </si>
  <si>
    <r>
      <rPr>
        <b/>
        <sz val="18"/>
        <rFont val="ＭＳ ゴシック"/>
        <family val="3"/>
        <charset val="128"/>
      </rPr>
      <t>【予防訪問（国基準相当）サービス】</t>
    </r>
    <r>
      <rPr>
        <b/>
        <sz val="14"/>
        <rFont val="ＭＳ ゴシック"/>
        <family val="3"/>
        <charset val="128"/>
      </rPr>
      <t>　　 ※「該当」または「非該当」に☑してください</t>
    </r>
    <rPh sb="1" eb="3">
      <t>ヨボウ</t>
    </rPh>
    <rPh sb="3" eb="5">
      <t>ホウモン</t>
    </rPh>
    <rPh sb="6" eb="7">
      <t>クニ</t>
    </rPh>
    <rPh sb="7" eb="9">
      <t>キジュン</t>
    </rPh>
    <rPh sb="9" eb="11">
      <t>ソウトウ</t>
    </rPh>
    <phoneticPr fontId="2"/>
  </si>
  <si>
    <t>種　類</t>
    <rPh sb="0" eb="1">
      <t>シュ</t>
    </rPh>
    <rPh sb="2" eb="3">
      <t>タグイ</t>
    </rPh>
    <phoneticPr fontId="2"/>
  </si>
  <si>
    <t>単位数</t>
    <rPh sb="0" eb="3">
      <t>タンイスウ</t>
    </rPh>
    <phoneticPr fontId="2"/>
  </si>
  <si>
    <t>算定状況</t>
    <rPh sb="0" eb="2">
      <t>サンテイ</t>
    </rPh>
    <rPh sb="2" eb="4">
      <t>ジョウキョウ</t>
    </rPh>
    <phoneticPr fontId="2"/>
  </si>
  <si>
    <t>訪問型サービスⅠ（週1回程度の利用）</t>
    <rPh sb="0" eb="2">
      <t>ホウモン</t>
    </rPh>
    <rPh sb="2" eb="3">
      <t>ガタ</t>
    </rPh>
    <rPh sb="9" eb="10">
      <t>シュウ</t>
    </rPh>
    <rPh sb="11" eb="12">
      <t>カイ</t>
    </rPh>
    <rPh sb="12" eb="14">
      <t>テイド</t>
    </rPh>
    <rPh sb="15" eb="17">
      <t>リヨウ</t>
    </rPh>
    <phoneticPr fontId="2"/>
  </si>
  <si>
    <t>1,176単位/月</t>
    <rPh sb="5" eb="7">
      <t>タンイ</t>
    </rPh>
    <rPh sb="8" eb="9">
      <t>ツキ</t>
    </rPh>
    <phoneticPr fontId="2"/>
  </si>
  <si>
    <t>□</t>
    <phoneticPr fontId="2"/>
  </si>
  <si>
    <t>該当</t>
    <rPh sb="0" eb="2">
      <t>ガイトウ</t>
    </rPh>
    <phoneticPr fontId="2"/>
  </si>
  <si>
    <t>非該当</t>
    <rPh sb="0" eb="1">
      <t>ヒ</t>
    </rPh>
    <rPh sb="1" eb="3">
      <t>ガイトウ</t>
    </rPh>
    <phoneticPr fontId="2"/>
  </si>
  <si>
    <t>訪問型サービスⅡ（週2回程度の利用）</t>
    <rPh sb="0" eb="2">
      <t>ホウモン</t>
    </rPh>
    <rPh sb="2" eb="3">
      <t>ガタ</t>
    </rPh>
    <rPh sb="9" eb="10">
      <t>シュウ</t>
    </rPh>
    <rPh sb="11" eb="12">
      <t>カイ</t>
    </rPh>
    <rPh sb="12" eb="14">
      <t>テイド</t>
    </rPh>
    <rPh sb="15" eb="17">
      <t>リヨウ</t>
    </rPh>
    <phoneticPr fontId="2"/>
  </si>
  <si>
    <t>2,349単位/月</t>
    <rPh sb="5" eb="7">
      <t>タンイ</t>
    </rPh>
    <rPh sb="8" eb="9">
      <t>ツキ</t>
    </rPh>
    <phoneticPr fontId="2"/>
  </si>
  <si>
    <t>訪問型サービスⅢ（週2回程度を超える利用）</t>
    <rPh sb="0" eb="2">
      <t>ホウモン</t>
    </rPh>
    <rPh sb="2" eb="3">
      <t>ガタ</t>
    </rPh>
    <rPh sb="9" eb="10">
      <t>シュウ</t>
    </rPh>
    <rPh sb="11" eb="12">
      <t>カイ</t>
    </rPh>
    <rPh sb="12" eb="14">
      <t>テイド</t>
    </rPh>
    <rPh sb="15" eb="16">
      <t>コ</t>
    </rPh>
    <rPh sb="18" eb="20">
      <t>リヨウ</t>
    </rPh>
    <phoneticPr fontId="2"/>
  </si>
  <si>
    <t>3,727単位/月</t>
    <rPh sb="5" eb="7">
      <t>タンイ</t>
    </rPh>
    <rPh sb="8" eb="9">
      <t>ツキ</t>
    </rPh>
    <phoneticPr fontId="2"/>
  </si>
  <si>
    <t>生活機能向上連携加算（Ⅰ）</t>
    <rPh sb="0" eb="2">
      <t>セイカツ</t>
    </rPh>
    <rPh sb="2" eb="4">
      <t>キノウ</t>
    </rPh>
    <rPh sb="4" eb="6">
      <t>コウジョウ</t>
    </rPh>
    <rPh sb="6" eb="8">
      <t>レンケイ</t>
    </rPh>
    <rPh sb="8" eb="10">
      <t>カサン</t>
    </rPh>
    <phoneticPr fontId="2"/>
  </si>
  <si>
    <t>100単位/月</t>
    <rPh sb="3" eb="5">
      <t>タンイ</t>
    </rPh>
    <rPh sb="6" eb="7">
      <t>ツキ</t>
    </rPh>
    <phoneticPr fontId="2"/>
  </si>
  <si>
    <t>生活機能向上連携加算（Ⅱ）</t>
    <rPh sb="0" eb="2">
      <t>セイカツ</t>
    </rPh>
    <rPh sb="2" eb="4">
      <t>キノウ</t>
    </rPh>
    <rPh sb="4" eb="6">
      <t>コウジョウ</t>
    </rPh>
    <rPh sb="6" eb="8">
      <t>レンケイ</t>
    </rPh>
    <rPh sb="8" eb="10">
      <t>カサン</t>
    </rPh>
    <phoneticPr fontId="2"/>
  </si>
  <si>
    <t>200単位/月</t>
    <rPh sb="3" eb="5">
      <t>タンイ</t>
    </rPh>
    <rPh sb="6" eb="7">
      <t>ツキ</t>
    </rPh>
    <phoneticPr fontId="2"/>
  </si>
  <si>
    <r>
      <rPr>
        <b/>
        <sz val="18"/>
        <rFont val="ＭＳ ゴシック"/>
        <family val="3"/>
        <charset val="128"/>
      </rPr>
      <t>【生活援助（区独自緩和）サービス】</t>
    </r>
    <r>
      <rPr>
        <b/>
        <sz val="14"/>
        <rFont val="ＭＳ ゴシック"/>
        <family val="3"/>
        <charset val="128"/>
      </rPr>
      <t>　　　　　　　　</t>
    </r>
    <rPh sb="1" eb="3">
      <t>セイカツ</t>
    </rPh>
    <rPh sb="3" eb="5">
      <t>エンジョ</t>
    </rPh>
    <rPh sb="6" eb="7">
      <t>ク</t>
    </rPh>
    <rPh sb="7" eb="9">
      <t>ドクジ</t>
    </rPh>
    <rPh sb="9" eb="11">
      <t>カンワ</t>
    </rPh>
    <phoneticPr fontId="2"/>
  </si>
  <si>
    <t>1,006単位/月</t>
    <rPh sb="5" eb="7">
      <t>タンイ</t>
    </rPh>
    <rPh sb="8" eb="9">
      <t>ツキ</t>
    </rPh>
    <phoneticPr fontId="2"/>
  </si>
  <si>
    <t>2,012単位/月</t>
    <rPh sb="5" eb="7">
      <t>タンイ</t>
    </rPh>
    <rPh sb="8" eb="9">
      <t>ツキ</t>
    </rPh>
    <phoneticPr fontId="2"/>
  </si>
  <si>
    <r>
      <rPr>
        <b/>
        <sz val="18"/>
        <rFont val="ＭＳ ゴシック"/>
        <family val="3"/>
        <charset val="128"/>
      </rPr>
      <t>【予防訪問サービス・生活援助サービス共通】　　</t>
    </r>
    <r>
      <rPr>
        <b/>
        <sz val="14"/>
        <rFont val="ＭＳ ゴシック"/>
        <family val="3"/>
        <charset val="128"/>
      </rPr>
      <t>　　　　　　　　　　　　　　　　　　　　　　　　　　</t>
    </r>
    <rPh sb="1" eb="5">
      <t>ヨボウホウモン</t>
    </rPh>
    <rPh sb="10" eb="14">
      <t>セイカツエンジョ</t>
    </rPh>
    <rPh sb="18" eb="20">
      <t>キョウツウ</t>
    </rPh>
    <phoneticPr fontId="2"/>
  </si>
  <si>
    <t>初回加算</t>
    <rPh sb="0" eb="4">
      <t>ショカイカサン</t>
    </rPh>
    <phoneticPr fontId="2"/>
  </si>
  <si>
    <t>五変更の届出</t>
    <rPh sb="0" eb="1">
      <t>５</t>
    </rPh>
    <rPh sb="1" eb="3">
      <t>ヘンコウ</t>
    </rPh>
    <rPh sb="4" eb="6">
      <t>トドケデ</t>
    </rPh>
    <phoneticPr fontId="1"/>
  </si>
  <si>
    <t xml:space="preserve">１　基本方針
　指定訪問介護の事業は、利用者が要介護状態となった場合、可能な限り居宅において、その有する能力に応じ自立した日常生活を営むことができるよう、入浴、排せつ、食事の介護その他の生活全般にわたる援助を行うものとなっているか。
</t>
    <phoneticPr fontId="1"/>
  </si>
  <si>
    <t xml:space="preserve">１　訪問介護員の員数　
　指定訪問介護事業者が指定訪問介護事業所ごとに置くべき訪問介護員等の員数は、常勤換算方法で、2.5 以上となっているか。
　なお、指定訪問介護事業者が法第 115 条の 45 第 1 項第 1 号イに規定する第一号訪問事業に係る法第 115 条の 45 の 3 第 1 項に規定する指定事業者の指定を併せて受け、かつ、指定訪問介護の事業と当該第一号訪問事業とが同一の事業所において一体的に運営される場合については、区市町村の定める当該第一号訪問事業の人員に関する基準を満たすことをもって、前項に規定する基準を満たすものとみなす。
</t>
    <phoneticPr fontId="1"/>
  </si>
  <si>
    <t>２　サービス提供責任者
(1) 各指定訪問介護事業所において、常勤の訪問介護員等のうち、利用者(当該指定訪問介護事業者が指定介護予防訪問介護の指定を受け、かつ、指定訪問介護の事業と指定介護予防訪問介護の事業とが同一の事業所において一体的に運営される場合は、当該事業所における指定訪問介護及び指定介護予防訪問介護の利用者をいう。以下この条において同じ。)の数が40又はその端数を増すごとに１人以上の者をサービス提供責任者としているか。
 この場合、当該サービス提供責任者の員数については、利用者の数に応じて常勤換算の方法によることができる。利用者の数については、前 3 月の平均を用いる。
 また、当該事業所が提供する指定訪問介護のうち、通院等乗降介助に該当するもののみを利用した者の当該月における利用者の数については、0.1 人として計算する。さらに、管理者がサービス提供責任者を兼務することは差し支えない。
　なお、指定訪問介護事業者が法第 115 条の 45 第 1 項第 1 号イに規定する第一号訪問事業に係る法第 115 条の 45 の 3 第 1項に規定する指定事業者の指定を併せて受け、かつ、指定訪問介護の事業と当該第一号訪問事業とが同一の事業所において一体的に運営される場合である場合については、区市町村の定める当該第一号訪問事業の人員に関する基準を満たすことをもって、前項に規定する基準を満たすものとみなす。</t>
    <phoneticPr fontId="1"/>
  </si>
  <si>
    <t xml:space="preserve">(2) 常勤換算方法とする事業所
　利用者の数が 40 名を越える事業所については、常勤換算方法とすることができる。利用者の数に応じて常勤換算方法よる場合は、以下のいずれかに該当するサービス提供責任者を配置しているか。
</t>
    <phoneticPr fontId="1"/>
  </si>
  <si>
    <t>イ　利用者の数が 40 人を超える事業所
　利用者の数を 40 で除して得られた数（小数第 1 位に切り上げた数）以上
ロ　利用者の数が 40 人超 200 人以下の事業所　　常勤換算方法としない場合に必要となるサービス提供責任者の員数から１を減じて得られる数以上
ハ　利用者の数が 200 人超の事業所
　常勤換算方法としない場合に必要となるサービス提供責任者の員数に 2 を乗じて 3 で除して得られた数（1 の位に切り上げた数）以上</t>
    <phoneticPr fontId="1"/>
  </si>
  <si>
    <t xml:space="preserve">　なお、サービス提供責任者として配置することのできる非常勤職員については、当該事業所における勤務時間が、当該事業所において定められている常勤の訪問介護員等が勤務すべき時間数（週 32 時間を下回る場合は週 32 時間を基本とする。）の 2 分の 1 以上に達している者でなければならない。
</t>
    <phoneticPr fontId="1"/>
  </si>
  <si>
    <t xml:space="preserve">イ 「サービス提供責任者の業務に主として従事する者」とは、サービス提供責任者である者が当該事業所の訪問介護員として行ったサービス提供時間が 1 月あたり 30 時間以内であること。
ロ 「サービス提供責任者が行う業務が効率的に行われている」場合とは、都条例においてサービス提供責任者が行う業務として規定されているものについて、省力化・効率化が図られていることが必要であり、例えば以下のような取組が行われていることをいう。
・訪問介護員の勤務調整（シフト管理）について、業務支援ソフトなどの活用により、迅速な調整を可能としていること。
・利用者情報（訪問介護計画やサービス提供記録等）について、タブレット端末やネットワークシステム等のＩＴ機器・技術の活用により、職員間で円滑に情報共有することを可能としていること。
・利用者に対して複数のサービス提供責任者が共同して対応する体制（主担当や副担当を定めていること等）を構築する等により、サービス提供責任者の中で生じる課題に対し、チームとして対応することや、当該サービス提供責任者が不在時に別のサービス提供責任者が保管することを可能としていること。
 この場合において、常勤換算方法を採用する事業所で必要となるサービス提供責任者については、(2)の規定に関わらず、施行要領別表 2 に示すサービス提供責任者を配置するものとする。
</t>
    <phoneticPr fontId="1"/>
  </si>
  <si>
    <t>都規則第141号第3条第3項
都施行要領第三の一の1の(2)の④
平24厚労告第118号</t>
    <phoneticPr fontId="2"/>
  </si>
  <si>
    <t xml:space="preserve">３　管理者
　指定訪問介護事業者は、指定訪問介護事業所ごとに専らその職務に従事する常勤の管理者を置いているか。
　ただし、指定訪問介護事業所の管理上支障がない場合は、当該指定訪問介護事業所の他の職務に従事し、又は同一敷地内にある他の事業所、施設等の職務に従事することができる。
</t>
    <phoneticPr fontId="1"/>
  </si>
  <si>
    <t xml:space="preserve">(3) 都規則第 141 号第 3 条第 1 項第 2 号の規定にかかわらず、常勤のサービス提供責任者を 3 人以上配置し、かつ、サービス提供責任者の業務に主として従事する者を 1 人以上配置している指定訪問介護事業所において、サービス提供責任者が行う業務が効率的に行われている場合にあっては、当該指定訪問介護事業所に置くべきサービス提供責任者の員数は、利用者の数が 50 又はその端数を増すごとに 1 人以上とすることができる。ただし、次の点に留意する必要がある。
</t>
    <phoneticPr fontId="1"/>
  </si>
  <si>
    <t>(4) サービス提供責任者は、常勤で専ら訪問介護事業の職務に従事する者であって、以下のいずれかに該当するか。なお、1 級課程については、看護師等の資格を有する者の場合、全科目を免除することが可能とされていたこと。
①介護福祉士
②実務者研修、介護職員基礎研修を修了した者
③訪問介護員養成研修 1 級課程を修了した者
④看護職員（看護師、准看護師、保健師）
　ただし、利用者に対する指定訪問介護の提供に支障がない場合は、同一敷地内にある指定定期巡回・随時対応型訪問介護看護事業所又は指定夜間対応型訪問介護事業所の職務に従事することができる。</t>
    <phoneticPr fontId="1"/>
  </si>
  <si>
    <t xml:space="preserve">１ 設備及び備品等
(1) 指定訪問介護事業所には、事業の運営を行うために必要な広さを有する専用の区画が設けられているか。
</t>
    <phoneticPr fontId="1"/>
  </si>
  <si>
    <t>(3) 指定訪問介護事業所には、指定訪問介護の提供に必要な設備及び備品等を確保しているか。特に、手指を洗浄するための設備等感染症予防に必要な設備を備えているか。 
　なお、指定訪問介護事業者が指定介護予防訪問介護事業者又は条例第111号第5条第2項に規定する第一号訪問事業に係る指定事業者の指定を併せて受け、かつ、指定訪問介護の事業と指定介護予防訪問介護の事業又は当該第一号訪問事業とが同一の事業所において一体的に運営される場合であって、当該指定訪問介護の事業と一体的に運営される事業が、指定介護予防訪問介護の事業であるときは指定介護予防サービス等基準条例第7条第1項に規定する基準を、当該第一号訪問事業であるときは区市町村の定める当該第一号訪問事業の設備に関する基準を満たすことをもって、前項に規定する基準を満たすものとみなす。</t>
    <phoneticPr fontId="1"/>
  </si>
  <si>
    <t xml:space="preserve">都施行要領第三の一の2の(2)
</t>
    <phoneticPr fontId="1"/>
  </si>
  <si>
    <t xml:space="preserve">(3) サービス提供責任者は、条例第28条の「訪問介護計画の作成」に規定する業務のほか、次に掲げる業務を行っているか。
</t>
    <phoneticPr fontId="1"/>
  </si>
  <si>
    <t>①指定訪問介護の利用の申込みに係る調整をする。
②利用者の状態の変化やサービスに関する意向を定期的に把握する。
③訪問介護員等（サービス提供責任者を除く。以下この項において同じ。）に対し、具体的な援助目標及び援助内容を指示するとともに、利用者の状況についての情報を伝達する。
④サービス担当者会議への出席等により、居宅介護支援事業者等と連携を図る。
⑤指定訪問介護の提供に当たり把握した利用者の服薬状況や口腔機能等の利用者の心身の状態及び生活の状況に係る必要な情報の提供を行なっている
⑥訪問介護員等の業務の実施状況を把握する。
⑦訪問介護員等の能力や希望を踏まえた業務管理を実施する。
⑧訪問介護員等に対する研修、技術指導等を実施する。
⑨その他サービス内容の管理について必要な業務を実施する。</t>
    <phoneticPr fontId="1"/>
  </si>
  <si>
    <t>（4） （3）③の必要な情報の提供については、あらかじめ、サービス担当者会議等で居宅介護支援事業者等と調整しているか。</t>
    <phoneticPr fontId="1"/>
  </si>
  <si>
    <t>都施行要領第三の一の3の(3)</t>
    <phoneticPr fontId="1"/>
  </si>
  <si>
    <t xml:space="preserve">都施行要領第三の一の3の(2)
</t>
    <phoneticPr fontId="1"/>
  </si>
  <si>
    <t>（5）平成 30 年度以降、生活援助中心型のみに従事することができる生活援助従事者研修修了者が従事することができることから、当該研修修了者を含む訪問介護員であって、指定訪問介護に従事したことが無い者については、初回訪問時にサービス提供責任者が同行するなど OJT を通じて支援を行っているか。
また、緊急時の対応等についてあらかじめ当該訪問介護員等に指導しているか。さらに、生活援助従事者研修修了者である訪問介護員等が所属している指定訪問介護事業所のサービス提供責任者は利用者の状況を判断の上、適切な業務管理を行っているか。
　この場合、複数のサービス提供責任者を配置する指定訪問介護事業所において、サービス提供責任者間での業務分担を行うことにより、指定訪問介護事業所として当該業務を適切に行うことができているときは、必ずしも1人のサービス提供責任者が当該業務の全てを行う必要はない。</t>
    <phoneticPr fontId="1"/>
  </si>
  <si>
    <t xml:space="preserve">①事業の目的及び運営の方針
②従業者の職種、員数及び職務の内容
③営業日及び営業時間
④指定訪問介護の内容及び利用料その他の費用の額
⑤通常の事業の実施地域
⑥緊急時等における対応方法
⑦虐待の防止のための措置に関する事項
⑧その他運営に関する重要事項
（⑦について、令和6年3月31日までの間は、努力義務。）
</t>
    <phoneticPr fontId="1"/>
  </si>
  <si>
    <t>２ 運営規程
　指定訪問介護事業者は、指定訪問介護事業所ごとに、次に掲げる事業の運営についての重要事項に関する規程を定めているか。</t>
    <phoneticPr fontId="1"/>
  </si>
  <si>
    <t xml:space="preserve">３ 介護等の総合的な提供
　指定訪問介護事業者は、指定訪問介護の事業の運営に当たっては、入浴、排せつ、食事等の介護又は調理、洗濯、掃除等の家事を常に総合的に提供するものとし、介護等のうち特定の援助に偏することがないか。
　指定訪問介護事業所により提供しているサービスの内容が、身体介護のうち特定のサービス行為に偏ったり、生活援助のうち特定のサービス行為に偏ったり、通院等のための乗車又は降車の介助に限定していないか。
</t>
    <phoneticPr fontId="1"/>
  </si>
  <si>
    <t xml:space="preserve">４ 勤務体制の確保等
(1) 指定訪問介護事業者は、利用者に対し適切な指定訪問介護を提供できるよう各指定訪問介護事業所において、訪問介護員等の勤務の体制を定めているか。
</t>
    <phoneticPr fontId="1"/>
  </si>
  <si>
    <t xml:space="preserve">(5) 指定訪問介護事業者は、適切な指定訪問介護の提供を確保する観点から、職場において行われる優越的な関係を背景とした言動であって業務上必要かつ相当な範囲を超えたもの又は性的な言動により訪問介護員等の就業環境が害されることを防止するための方針の明確化等の必要な措置を講じているか。
（職場におけるハラスメントの防止のための雇用管理上の措置）
</t>
    <phoneticPr fontId="2"/>
  </si>
  <si>
    <t>５　業務継続計画の策定等
(1) 指定訪問介護事業者は、感染症や非常災害の発生時において、利用者に対する指定訪問介護の提供を継続的に行い、及び業務継続計画を策定し、当該業務継続計画に従い必要な措置を講じているか。</t>
    <rPh sb="2" eb="4">
      <t>ギョウム</t>
    </rPh>
    <rPh sb="4" eb="6">
      <t>ケイゾク</t>
    </rPh>
    <rPh sb="6" eb="8">
      <t>ケイカク</t>
    </rPh>
    <rPh sb="9" eb="11">
      <t>サクテイ</t>
    </rPh>
    <rPh sb="11" eb="12">
      <t>トウ</t>
    </rPh>
    <phoneticPr fontId="2"/>
  </si>
  <si>
    <t xml:space="preserve">(2) 指定訪問介護事業者は、訪問介護員等に対し、業務継続計画について周知するとともに、必要な研修及び訓練を定期的に実施しているか。
</t>
    <phoneticPr fontId="1"/>
  </si>
  <si>
    <t xml:space="preserve">都条例第111号第11条の2第1項
施行要領第三の一の3の(7)
</t>
    <rPh sb="0" eb="1">
      <t>ト</t>
    </rPh>
    <rPh sb="1" eb="3">
      <t>ジョウレイ</t>
    </rPh>
    <rPh sb="3" eb="4">
      <t>ダイ</t>
    </rPh>
    <rPh sb="7" eb="8">
      <t>ゴウ</t>
    </rPh>
    <rPh sb="8" eb="9">
      <t>ダイ</t>
    </rPh>
    <rPh sb="11" eb="12">
      <t>ジョウ</t>
    </rPh>
    <rPh sb="14" eb="15">
      <t>ダイ</t>
    </rPh>
    <rPh sb="16" eb="17">
      <t>コウ</t>
    </rPh>
    <rPh sb="18" eb="20">
      <t>シコウ</t>
    </rPh>
    <rPh sb="20" eb="22">
      <t>ヨウリョウ</t>
    </rPh>
    <rPh sb="22" eb="24">
      <t>ダイサン</t>
    </rPh>
    <rPh sb="25" eb="26">
      <t>イチ</t>
    </rPh>
    <phoneticPr fontId="1"/>
  </si>
  <si>
    <t xml:space="preserve">都条例第111号第11条の2第2項
</t>
    <phoneticPr fontId="1"/>
  </si>
  <si>
    <t>都条例第111号第11条の2第3項</t>
    <phoneticPr fontId="1"/>
  </si>
  <si>
    <t>６ 内容及び手続の説明及び同意
(1) 指定訪問介護事業者は、指定訪問介護の提供の開始に際し、あらかじめ、利用申込者又はその家族に対し、運営規程の概要、訪問介護員等の勤務の体制、第三者評価の実施状況その他の利用申込者のサービスの選択に資すると認められる重要事項を記した文書を交付して説明を行い、当該提供の開始について利用申込者の同意を得ているか。</t>
    <phoneticPr fontId="1"/>
  </si>
  <si>
    <t>(2) 文書は、わかりやすいものとなっているか。</t>
    <phoneticPr fontId="1"/>
  </si>
  <si>
    <t xml:space="preserve">施行要領第三の一の3の(8)
</t>
    <phoneticPr fontId="1"/>
  </si>
  <si>
    <t xml:space="preserve">９ 受給資格等の確認
(1) 指定訪問介護事業者は、指定訪問介護の提供の開始に際し、利用者の提示する被保険者証によって、被保険者資格、要介護認定の有無及び要介護認定の有効期間を確認しているか。
</t>
    <phoneticPr fontId="1"/>
  </si>
  <si>
    <t xml:space="preserve">(2) 指定訪問介護事業者は、被保険者証に認定審査会意見が記載されているときは、当該認定審査会意見に配慮して、指定訪問介護を提供するよう努めているか。
</t>
    <phoneticPr fontId="1"/>
  </si>
  <si>
    <t xml:space="preserve">都条例第111号第16条第1項
都施行要領第三の一の3の(12)の①
</t>
    <phoneticPr fontId="1"/>
  </si>
  <si>
    <t xml:space="preserve">13 法定代理受領サービスの提供を受けるための援助
　指定訪問介護事業者は、指定訪問介護の提供の開始に際し、利用申込者が施行規則（平成11年厚生省令第36号）第64条各号のいずれにも該当しないときは、当該利用申込者又はその家族に対し、居宅サービス計画の作成を居宅介護支援事業者に依頼する旨の区市町村への届出等により、指定訪問介護の提供を法定代理受領サービスとして受けることができる旨を説明すること、居宅介護支援事業者に関する情報を提供することその他の法定代理受領サービスを行うために必要な援助を行っているか。
</t>
    <phoneticPr fontId="1"/>
  </si>
  <si>
    <t xml:space="preserve">14 居宅サービス計画に沿ったサービスの提供
　指定訪問介護事業者は、居宅サービス計画が作成されている場合は、当該計画に沿った指定訪問介護を提供しているか。
</t>
    <phoneticPr fontId="1"/>
  </si>
  <si>
    <t xml:space="preserve">16 身分を証する書類の携行
(1) 指定訪問介護事業者は、訪問介護員等に身分を証する書類を携行させ、初回訪問時及び利用者又はその家族から求められたときは、これを提示すべき旨を指導しているか。
</t>
    <phoneticPr fontId="1"/>
  </si>
  <si>
    <t>(2) 証書等には、当該指定訪問介護事業所の名称、当該訪問介護員等の氏名を記載しているか。</t>
    <phoneticPr fontId="1"/>
  </si>
  <si>
    <t xml:space="preserve">都条例第111号第22条
</t>
    <phoneticPr fontId="1"/>
  </si>
  <si>
    <t>都施行要領第三の一の3の(15)</t>
    <phoneticPr fontId="1"/>
  </si>
  <si>
    <t xml:space="preserve">都条例第111号法第27条第3号
</t>
    <phoneticPr fontId="1"/>
  </si>
  <si>
    <t xml:space="preserve">都条例第111号第27条第1項第1号
</t>
    <rPh sb="12" eb="13">
      <t>ダイ</t>
    </rPh>
    <rPh sb="14" eb="15">
      <t>コウ</t>
    </rPh>
    <phoneticPr fontId="1"/>
  </si>
  <si>
    <t>都条例第111号第27条第1項第2号
施行要領第三の一の3の(19)の②</t>
    <rPh sb="14" eb="15">
      <t>コウ</t>
    </rPh>
    <rPh sb="15" eb="16">
      <t>ダイ</t>
    </rPh>
    <rPh sb="17" eb="18">
      <t>ゴウ</t>
    </rPh>
    <phoneticPr fontId="1"/>
  </si>
  <si>
    <t xml:space="preserve">(2) サービス提供責任者は、訪問介護計画の作成に当たっては、その内容について利用者又はその家族に対して説明し、利用者の同意を得ているか。
　また、その実施状況や評価についても説明を行っているか。
</t>
    <phoneticPr fontId="1"/>
  </si>
  <si>
    <t>都条例第111号第28条第4項
施行要領第三の一の3の(20)の⑤</t>
    <phoneticPr fontId="1"/>
  </si>
  <si>
    <t xml:space="preserve">26 衛生管理等
(1) 指定訪問介護事業者は、訪問介護員等の清潔の保持及び健康状態について、必要な管理を行っているか。
　特に、指定訪問介護事業者は、訪問介護員等が感染源となることを予防し、また訪問介護員等を感染の危険から守るため、使い捨ての手袋等感染を予防するための備品等を備えるなど対策を講じているか。
</t>
    <phoneticPr fontId="1"/>
  </si>
  <si>
    <t>(2) 指定訪問介護事業者は、指定訪問介護事業所の設備及び備品
等について、衛生的な管理に努めているか。</t>
    <phoneticPr fontId="1"/>
  </si>
  <si>
    <t xml:space="preserve">(3) 指定訪問介護事業者は、指定訪問介護事業所において感染症が発生し、又はまん延しないように、次に掲げる措置を講じているか。（令和 6 年 3 月 31 日までの間は努力義務）
</t>
    <phoneticPr fontId="1"/>
  </si>
  <si>
    <t xml:space="preserve">都条例第111号第32条第1項
施行要領第三の一の3の(23)の①
</t>
    <phoneticPr fontId="1"/>
  </si>
  <si>
    <t xml:space="preserve">都条例第111号第32条第2項
</t>
    <phoneticPr fontId="1"/>
  </si>
  <si>
    <t xml:space="preserve">都条例第111号第32条第3項
都規則141号第4条の2
施行要領第三の一の3の(23)の②
</t>
    <phoneticPr fontId="1"/>
  </si>
  <si>
    <t xml:space="preserve">
① 感染症の予防及びまん延の防止に係る対策を検討するための感染症対策委員会その他の委員会をおおむね 6 月に 1回以上開催するとともに、その結果について、訪問介護員等に十分に周知すること。
② 感染症の予防及びまん延の防止のための指針を整備すること。
③ 訪問介護員等に対し、感染症の予防及びまん延の防止のための研修及び訓練を定期的に実施すること。</t>
    <phoneticPr fontId="1"/>
  </si>
  <si>
    <t xml:space="preserve">27 掲示
(1) 指定訪問介護事業者は、指定訪問介護事業所の見やすい場所に、運営規程の概要、訪問介護員等の勤務体制その他の利用申込者のサービスの選択に資すると認められる重要事項を掲示しているか。
</t>
    <phoneticPr fontId="1"/>
  </si>
  <si>
    <t>(2) 指定訪問介護事業者は、前項に規定する事項を記載した書面を指定訪問介護事業所に備え付け、かつ、これを関係者に自由に閲覧させることにより、同項の規定による掲示に代えることができる。</t>
    <phoneticPr fontId="1"/>
  </si>
  <si>
    <t>都条例第111号第33条第1項
施行要領第三の一の3の(24)の①</t>
    <phoneticPr fontId="1"/>
  </si>
  <si>
    <t xml:space="preserve">都条例第111号第33条第2項
施行要領第三の一の3の(24)の②
</t>
    <phoneticPr fontId="1"/>
  </si>
  <si>
    <t>30 不当な働きかけの禁止
　指定訪問介護事業所は、居宅サービス計画の作成又は変更に関し、指定居宅介護支援事業所の介護支援専門員又は居宅要介護被保険者に対して、利用者に必要のないサービスを位置づけるよう求めることその他不当な働きかけを行っていないか。</t>
    <phoneticPr fontId="1"/>
  </si>
  <si>
    <t xml:space="preserve">都条例第111号第35条の2
施行要領第三の一の3の(26)
</t>
    <phoneticPr fontId="1"/>
  </si>
  <si>
    <t>31 居宅介護支援事業者に対する利益供与の禁止
　指定訪問介護事業者は、居宅介護支援事業者又はその従業者に対し、利用者に対して特定の事業者によるサービスを利用させることの対償として、金品その他の財産上の利益を供与していないか。</t>
    <phoneticPr fontId="1"/>
  </si>
  <si>
    <t xml:space="preserve">32 苦情処理
(1) 指定訪問介護事業者は、利用者及びその家族からの苦情に迅速かつ適切に対応するために、苦情を受け付けるための窓口の設置その他の必要な措置を講じているか。
　具体的には、相談窓口、苦情処理の体制及び手順等当該事業所における苦情を処理するために講ずる措置の概要について明らかにし、利用申込者又はその家族にサービスの内容を説明する文書に苦情に対する措置の概要についても併せて記載するとともに、事業所に掲示すること等を行っているか。
</t>
    <phoneticPr fontId="1"/>
  </si>
  <si>
    <t>都条例第111号第37条第2項</t>
    <phoneticPr fontId="1"/>
  </si>
  <si>
    <t xml:space="preserve">(4) 指定訪問介護事業者は、提供した指定訪問介護に関し、法第23 条の規定により区市町村が行う文書その他の物件の提出若しくは提示の求め又は当該区市町村の職員からの質問若しくは照会に応じるとともに、利用者からの苦情に関して区市町村が行う調査に協力し、区市町村から指導又は助言を受けた場合において、当該指導又は助言に従って必要な改善を行っているか。
</t>
    <phoneticPr fontId="1"/>
  </si>
  <si>
    <t>都条例第111号第37条第3項
施行要領第三の一の3の(28)の③</t>
    <phoneticPr fontId="1"/>
  </si>
  <si>
    <t xml:space="preserve">(5) 指定訪問介護事業者は、区市町村からの求めがあった場合には、(4)の改善の内容を区市町村に報告しているか。
</t>
    <phoneticPr fontId="2"/>
  </si>
  <si>
    <t>(7) 指定訪問介護事業者は、国民健康保険団体連合会からの求めがあった場合には、(6)の改善の内容を国民健康保険団体連合会に報告しているか。</t>
    <phoneticPr fontId="1"/>
  </si>
  <si>
    <t xml:space="preserve">(6) 指定訪問介護事業者は、提供した指定訪問介護に係る利用者からの苦情に関して国民健康保険団体連合会が行う法第 176条第 1 項第 3 号の調査に協力するとともに、国民健康保険団体連合会から同号の指導又は助言を受けた場合においては、当該指導又は助言に従って必要な改善を行っているか。
</t>
    <phoneticPr fontId="1"/>
  </si>
  <si>
    <t>都条例第111号第37条第4項</t>
    <phoneticPr fontId="1"/>
  </si>
  <si>
    <t xml:space="preserve">(3) 指定訪問介護事業者は、事故が生じた際にはその原因を解明し、再発生を防ぐための対策を講じているか。
</t>
    <phoneticPr fontId="1"/>
  </si>
  <si>
    <t>施行要領第三の一の3の(30)の③</t>
    <phoneticPr fontId="1"/>
  </si>
  <si>
    <t>都条例第111号第39条第2項
施行要領第三の一の3の(30)の③</t>
    <phoneticPr fontId="1"/>
  </si>
  <si>
    <t xml:space="preserve">35　虐待の防止
指定訪問介護事業者は、虐待の発生及び再発を防止するため、次に掲げる措置を講じているか。（令和6年3月31日までの間は努力義務）
</t>
    <rPh sb="3" eb="5">
      <t>ギャクタイ</t>
    </rPh>
    <rPh sb="6" eb="8">
      <t>ボウシ</t>
    </rPh>
    <rPh sb="9" eb="11">
      <t>シテイ</t>
    </rPh>
    <rPh sb="11" eb="13">
      <t>ホウモン</t>
    </rPh>
    <rPh sb="13" eb="15">
      <t>カイゴ</t>
    </rPh>
    <rPh sb="15" eb="18">
      <t>ジギョウシャ</t>
    </rPh>
    <rPh sb="20" eb="22">
      <t>ギャクタイ</t>
    </rPh>
    <rPh sb="23" eb="25">
      <t>ハッセイ</t>
    </rPh>
    <rPh sb="25" eb="26">
      <t>オヨ</t>
    </rPh>
    <rPh sb="27" eb="29">
      <t>サイハツ</t>
    </rPh>
    <rPh sb="30" eb="32">
      <t>ボウシ</t>
    </rPh>
    <rPh sb="37" eb="38">
      <t>ツギ</t>
    </rPh>
    <rPh sb="39" eb="40">
      <t>カカ</t>
    </rPh>
    <rPh sb="42" eb="44">
      <t>ソチ</t>
    </rPh>
    <rPh sb="45" eb="46">
      <t>コウ</t>
    </rPh>
    <rPh sb="53" eb="55">
      <t>レイワ</t>
    </rPh>
    <rPh sb="56" eb="57">
      <t>ネン</t>
    </rPh>
    <rPh sb="58" eb="59">
      <t>ガツ</t>
    </rPh>
    <rPh sb="61" eb="62">
      <t>ニチ</t>
    </rPh>
    <rPh sb="65" eb="66">
      <t>アイダ</t>
    </rPh>
    <rPh sb="67" eb="69">
      <t>ドリョク</t>
    </rPh>
    <rPh sb="69" eb="71">
      <t>ギム</t>
    </rPh>
    <phoneticPr fontId="2"/>
  </si>
  <si>
    <t>都条例第111号第39条の2
都規則第141号第4条の3
施行要領第三の一の3の(31)</t>
    <phoneticPr fontId="2"/>
  </si>
  <si>
    <t>都条例第111号第40条
施行要領第三の一の3の(32)</t>
    <phoneticPr fontId="1"/>
  </si>
  <si>
    <t>平13老振発第18号</t>
    <phoneticPr fontId="1"/>
  </si>
  <si>
    <t>都条例第111号第41条第1項
都条例第111号第41条第2項</t>
    <phoneticPr fontId="1"/>
  </si>
  <si>
    <t xml:space="preserve">(2) 指定訪問介護事業者は、利用者に対する指定訪問介護の提供に関する次に掲げる記録を整備し、その完結の日から2年間保存しているか。
</t>
    <phoneticPr fontId="1"/>
  </si>
  <si>
    <t xml:space="preserve">施行要領第三の一の3の(33)
</t>
    <phoneticPr fontId="1"/>
  </si>
  <si>
    <t xml:space="preserve">
① 虐待の防止に係る対策を検討するための委員会を定期的に開催するとともに、その結果について、訪問介護員等に十分に周知すること。
② 虐待の防止のための指針を整備すること。
③ 訪問介護員等に対し、虐待の防止のための研修を定期的に実施すること。
④ ①から③に掲げる措置を適切に実施するための担当者を置くこと。</t>
    <phoneticPr fontId="1"/>
  </si>
  <si>
    <t xml:space="preserve">１  変更の届出等
(1) 指定訪問介護事業者は、当該指定に係る事業所の名称及び所在地その他厚生労働省令で定める事項に変更があったとき、又は休止した当該サービスの事業を再開したときは、厚生労働省令で定めるところにより、10 日以内に、その旨を知事に届け出ているか。
</t>
    <phoneticPr fontId="1"/>
  </si>
  <si>
    <t xml:space="preserve">(2) 指定訪問介護事業者は、当該事業を廃止し、又は休止しようとするときは、厚生労働省令で定めるところにより、その廃止又は休止の日の 1 月前までに、その旨を知事に届け出ているか。
</t>
    <phoneticPr fontId="1"/>
  </si>
  <si>
    <t xml:space="preserve">法第41条第4項第1号
平12厚告19の一
平12老企第39号
</t>
    <phoneticPr fontId="1"/>
  </si>
  <si>
    <t>平12厚告19の二</t>
    <phoneticPr fontId="1"/>
  </si>
  <si>
    <t>２　訪問介護の所要時間
(1) 利用者に対して、指定訪問介護事業所の訪問介護員等が指定訪問介護を行った場合に、現に要した時間ではなく、訪問介護計画に位置付けられた内容の指定訪問介護を行うのに要する標準的な時間で所定単位数を算定しているか。</t>
    <phoneticPr fontId="1"/>
  </si>
  <si>
    <t xml:space="preserve">(2) 指定訪問介護事業者は、訪問介護員等に、指定訪問介護を実際に行った時間を記録させるとともに、当該時間が(1)により算出された指定訪問介護を行うのに要する標準的な時間に比べ著しく短時間となっている状態が続く場合には、
サービス提供責任者に、介護支援専門員と調整の上、訪問介護計画の見直しを行わせているか。
</t>
    <phoneticPr fontId="1"/>
  </si>
  <si>
    <t>平12老企36第2の2の(4)</t>
    <phoneticPr fontId="1"/>
  </si>
  <si>
    <t xml:space="preserve">平12厚告19別表の1のイからハまでの注2
</t>
    <phoneticPr fontId="1"/>
  </si>
  <si>
    <t xml:space="preserve">平12厚告19別表の1のイからハまでの注6
</t>
    <phoneticPr fontId="1"/>
  </si>
  <si>
    <t>平12厚告19別表の1のイからハまでの注7</t>
    <phoneticPr fontId="1"/>
  </si>
  <si>
    <t>※別に厚生労働大臣が定める基準の内容は次のとおり。</t>
    <phoneticPr fontId="1"/>
  </si>
  <si>
    <t>平12厚告19別表の1のイからハまでの注14
平12老企36第3の２の(18)</t>
    <phoneticPr fontId="1"/>
  </si>
  <si>
    <t>イ 認知症専門ケア加算(Ⅰ) 
次に掲げる基準のいずれにも適合すること。</t>
    <phoneticPr fontId="1"/>
  </si>
  <si>
    <t xml:space="preserve">ロ 認知症専門ケア加算(Ⅱ) 
次に掲げる基準のいずれにも適合すること。
</t>
    <phoneticPr fontId="1"/>
  </si>
  <si>
    <t>平27厚労告95の三の二のイ</t>
    <phoneticPr fontId="1"/>
  </si>
  <si>
    <t>平27厚労告95の三の二のロ</t>
    <phoneticPr fontId="1"/>
  </si>
  <si>
    <t xml:space="preserve">(2)生活機能向上連携加算(Ⅱ)
　利用者に対して、指定訪問リハビリテーション事業所、指定通所リハビリテーション事業所又はリハビリテーションを実施している医療提供施設の医師、理学療法士、作業療法士又は言語聴覚士が、指定訪問リハビリテーション、指定通所リハビリテーション等の一環として当該利用者の居宅を訪問する際にサービス提供責任者が同行する等により、当該医師、理学療法士、作業療法士又は言語聴覚士と利用者の身体の状況等の評価を共同して行い、かつ、生活機能の向上を目的とした訪問介護計画を作成した場合であって、当該医師、理学療法士、作業療法士又は言語聴覚士と連携し、当該訪問介護計画に基づく指定訪問介護を行ったときは、初回の当該指定訪問介護が行われた日の属する月以降３月の間、１月につき所定単位数を加算しているか。
　ただし、生活機能向上連携加算(Ⅰ)を算定している場合は、算定しない
</t>
    <phoneticPr fontId="1"/>
  </si>
  <si>
    <t>(一)介護職員の任用の際における職責又は職務内容等の要件(介護職員の賃金に関するものを含む。)を定めていること。
(二)(一)の要件について書面をもって作成し、全ての介護職員に周知していること。
(三)介護職員の資質の向上の支援に関する計画を策定し、当該計画に係る研修の実施又は研修の機会を確保していること。
(四)(三)について、全ての介護職員に周知していること。
(五)介護職員の経験若しくは資格等に応じて昇給する仕組み又は一定の基準に基づき定期に昇給を判定する仕組みを設けていること。
(六)(五)の要件について、書面をもって作成し、全ての介護職員に周知すること。</t>
    <phoneticPr fontId="1"/>
  </si>
  <si>
    <t>※別に厚生労働大臣が定める基準
イ 介護職員処遇改善加算(Ⅰ)
次に掲げる基準のいずれにも適合すること。</t>
    <phoneticPr fontId="1"/>
  </si>
  <si>
    <t xml:space="preserve">平27厚労告95の四
</t>
  </si>
  <si>
    <t xml:space="preserve">平27厚労告95の四
</t>
    <phoneticPr fontId="1"/>
  </si>
  <si>
    <t>平12厚告19別表の１のトの注</t>
    <phoneticPr fontId="1"/>
  </si>
  <si>
    <t>ハ　介護職員処遇改善加算（Ⅲ）
(1) イ(1)から(6)まで及び(8)に掲げる基準に適合すること。
(2) 次に掲げる基準のいずれかに適合すること。</t>
    <phoneticPr fontId="1"/>
  </si>
  <si>
    <t xml:space="preserve">(一) 次に掲げる要件の全てに適合すること。
ａ 介護職員の任用の際における職責又は職務内容等の要件（介護職員の賃金に関するものを含む。）を定めていること。
ｂ ａの要件について書面をもって作成し、全ての介護職員に周知していること。
(二) 次に掲げる要件の全てに適合すること。
ａ 介護職員の資質の向上の支援に関する計画を策定し、当該計画に係る研修の実施又は研修の機会を確保していること。
ｂ ａについて、全ての介護職員に周知していること。
</t>
    <phoneticPr fontId="1"/>
  </si>
  <si>
    <t xml:space="preserve">ロ　介護職員処遇改善加算加算（Ⅱ）
　イ(1)から(6)まで、(7)(一)から(四)まで及び(8)に掲げる基準のいずれにも適合すること。
</t>
    <rPh sb="40" eb="41">
      <t>ヨン</t>
    </rPh>
    <phoneticPr fontId="1"/>
  </si>
  <si>
    <t>(1)介護職員処遇改善加算(Ⅰ)
　算定した単位数の1000分の137に相当する単位数
(2)介護職員処遇改善加算(Ⅱ)
　算定した単位数の1000分の100に相当する単位数
(3)介護職員処遇改善加算(Ⅲ)
　算定した単位数の1000分の55に相当する単位数</t>
    <phoneticPr fontId="1"/>
  </si>
  <si>
    <t>(1) 介護職員等特定処遇改善加算（Ⅰ）
　算定した単位数の1000分の63に相当する単位数
(2) 介護職員等特定処遇改善加算（Ⅱ）
　算定した単位数の1000分の42に相当する単位数</t>
    <phoneticPr fontId="1"/>
  </si>
  <si>
    <t>平12厚告19別表の１のチの注</t>
    <phoneticPr fontId="1"/>
  </si>
  <si>
    <t xml:space="preserve">※別に厚生労働大臣が定める基準
イ 介護職員等特定処遇改善加算(Ⅰ)
次に掲げる基準のいずれにも適合すること。
</t>
    <phoneticPr fontId="1"/>
  </si>
  <si>
    <t xml:space="preserve">(2) 当該指定訪問介護事業所において、賃金改善に関する計画、当該計画に係る実施期間及び実施方法その他の当該事業所の職員の処遇改善の計画等を記載した介護職員等特定処遇改善計画書を作成し、全ての職員に周知し、都道府県知事に届け出ていること。
(3) 介護職員等処遇改善加算の算定額に相当する賃金改善を実施すること。ただし、経営の悪化等により事業の継続が困難な場合、当該事業の継続を図るために当該事業所の職員の賃金水準（本加算による賃金改善分を除く。）を見直すことはやむを得ないが、その内容について都道府県知事に届け出ること。
(4) 当該指定訪問介護事業所において、事業年度ごとに当該事業所の職員の処遇改善に関する実績を都道府県知事に報告すること。
(5) 訪問介護費における特定事業所加算（Ⅰ）又は（Ⅱ）のいずれかを算定していること。
(6) 訪問介護費における介護職員処遇改善加算（Ⅰ）から（Ⅲ）までのいずれかを算定していること。
(7) 平成20年10月から（2）の届出の日の属する月の前月までに実施した職員の処遇改善の内容（賃金改善に関するものを除く。）及び当該職員の処遇改善に要した費用を全ての職員に周知していること。
（8）（7）の処遇改善等の内容等について、インターネットの利用その他の適切な方法により公表していること。
</t>
    <phoneticPr fontId="1"/>
  </si>
  <si>
    <t xml:space="preserve">平27厚労告95の四の二
</t>
    <phoneticPr fontId="1"/>
  </si>
  <si>
    <t>三設備に関する基準</t>
    <rPh sb="0" eb="1">
      <t>３</t>
    </rPh>
    <rPh sb="1" eb="3">
      <t>セツビ</t>
    </rPh>
    <phoneticPr fontId="1"/>
  </si>
  <si>
    <t>六　介護給付費の算定及び取扱い</t>
    <rPh sb="0" eb="1">
      <t>６</t>
    </rPh>
    <rPh sb="2" eb="4">
      <t>カイゴ</t>
    </rPh>
    <rPh sb="4" eb="6">
      <t>キュウフ</t>
    </rPh>
    <rPh sb="6" eb="7">
      <t>ヒ</t>
    </rPh>
    <rPh sb="8" eb="10">
      <t>サンテイ</t>
    </rPh>
    <rPh sb="10" eb="11">
      <t>オヨ</t>
    </rPh>
    <rPh sb="12" eb="13">
      <t>ト</t>
    </rPh>
    <rPh sb="13" eb="14">
      <t>アツカ</t>
    </rPh>
    <phoneticPr fontId="1"/>
  </si>
  <si>
    <t>六　介護給付費の算定及び取扱い</t>
    <phoneticPr fontId="1"/>
  </si>
  <si>
    <t>暦月</t>
  </si>
  <si>
    <t>実績</t>
  </si>
  <si>
    <t>□</t>
    <phoneticPr fontId="1"/>
  </si>
  <si>
    <t>平12厚告19別表の1のイからハまでの注12</t>
  </si>
  <si>
    <t>平12厚告19別表の1のイからハまでの注12</t>
    <phoneticPr fontId="1"/>
  </si>
  <si>
    <t>①体制要件</t>
    <phoneticPr fontId="1"/>
  </si>
  <si>
    <t>(1) 全ての訪問介護員等ごと及びサービス提供責任者ごとに研修計画を作成し，その計画に従い，研修を実施又は実施を予定していること。</t>
    <phoneticPr fontId="1"/>
  </si>
  <si>
    <t>(2) 利用者に関する情報若しくはサービス提供に当たっての留意事項の伝達又は訪問介護員等の技術指導を目的とした会議を定期的(おおむね１月に１回以上)に開催すること（テレビ電話装置等を活用し厚労省ガイドラインを遵守して行うものを含む）。</t>
    <phoneticPr fontId="1"/>
  </si>
  <si>
    <t>(3) サービス提供に当たって，サービス提供責任者が当該利用者を担当する訪問介護員等に対し，利用者に関する情報やサービス提供に当たっての留意事項を文書等の確実な方法により伝達してから開始するとともに，サービス提供終了後，担当する訪問介護員等から適宜報告を受けること。</t>
    <phoneticPr fontId="1"/>
  </si>
  <si>
    <t>(4) 全ての訪問介護員等に対し，定期的に健康診断等を実施すること。</t>
    <phoneticPr fontId="1"/>
  </si>
  <si>
    <t>(5) 緊急時における対応方法が利用者に明示されていること。</t>
    <phoneticPr fontId="1"/>
  </si>
  <si>
    <t>(6) 次のいずれにも該当すること。
ア　病院、診療所又は訪問看護ステーションの看護師との連携により、24時間連絡できる体制を確保しており、かつ、必要に応じて訪問介護を行うことができる体制を整備していること。
イ　看取り期における対応方針を定め、利用開始の際に、利用者又はその家族に対して、当該方針の内容を説明し、同意を得ていること。
ウ　医師、看護職員、訪問介護員等、介護支援専門員その他の職種の者による協議の上、当該事業所における看取りの実績等を踏まえ、適宜、看取りに関する対応方針の見直しを行うこと。
エ　看取りに関する職員研修の実施等を行っていること。
オ　前年度又は算定日が増する月の前３月間において、次の基準に適合する利用者が１人以上であること。
　・医師が一般に認められている知見に基づき回復の見込がないと診断した者
　・看取り期における対応方針に基づき、利用者の状態又は家族の求め等に応
   じ、訪問介護員等から介護記録等利用者に関する記録を活用し行われるサー
   ビスの説明を受け、同意した上でサービスを受けている者であること。</t>
    <phoneticPr fontId="1"/>
  </si>
  <si>
    <t>(7) 通常の事業の実施地域内であって中山間地域等に居住する者に対して、継続的にサービスを提供していること（当該利用者の居宅と最寄りの指定訪問介護事業所との間の距離が７㎞を超える場合に限る。）。</t>
    <phoneticPr fontId="1"/>
  </si>
  <si>
    <t>(8) 利用者の心身の状況またはその家族等を取り巻く環境の変化に応じ、随時、訪問介護員等、サービス提供責任者その他の関係者が共同し、訪問介護計画の見直しを行っていること。</t>
    <phoneticPr fontId="1"/>
  </si>
  <si>
    <t>②人材要件</t>
    <rPh sb="1" eb="3">
      <t>ジンザイ</t>
    </rPh>
    <phoneticPr fontId="1"/>
  </si>
  <si>
    <t>(1) 訪問介護員等の総数のうち
介護福祉士の占める割合が100分の30以上
又は実務者研修修了者並びに介護福祉士，旧介護職員基礎研修課程修了者及び旧１級課程修了者の占める割合が100分の50以上であること。</t>
    <phoneticPr fontId="1"/>
  </si>
  <si>
    <t>(2) 全てのサービス提供責任者が３年以上の実務経験を有する介護福祉士
又は５年以上の実務経験を有する実務者研修修了者若しくは旧介護職員基礎研修課程修了者若しくは旧１級課程修了者であること。
ただし，居宅サービス基準により1人を超えるサービス提供責任者を配置しなければならない事業所においては，常勤のサービス提供責任者を２名以上配置していること。</t>
    <phoneticPr fontId="1"/>
  </si>
  <si>
    <t>(3) 人員基準に基づき置かなければならない常勤のサービス提供責任者が２人以下(サービス提供責任者の配置について常勤換算方法を採用する事業所を除く。)の指定訪問介護事業所であって，常勤のサービス提供責任者を３人以上配置していること。</t>
    <phoneticPr fontId="1"/>
  </si>
  <si>
    <t>(4) 訪問介護員等の総数のうち
勤続年数（同一法人等の経営する他の事業所等においてサービスを利用者に直接提供する職員として勤務した年数を含む）７年以上の者の占める割合が100分の30以上であること。</t>
    <phoneticPr fontId="1"/>
  </si>
  <si>
    <t>③重度対応要件</t>
    <phoneticPr fontId="1"/>
  </si>
  <si>
    <t>(1) 前年度又は算定日が属する月の前３月間における利用者の総数のうち，要介護４，要介護５である者，日常生活に支障をきたすおそれのある症状若しくは行動が認められることから介護を必要とする認知症である者並びに社会福祉士及び介護福祉士法施行規則第１条各号に掲げる行為（たんの吸引等）を必要とする者の占める割合が100分の20以上であること。</t>
    <phoneticPr fontId="1"/>
  </si>
  <si>
    <t>(2) 看取り期の利用者への対応実績が１人以上であること（併せて体制要件(6)の要件を満たすこと）。</t>
    <phoneticPr fontId="1"/>
  </si>
  <si>
    <t>(1) 特定事業所加算(Ⅰ) 所定単位数の 100 分の 20 に相当する単位数
次の①(1)～(5)，②(1)(2)のいずれにも適合し，③の(1)又は(2)に適合している場合</t>
    <phoneticPr fontId="1"/>
  </si>
  <si>
    <t>(2) 特定事業所加算(Ⅱ) 所定単位数の 100 分の 10 に相当する単位数
次の①(1)～(5)のいずれにも適合し，②の(1)又は(2)に適合している場合</t>
    <phoneticPr fontId="1"/>
  </si>
  <si>
    <t>(3) 特定事業所加算(Ⅲ) 所定単位数の 100 分の 10 に相当する単位数
次の①(1)～(5)のいずれにも適合し，②の(3)又は(4)と③の(1)又は(2)に適合している場合</t>
    <phoneticPr fontId="1"/>
  </si>
  <si>
    <t>(4) 特定事業所加算(Ⅳ) 所定単位数の 100 分の 3  に相当する単位数
次の①(1)～(5)のいずれにも適合し,②の(3)又は(4)に適合している場合</t>
    <phoneticPr fontId="1"/>
  </si>
  <si>
    <t>(5) 特定事業所加算(Ⅴ) 所定単位数の 100 分の 3  に相当する単位数
次の①(1)～(5)，(7)，(8)のいずれにも適合している場合</t>
    <phoneticPr fontId="1"/>
  </si>
  <si>
    <t xml:space="preserve">(3) 指定訪問介護事業者は、定期的に業務継続計画の見直しを行い、必要に応じて業務継続計画の変更を行っているか。
</t>
    <phoneticPr fontId="1"/>
  </si>
  <si>
    <t>(4) 介護技術の進歩に対応し、適切な介護技術をもってサービスの提供を行っているか。</t>
    <phoneticPr fontId="1"/>
  </si>
  <si>
    <t xml:space="preserve">(5) 常に利用者の心身の状況、置かれている環境等の的確な把握に努め、利用者又はその家族に対し、適切な相談及び助言を行っているか。
</t>
    <phoneticPr fontId="1"/>
  </si>
  <si>
    <t>(2)当該利用者又は他の利用者等の生命又は身体を保護するため緊急やむを得ない場合を除き，身体的拘束等を行っていないか。</t>
    <phoneticPr fontId="1"/>
  </si>
  <si>
    <t>(3)前号の身体的拘束等を行う場合には，その態様及び時間，その際の入所者の心身の状況並びに緊急やむを得ない理由を記録しているか。</t>
    <phoneticPr fontId="1"/>
  </si>
  <si>
    <t>平12厚告19別表1ヘ</t>
    <phoneticPr fontId="1"/>
  </si>
  <si>
    <t>(1) 事業所は利用者の口腔の健康状態に係る評価を行うに当たって、診療報酬の歯科点数表区分番号C000に掲げる歯科訪問診療料の算定の実績がある歯科医療機関の歯科医師又は歯科医師の指示を受けた歯科衛生士が、当該従業者からの相談等に対応する体制を確保し、その旨を文書等で取り決めていること。</t>
    <phoneticPr fontId="1"/>
  </si>
  <si>
    <t>(2) 次のいずれにも該当しないこと。</t>
    <phoneticPr fontId="1"/>
  </si>
  <si>
    <t>① 他サービスの介護事業所において、当該利用者について、栄養状態のスクリーニングを行い、口腔・栄養スクリーニング加算（Ⅱ）を算定している場合を除き、口腔・栄養スクリーニング加算を算定していること。</t>
    <phoneticPr fontId="1"/>
  </si>
  <si>
    <t>② 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こと。</t>
    <phoneticPr fontId="1"/>
  </si>
  <si>
    <t>③ 当該事業所以外の指定訪問介護事業所又は他サービスの介護事業所において、当該利用者について、口腔連携強化加算を算定していること。</t>
    <phoneticPr fontId="1"/>
  </si>
  <si>
    <t>※平27厚労告95の三の三</t>
    <rPh sb="1" eb="2">
      <t>ヘイ</t>
    </rPh>
    <rPh sb="4" eb="6">
      <t>コウロウ</t>
    </rPh>
    <rPh sb="6" eb="7">
      <t>コク</t>
    </rPh>
    <rPh sb="10" eb="11">
      <t>ミ</t>
    </rPh>
    <phoneticPr fontId="1"/>
  </si>
  <si>
    <t xml:space="preserve">平27厚労告95の四の二
</t>
    <phoneticPr fontId="1"/>
  </si>
  <si>
    <t>平27厚労告95の四の三</t>
    <rPh sb="11" eb="12">
      <t>3</t>
    </rPh>
    <phoneticPr fontId="1"/>
  </si>
  <si>
    <t>六　介護給付費の算定及び取扱い</t>
    <phoneticPr fontId="1"/>
  </si>
  <si>
    <t xml:space="preserve">都条例第111号第27条第1項
</t>
    <rPh sb="12" eb="13">
      <t>ダイ</t>
    </rPh>
    <rPh sb="14" eb="15">
      <t>コウ</t>
    </rPh>
    <phoneticPr fontId="1"/>
  </si>
  <si>
    <t>平12厚告19別表1注5
平12老企36第2の2(10)</t>
    <rPh sb="13" eb="14">
      <t>ヘイ</t>
    </rPh>
    <rPh sb="16" eb="17">
      <t>ロウ</t>
    </rPh>
    <rPh sb="17" eb="18">
      <t>キ</t>
    </rPh>
    <rPh sb="20" eb="21">
      <t>ダイ</t>
    </rPh>
    <phoneticPr fontId="1"/>
  </si>
  <si>
    <t>平12厚告19別表1注6
平12老企36第2の2(11)</t>
    <phoneticPr fontId="1"/>
  </si>
  <si>
    <t>(2)身体介護が中心である指定訪問介護の所要時間が20分未満である場合は、「所要時間20分未満」の所定単位数を、身体介護が中心である指定訪問介護の所要時間が20分未満であって、かつ、別に厚生労働大臣が定める基準に適合するものとして都道府県知事に届け出た指定訪問介護事業所において、別に厚生労働大臣が定める基準に適合する利用者に対して行われる場合は、「所要時間20分未満」の所定単位数を当該算定月における1月当たりの訪問介護費を指定地域密着型サービスに要する費用の額に算定する基準の別表指定地域密着型サービス介護給付費単位数の定期巡回・随時対応型訪問介護看護費の「所要時間20分未満」のうち、当該利用者の要介護状態区分に応じた所定単位数を限度として、それぞれ算定しているか。</t>
    <phoneticPr fontId="1"/>
  </si>
  <si>
    <t xml:space="preserve">３　身体介護中心型の算定
(1)身体介護が中心である場合については、訪問介護員等が、身体介護が中心である指定訪問介護を行った場合に所定単位数を算定しているか。
</t>
    <phoneticPr fontId="1"/>
  </si>
  <si>
    <t>６　高齢者虐待防止措置未実施減算
別に厚生労働大臣が定める基準を満たさない場合は，高齢者虐待防止措置未実施減算として，所定単位数の１００分の１に相当する単位数を所定単位数から減算しているか。
【以下の項目を遵守できていない場合には要減算】
・虐待の防止のための対策を検討する委員会を定期的に開催するとともに、その結果を従業者へ周知徹底
・虐待の防止のための指針の整備
・虐待の防止のための研修の定期的な実施
・上記３項目に掲げる措置を適切に実施するための担当者の設置</t>
    <phoneticPr fontId="1"/>
  </si>
  <si>
    <t>７　業務継続計画未策定減算
別に厚生労働大臣が定める基準を満たさない場合は，業務継続計画未策定減算として，所定単位数の１００分の１に相当する単位数を所定単位数から減算しているか。
（なお，令和７年３月３１日までは，経過措置期間のため減算を適用しない。）</t>
    <phoneticPr fontId="1"/>
  </si>
  <si>
    <t>９ 事業所と同一の敷地内若しくは隣接する敷地内の建物若しくは同一の建物に居住する利用者に対する取扱い
(１)次のいずれかの利用者に対し，指定訪問介護を行った場合は，所定単位数の100分の90に相当する単位数を算定しているか。
イ　指定訪問介護事業所と同一の敷地内若しくは隣接する敷地内の建物若しくは指定訪問介護事業所と同一の建物（以下「同一敷地内建物等」）に居住する利用者（指定訪問介護事業所における１月当たりの利用者が同一敷地内建物等に50人以上居住する建物に居住する利用者を除く。）
　　ただし、（３）に該当する場合を除く。
ロ　指定訪問介護事業所における一月当たりの利用者がイに該当するもの以外の同一の建物に20人以上居住する建物の利用者</t>
    <phoneticPr fontId="1"/>
  </si>
  <si>
    <t>(2)指定訪問介護事業所における１月当たりの利用者が同一敷地内建物等に50人以上居住する建物に居住する利用者に対して，指定訪問介護を行った場合は，１回につき所定単位数の100分の85に相当する単位数を算定しているか。</t>
    <phoneticPr fontId="1"/>
  </si>
  <si>
    <t>(3)別に厚生労働大臣が定める基準（※）に該当する指定訪問介護事業所が、同一敷地内建物等に居住する利用者（（２）に該当する場合を除く。）に対して、指定訪問介護を行った場合は、１回につき所定単位数の100分の88に相当する単位数を算定しているか。
※正当な理由なく、事業所において、前６月間に提供した訪問介護サービスの提供総数のうち、事業所と同一敷地内又は隣接する敷地内に所在する建物に居住する者（②に該当する場合を除く）に提供されたものの占める割合が100分の90以上である場合</t>
    <phoneticPr fontId="1"/>
  </si>
  <si>
    <t xml:space="preserve">10 2 人の訪問介護員等による訪問介護費の算定
　「身体介護が中心である場合」及び「生活援助が中心である場合」については、別に厚生労働大臣が定める要件（平成27年厚生労働省告示第94号の三）を満たす場合であって、同時に2人の訪問介護員等が1人の利用者に対して指定訪問介護を行ったときは、所定単位数の100分の200に相当する単位数を算定しているか。
</t>
    <phoneticPr fontId="1"/>
  </si>
  <si>
    <t xml:space="preserve">11 早朝・夜間・深夜加算
　夜間（午後6時から午後10時までの時間をいう。以下同じ。）又は早朝（午前6時から午前8時まで時間をいう。以下同じ。）のに指定訪問介護を行った場合は、1回につき所定単位数の100分の25に相当する単位数を所定単位数に加算し、深夜（午後10時から午前6時までの時間をいう。以下同じ。）に指定訪問介護を行った場合は、1回につき所定単位数の100分の50に相当する単位数を所定単位数に加算しているか。
</t>
    <phoneticPr fontId="1"/>
  </si>
  <si>
    <t xml:space="preserve">13 緊急時訪問介護加算
　利用者又はその家族からの要請を受け、サービス提供責任者が、居宅介護支援事業所の介護支援専門員が必要と認めた場合に、居宅サービス計画に位置付けられていない訪問介護（身体介護が中心の者に限る。）を緊急に行った場合において、加算を行っているか。
</t>
    <phoneticPr fontId="1"/>
  </si>
  <si>
    <t xml:space="preserve">14　サービス種類相互の算定関係
  利用者が短期入所生活介護、短期入所療養介護若しくは特定施設入居者生活介護又は定期巡回・随時対応型訪問介護看護、小規模多機能型居宅介護、認知症対応型共同生活介護、地域密着型特定施設入居者生活介護、地域密着型介護老人福祉施設入所者生活介護若しくは複合型サービスを受けている間に、訪問介護費を算定していないか。
　ただし、定期巡回・随時対応型訪問介護看護を受けている利用者に対して、通院等乗降介助の提供を行った場合は、所定単位数を算定する。
</t>
    <phoneticPr fontId="1"/>
  </si>
  <si>
    <t xml:space="preserve">15　初回加算
  新規に訪問介護計画を作成した利用者に対して、サービス提供責任者が初回若しくは初回の訪問介護を行った日の属する月に訪問介護を行った場合、又は当該訪問介護事業所のその他の訪問介護員等が初回若しくは初回の訪問介護を行った日の属する月に訪問介護を行った際にサービス提供責任者が同行した場合について、加算を行っているか。
</t>
    <phoneticPr fontId="1"/>
  </si>
  <si>
    <t>16　認知症専門ケア加算
別に厚生労働大臣が定める基準に適合しているものとして都知事に届け出た指定訪問介護事業所において、別に厚生労働大臣が定める者に対して専門的な認知症ケアを行った場合は、当該基準に掲げる区分に従い、１日につき次に掲げる所定単位数
を加算しているか。ただし、次に掲げるいずれかの加算を算定している場合においては、次に掲げるその他の加算は算定しない。
(1) 認知症専門ケア加算(Ⅰ) ３単位
(2) 認知症専門ケア加算(Ⅱ) ４単位</t>
    <phoneticPr fontId="1"/>
  </si>
  <si>
    <t xml:space="preserve">17 生活機能向上連携加算
(1)生活機能向上連携加算(Ⅰ)
　サービス提供責任者が、指定訪問リハビリテーション事業所サービス提供者が、指定通所リハビリテーション事業所又はリハビリテーションを実施している医療提供施設の医師、理学療法士、作業療法士又は言語聴覚士の助言に基づき、生活機能の向上を目的とした訪問介護計画を作成し、当該訪問介護計画に基づく指定訪問介護を行ったときは、初回の当該指定訪問介護が行われた日の属する月に、所定単位数を加算しているか。
</t>
    <phoneticPr fontId="1"/>
  </si>
  <si>
    <t>18 口腔連携強化加算
厚生労働大臣が定める基準（※）に適合しているものとして、電子情報処理組織を使用する方法により、都道府県知事に対し、老健局長が定める様式による届出を行った指定訪問介護事業所の従業者が、口腔の健康状態の評価を実施した場合において、利用者の同意を得て、歯科医療機関及び介護支援専門員に対し、当該評価の結果の情報提供を行ったときは、口腔連携強化加算として、１月に１回に限り50単位を加算しているか。</t>
    <phoneticPr fontId="1"/>
  </si>
  <si>
    <t xml:space="preserve">20　介護職員等特定処遇改善加算
　別に厚生労働大臣が定める基準に適合している介護職員等の賃金の改善等を実施しているものとして知事に届け出た指定訪問介護事業所が、利用者に対し、指定訪問介護を行った場合は、当該基準に掲げる区分に従い、次に掲げる単位数を所定単位に加算しているか。ただし、次に掲げるいずれかの加算を算定している場合においては、次に掲げるその他の加算は算定していないか。
</t>
    <phoneticPr fontId="1"/>
  </si>
  <si>
    <t>(1) 介護職員その他の職員の賃金改善について、賃金改善に要する費用の見込額が介護職員等特定処遇改善加算の算定見込額以上となり、かつ、介護福祉士であって経験及び技能を有する介護職員と認められる者（以下「経験・技能のある介護職員」という。）のち一人は、賃金改善に要する費用の見込額が月額八万円以上又は賃金改善後の賃金の見込額が年額四百四十万円以上（ただし、介護職員等特定処遇改善加算の算定見込額が少額であることその他の理由により当該賃金改善が困難である場合は、この限りでない。）である賃金改善に関する計画を策定し、当該計画に基づき適切な措置を講じていること。</t>
    <phoneticPr fontId="1"/>
  </si>
  <si>
    <t>①訪問介護計画
②都条例第23条第2項に規定する提供したサービスの具体的な内容等の記録
③身体拘束等の態様及び時間、その際の利用者の心身の状況並びに緊急やむを得ない理由の記録
④都条例第30条に規定する区市町村への通知に係る記録
⑤都条例第37条第2項に規定する苦情の内容等の記録
⑥都条例第39条第1項に規定する事故の状況及び事故に際して
採った処置についての記録</t>
    <phoneticPr fontId="1"/>
  </si>
  <si>
    <t xml:space="preserve">８ 身体介護及び生活援助が混在する場合の取扱い
 身体介護が中心である指定訪問介護を行った後に引き続き所要時間20分以上の生活援助が中心である指定訪問介護を行ったとき（身体介護で所要時間20分未満の所定単位数を算定する場合を除く。）は、身体介護が中心である場合の所定単位数にかかわらず、身体介護が中心である場合の所定単位数に当該生活援助が中心である指定訪問介護の所要時間が20分から計算して25分を増すごとに65単位を加算した単位数を算定しているか。
</t>
    <phoneticPr fontId="1"/>
  </si>
  <si>
    <t>12 特定事業所加算
　「別に厚生労働大臣が定める基準」（平成 27 年厚生労働省告示第 95 号）に適合しているものとして知事に届け出た指定訪問介護事業所が、利用者に指定訪問介護を行った場合は、当該基準に掲げる区分に従い、1 回につき次に掲げる単位数を所定単位数に加算しているか。ただし、注13から注15のいずれかを算定している場合は、特定事業所加算(Ⅴ)は算定しない。また、特定事業所加算(Ⅴ)とその他の加算を同時に算定する場合を除き、いずれかの加算を算定している場合は、その他の加算は算定しない。</t>
    <phoneticPr fontId="1"/>
  </si>
  <si>
    <t>(一) 事業所における利用者の総数のうち、周囲の者による日常生活に対する注意を必要とする認知症の者（この号において「対象者」という）の
占める割合が2 分の 1以上であること。
(二) 認知症介護に係る専門的な研修を修了している者を、対象者の数が 20 人未満である場合にあっては 1 以上、当該対象者の数が 20 人以上である場合にあっては 1 に当該対象者の数が19 を超えて 10 又はその端数を増すごとに 1 を加えて得た数以上配置し、チームとして専門的な認知症ケアを実施していること。
(三) 当該事業所又は施設の従業者に対する認知症ケアに関する留意事項の伝達又は技術的指導に係る会議を定期的に開催していること。</t>
    <phoneticPr fontId="1"/>
  </si>
  <si>
    <t xml:space="preserve">(一) 上記イの基準(二)(三)のいずれにも適合すること。
(二)利用者の総数のうち，日常生活に支障を来すおそれのある症状又は行動が認められることから介護を必要とする認知症の者の占める割合が100分の20以上であること。
(三) 認知症介護の指導に係る専門的な研修を修了している者を 1 名以上配置し、事業所全体の認知症ケアの指導等を実施していること。
(四) 当該事業所又は施設における介護職員、看護職員ごとの認知症ケアに関する研修計画を作成し、当該計画に従い、研修を実施又は実施を予定していること。
</t>
    <rPh sb="4" eb="6">
      <t>ジョウキ</t>
    </rPh>
    <rPh sb="8" eb="10">
      <t>キジュン</t>
    </rPh>
    <rPh sb="31" eb="32">
      <t>ニ</t>
    </rPh>
    <rPh sb="112" eb="113">
      <t>サン</t>
    </rPh>
    <rPh sb="178" eb="179">
      <t>ヨン</t>
    </rPh>
    <phoneticPr fontId="1"/>
  </si>
  <si>
    <t xml:space="preserve">19 介護職員処遇改善加算
　別に厚生労働大臣が定める基準に適合している介護職員の賃金の改善等を実施しているものとして知事に届け出た指定訪問介護事業所が、利用者に対し、指定訪問介護を行った場合には、当該基準に掲げる区分に従い、令和6年5月31日までの間、次に掲げる単位数を所定単位数に加算しているか。
　ただし、次に掲げるいずれかの加算を算定している場合においては、次に掲げるその他の加算は算定していないか。
</t>
    <phoneticPr fontId="1"/>
  </si>
  <si>
    <t>(1)介護職員その他の職員の賃金（退職手当を除く。）の改善（以下「賃金改善」という。）に要する費用の見込額が，介護職員処遇改善加算の算定見込額以上となる賃金改善に関する計画を策定し，当該計画に基づき適切な措置を講じていること。
(2)当該指定訪問介護事業所において，上記の賃金改善に関する計画,当該計画に係る実施期間及び実施方法その他の当該事業所の職員の処遇改善の計画等を記載した介護職員処遇改善計画書を作成し，全ての介護職員に周知し，都道府県知事に届け出ていること。
(3)介護職員処遇改善加算の算定額に相当する賃金改善を実施すること。ただし，経営の悪化等により事業の継続が困難な場合，当該事業の継続を図るために当該事業所の職員の賃金水準(本加算による賃金改善分を除く。)を見直すことはやむを得ないが，その内容について都道府県知事に届け出ること。
(4) 当該指定訪問介護事業所において、事業年度ごとに当該事業所の職員の処遇改善に関する実績を知事に報告すること。
(5) 算定日が属する月の前12月間において、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こと。
(6) 当該指定訪問介護事業所において、労働保険料（労働保険の保険料の徴収等に関する法律（昭和44年法律第84号）第10条第2項に規定する労働保険料をいう。以下同じ。）の納付が適正に行われていること。
(7) 次に掲げる基準のいずれにも適合すること。</t>
    <rPh sb="402" eb="407">
      <t>トウガイジギョウショ</t>
    </rPh>
    <rPh sb="408" eb="410">
      <t>ショクイン</t>
    </rPh>
    <phoneticPr fontId="1"/>
  </si>
  <si>
    <t xml:space="preserve">(8) (2)の届出に係る計画の期間中に実施する職員の処遇改善の内容（賃金改善に関するものを除く。）及び当該職員の処遇改善に要する費用の見込額を全ての職員に周知していること。
</t>
    <phoneticPr fontId="1"/>
  </si>
  <si>
    <t>21　介護職員等ベースアップ等支援加算（令和4年10月1日から適用）
　別に厚生労働大臣が定める基準に適合している介護職員等の賃金の改善等を実施しているものとして都道府県知事に届け出た指定訪問介護事業所が、利用者に対し、指定訪問介護を行った場合は、算定した単位数の1000分の24に相当する単位数を所定単位数に加算する。
※別に厚生労働大臣が定める基準
イ 介護職員その他の職員の賃金改善について、賃金改善に要する費用の見込額が介護職員等ベースアップ等支援加算の算定見込額以上となり、かつ、介護職員及びその他の職員のそれぞれについて賃金改善に要する費用の見込額の３分の２以上を基本給又は決まって毎月支払われる手当に充てる賃金改善に関する計画を策定し、当該計画に基づき適切な措置を講じていること。
ロ 指定訪問介護事業所において、賃金改善に関する計画、当該計画に係る実施期間及び実施方法その他の当該事業所の職員の処遇改善の計画等を記載した介護職員等ベースアップ等支援計画書を作成し、全ての職員に周知し、都道府県知事に届け出ていること。
ハ 介護職員等ベースアップ等支援加算の算定額に相当する賃金改善を実施すること。ただし、経営の悪化等により事業の継続が困難な場合、当該事業の継続を図るために当該事業所の職員の賃金水準（本加算による賃金改善分を除く。）を見直すことはやむを得ないが、その内容について都道府県知事に届け出ること。
ニ 当該指定訪問介護事業所において、事業年度ごとに当該事業所の職員の処遇改善に関する実績を都道府県知事に報告すること。
ホ 訪問介護費における介護職員処遇改善加算（Ⅰ）から（Ⅲ）までのいずれかを算定していること。
ヘ ロの届出に係る計画の期間中に実施する職員の処遇改善に要する費用の見込額を全ての職員に周知していること。</t>
    <rPh sb="238" eb="240">
      <t>イジョウ</t>
    </rPh>
    <phoneticPr fontId="1"/>
  </si>
  <si>
    <t>平12厚告19別表の1のイからハまでの注10
平12老企第36号第二の2の(12)
平27厚労告95の三</t>
    <phoneticPr fontId="1"/>
  </si>
  <si>
    <t>（令和７年   月末）</t>
    <phoneticPr fontId="2"/>
  </si>
  <si>
    <t>　(1) 「暦月」を選択してください。</t>
    <rPh sb="6" eb="7">
      <t>レキ</t>
    </rPh>
    <rPh sb="7" eb="8">
      <t>ツキ</t>
    </rPh>
    <rPh sb="10" eb="12">
      <t>センタク</t>
    </rPh>
    <phoneticPr fontId="1"/>
  </si>
  <si>
    <t>　(2) 「実績」を選択してください。</t>
    <rPh sb="6" eb="8">
      <t>ジッセキ</t>
    </rPh>
    <rPh sb="10" eb="12">
      <t>センタク</t>
    </rPh>
    <phoneticPr fontId="1"/>
  </si>
  <si>
    <t>介護職員等処遇改善加算Ⅴ⒁</t>
  </si>
  <si>
    <t>介護職員等処遇改善加算Ⅴ⒀</t>
  </si>
  <si>
    <t>介護職員等処遇改善加算Ⅴ⑿</t>
  </si>
  <si>
    <t>介護職員等処遇改善加算Ⅴ⑾</t>
  </si>
  <si>
    <t>介護職員等処遇改善加算Ⅴ⑽</t>
  </si>
  <si>
    <t>介護職員等処遇改善加算Ⅴ⑼</t>
  </si>
  <si>
    <t>介護職員等処遇改善加算Ⅴ⑻</t>
  </si>
  <si>
    <t>介護職員等処遇改善加算Ⅴ⑺</t>
  </si>
  <si>
    <t>介護職員等処遇改善加算Ⅴ⑹</t>
  </si>
  <si>
    <t>介護職員等処遇改善加算Ⅴ⑸</t>
  </si>
  <si>
    <t>介護職員等処遇改善加算Ⅴ⑷</t>
  </si>
  <si>
    <t>介護職員等処遇改善加算Ⅴ⑶</t>
  </si>
  <si>
    <t>介護職員等処遇改善加算Ⅴ⑵</t>
  </si>
  <si>
    <t>介護職員等処遇改善加算Ⅴ⑴</t>
  </si>
  <si>
    <t>介護職員等処遇改善加算Ⅳ</t>
  </si>
  <si>
    <t>介護職員等処遇改善加算Ⅲ</t>
    <rPh sb="9" eb="11">
      <t>カサン</t>
    </rPh>
    <phoneticPr fontId="2"/>
  </si>
  <si>
    <t>介護職員等処遇改善加算Ⅱ</t>
    <rPh sb="9" eb="11">
      <t>カサン</t>
    </rPh>
    <phoneticPr fontId="2"/>
  </si>
  <si>
    <t>介護職員等処遇改善加算Ⅰ</t>
    <rPh sb="0" eb="2">
      <t>カイゴ</t>
    </rPh>
    <rPh sb="2" eb="4">
      <t>ショクイン</t>
    </rPh>
    <rPh sb="4" eb="5">
      <t>トウ</t>
    </rPh>
    <rPh sb="5" eb="7">
      <t>ショグウ</t>
    </rPh>
    <rPh sb="7" eb="9">
      <t>カイゼン</t>
    </rPh>
    <rPh sb="9" eb="11">
      <t>カサン</t>
    </rPh>
    <phoneticPr fontId="2"/>
  </si>
  <si>
    <t>50単位/月</t>
    <rPh sb="1" eb="3">
      <t>タンイ</t>
    </rPh>
    <rPh sb="4" eb="5">
      <t>ツキ</t>
    </rPh>
    <phoneticPr fontId="1"/>
  </si>
  <si>
    <t>口腔連携強化加算</t>
    <phoneticPr fontId="1"/>
  </si>
  <si>
    <t xml:space="preserve"> 10/100/月</t>
    <phoneticPr fontId="2"/>
  </si>
  <si>
    <t>小規模事業所加算</t>
    <rPh sb="0" eb="3">
      <t>ショウキボ</t>
    </rPh>
    <rPh sb="3" eb="6">
      <t>ジギョウショ</t>
    </rPh>
    <rPh sb="6" eb="8">
      <t>カサン</t>
    </rPh>
    <phoneticPr fontId="2"/>
  </si>
  <si>
    <t>5/100/月</t>
    <phoneticPr fontId="2"/>
  </si>
  <si>
    <t>中山間地域等提供加算</t>
    <rPh sb="0" eb="2">
      <t>ナカヤマ</t>
    </rPh>
    <rPh sb="2" eb="3">
      <t>カン</t>
    </rPh>
    <rPh sb="3" eb="5">
      <t>チイキ</t>
    </rPh>
    <rPh sb="5" eb="6">
      <t>トウ</t>
    </rPh>
    <rPh sb="6" eb="8">
      <t>テイキョウ</t>
    </rPh>
    <rPh sb="8" eb="10">
      <t>カサン</t>
    </rPh>
    <phoneticPr fontId="2"/>
  </si>
  <si>
    <t>15/100/月</t>
    <phoneticPr fontId="2"/>
  </si>
  <si>
    <t>特別地域加算</t>
    <rPh sb="0" eb="2">
      <t>トクベツ</t>
    </rPh>
    <rPh sb="2" eb="4">
      <t>チイキ</t>
    </rPh>
    <rPh sb="4" eb="6">
      <t>カサン</t>
    </rPh>
    <phoneticPr fontId="2"/>
  </si>
  <si>
    <t>業務継続計画未策定減算</t>
    <phoneticPr fontId="1"/>
  </si>
  <si>
    <t>虐待防止措置未実施減算</t>
    <phoneticPr fontId="1"/>
  </si>
  <si>
    <t>同一建物減算</t>
    <rPh sb="0" eb="2">
      <t>ドウイツ</t>
    </rPh>
    <rPh sb="2" eb="4">
      <t>タテモノ</t>
    </rPh>
    <rPh sb="4" eb="6">
      <t>ゲンサン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</si>
</sst>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 numFmtId="186" formatCode="0_ "/>
  </numFmts>
  <fonts count="43"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11"/>
      <name val="ＭＳ Ｐゴシック"/>
      <family val="3"/>
      <charset val="128"/>
    </font>
    <font>
      <sz val="20"/>
      <name val="ＭＳ Ｐゴシック"/>
      <family val="3"/>
      <charset val="128"/>
    </font>
    <font>
      <sz val="12"/>
      <name val="ＭＳ Ｐゴシック"/>
      <family val="3"/>
      <charset val="128"/>
    </font>
    <font>
      <b/>
      <sz val="14"/>
      <name val="ＭＳ Ｐゴシック"/>
      <family val="3"/>
      <charset val="128"/>
    </font>
    <font>
      <sz val="10"/>
      <name val="ＭＳ Ｐゴシック"/>
      <family val="3"/>
      <charset val="128"/>
    </font>
    <font>
      <sz val="8"/>
      <name val="ＭＳ Ｐゴシック"/>
      <family val="3"/>
      <charset val="128"/>
    </font>
    <font>
      <b/>
      <sz val="20"/>
      <name val="ＭＳ ゴシック"/>
      <family val="3"/>
      <charset val="128"/>
    </font>
    <font>
      <b/>
      <sz val="14"/>
      <name val="ＭＳ ゴシック"/>
      <family val="3"/>
      <charset val="128"/>
    </font>
    <font>
      <b/>
      <sz val="18"/>
      <name val="ＭＳ ゴシック"/>
      <family val="3"/>
      <charset val="128"/>
    </font>
    <font>
      <sz val="12"/>
      <name val="ＭＳ ゴシック"/>
      <family val="3"/>
      <charset val="128"/>
    </font>
    <font>
      <b/>
      <sz val="12"/>
      <name val="ＭＳ ゴシック"/>
      <family val="3"/>
      <charset val="128"/>
    </font>
    <font>
      <sz val="20"/>
      <name val="ＭＳ 明朝"/>
      <family val="1"/>
      <charset val="128"/>
    </font>
    <font>
      <sz val="16"/>
      <name val="ＭＳ Ｐゴシック"/>
      <family val="3"/>
      <charset val="128"/>
    </font>
    <font>
      <sz val="18"/>
      <name val="ＭＳ 明朝"/>
      <family val="1"/>
      <charset val="128"/>
    </font>
    <font>
      <sz val="10"/>
      <color theme="1"/>
      <name val="游ゴシック"/>
      <family val="2"/>
      <charset val="128"/>
      <scheme val="minor"/>
    </font>
    <font>
      <sz val="10"/>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9"/>
      <name val="ＭＳ 明朝"/>
      <family val="1"/>
      <charset val="128"/>
    </font>
    <font>
      <sz val="9"/>
      <name val="ＭＳ Ｐ明朝"/>
      <family val="1"/>
      <charset val="128"/>
    </font>
    <font>
      <sz val="11"/>
      <name val="ＭＳ 明朝"/>
      <family val="1"/>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
      <patternFill patternType="solid">
        <fgColor indexed="22"/>
        <bgColor indexed="64"/>
      </patternFill>
    </fill>
  </fills>
  <borders count="8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right style="medium">
        <color indexed="64"/>
      </right>
      <top style="thin">
        <color indexed="64"/>
      </top>
      <bottom style="dotted">
        <color indexed="64"/>
      </bottom>
      <diagonal/>
    </border>
    <border>
      <left/>
      <right style="medium">
        <color indexed="64"/>
      </right>
      <top style="thin">
        <color indexed="64"/>
      </top>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bottom style="medium">
        <color indexed="64"/>
      </bottom>
      <diagonal/>
    </border>
    <border>
      <left style="dotted">
        <color indexed="64"/>
      </left>
      <right/>
      <top/>
      <bottom style="medium">
        <color indexed="64"/>
      </bottom>
      <diagonal/>
    </border>
    <border>
      <left style="thin">
        <color indexed="64"/>
      </left>
      <right style="dotted">
        <color indexed="64"/>
      </right>
      <top/>
      <bottom style="medium">
        <color indexed="64"/>
      </bottom>
      <diagonal/>
    </border>
    <border>
      <left style="medium">
        <color indexed="64"/>
      </left>
      <right style="thin">
        <color indexed="64"/>
      </right>
      <top style="medium">
        <color indexed="64"/>
      </top>
      <bottom/>
      <diagonal/>
    </border>
    <border>
      <left/>
      <right/>
      <top style="thin">
        <color indexed="64"/>
      </top>
      <bottom style="dotted">
        <color indexed="64"/>
      </bottom>
      <diagonal/>
    </border>
    <border>
      <left style="thin">
        <color indexed="64"/>
      </left>
      <right style="dotted">
        <color indexed="64"/>
      </right>
      <top style="thin">
        <color indexed="64"/>
      </top>
      <bottom style="medium">
        <color indexed="64"/>
      </bottom>
      <diagonal/>
    </border>
    <border>
      <left style="medium">
        <color indexed="64"/>
      </left>
      <right style="thin">
        <color indexed="64"/>
      </right>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thin">
        <color indexed="64"/>
      </right>
      <top/>
      <bottom/>
      <diagonal/>
    </border>
    <border>
      <left style="dotted">
        <color indexed="64"/>
      </left>
      <right style="thin">
        <color indexed="64"/>
      </right>
      <top style="thin">
        <color indexed="64"/>
      </top>
      <bottom style="thin">
        <color indexed="64"/>
      </bottom>
      <diagonal/>
    </border>
    <border>
      <left/>
      <right style="medium">
        <color indexed="64"/>
      </right>
      <top/>
      <bottom style="dotted">
        <color indexed="64"/>
      </bottom>
      <diagonal/>
    </border>
  </borders>
  <cellStyleXfs count="6">
    <xf numFmtId="0" fontId="0" fillId="0" borderId="0">
      <alignment vertical="center"/>
    </xf>
    <xf numFmtId="38" fontId="14" fillId="0" borderId="0" applyFont="0" applyFill="0" applyBorder="0" applyAlignment="0" applyProtection="0">
      <alignment vertical="center"/>
    </xf>
    <xf numFmtId="0" fontId="22" fillId="0" borderId="0"/>
    <xf numFmtId="0" fontId="14" fillId="0" borderId="0">
      <alignment vertical="center"/>
    </xf>
    <xf numFmtId="0" fontId="22" fillId="0" borderId="0">
      <alignment vertical="center"/>
    </xf>
    <xf numFmtId="0" fontId="22" fillId="0" borderId="0">
      <alignment vertical="center"/>
    </xf>
  </cellStyleXfs>
  <cellXfs count="52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22" fillId="0" borderId="0" xfId="2"/>
    <xf numFmtId="0" fontId="23" fillId="0" borderId="0" xfId="2" applyFont="1"/>
    <xf numFmtId="0" fontId="22" fillId="0" borderId="0" xfId="2" applyAlignment="1">
      <alignment horizontal="right"/>
    </xf>
    <xf numFmtId="0" fontId="22" fillId="0" borderId="31" xfId="2" applyBorder="1" applyAlignment="1">
      <alignment horizontal="right"/>
    </xf>
    <xf numFmtId="0" fontId="25" fillId="0" borderId="0" xfId="2" applyFont="1"/>
    <xf numFmtId="0" fontId="22" fillId="0" borderId="61" xfId="2" applyBorder="1"/>
    <xf numFmtId="0" fontId="26" fillId="0" borderId="10" xfId="2" applyFont="1" applyBorder="1" applyAlignment="1">
      <alignment horizontal="center" vertical="center" wrapText="1"/>
    </xf>
    <xf numFmtId="0" fontId="22" fillId="0" borderId="10" xfId="2" applyBorder="1" applyAlignment="1">
      <alignment horizontal="center" vertical="center"/>
    </xf>
    <xf numFmtId="0" fontId="22" fillId="0" borderId="10" xfId="2" applyBorder="1"/>
    <xf numFmtId="0" fontId="27" fillId="0" borderId="10" xfId="2" applyFont="1" applyBorder="1" applyAlignment="1">
      <alignment horizontal="left" vertical="center" wrapText="1"/>
    </xf>
    <xf numFmtId="0" fontId="26" fillId="0" borderId="10" xfId="2" applyFont="1" applyBorder="1" applyAlignment="1">
      <alignment horizontal="center" vertical="center"/>
    </xf>
    <xf numFmtId="0" fontId="26" fillId="0" borderId="10" xfId="2" applyFont="1" applyBorder="1" applyAlignment="1">
      <alignment horizontal="right" vertical="center"/>
    </xf>
    <xf numFmtId="0" fontId="26" fillId="0" borderId="31" xfId="2" applyFont="1" applyFill="1" applyBorder="1" applyAlignment="1">
      <alignment horizontal="center" vertical="center"/>
    </xf>
    <xf numFmtId="0" fontId="14" fillId="3" borderId="0" xfId="3" applyFont="1" applyFill="1">
      <alignment vertical="center"/>
    </xf>
    <xf numFmtId="0" fontId="24" fillId="0" borderId="0" xfId="4" applyFont="1">
      <alignment vertical="center"/>
    </xf>
    <xf numFmtId="0" fontId="31" fillId="6" borderId="5" xfId="4" applyFont="1" applyFill="1" applyBorder="1" applyAlignment="1">
      <alignment horizontal="center" vertical="center" wrapText="1"/>
    </xf>
    <xf numFmtId="0" fontId="31" fillId="6" borderId="53" xfId="4" applyFont="1" applyFill="1" applyBorder="1" applyAlignment="1">
      <alignment horizontal="center" vertical="center" wrapText="1"/>
    </xf>
    <xf numFmtId="0" fontId="32" fillId="3" borderId="9" xfId="4" applyFont="1" applyFill="1" applyBorder="1" applyAlignment="1">
      <alignment horizontal="center" vertical="center" wrapText="1"/>
    </xf>
    <xf numFmtId="0" fontId="32" fillId="0" borderId="63" xfId="4" applyFont="1" applyFill="1" applyBorder="1" applyAlignment="1">
      <alignment horizontal="center" vertical="center"/>
    </xf>
    <xf numFmtId="0" fontId="33" fillId="0" borderId="63" xfId="4" applyFont="1" applyFill="1" applyBorder="1" applyAlignment="1">
      <alignment horizontal="center" vertical="center"/>
    </xf>
    <xf numFmtId="0" fontId="24" fillId="0" borderId="67" xfId="4" applyFont="1" applyFill="1" applyBorder="1" applyAlignment="1">
      <alignment horizontal="center" vertical="center" shrinkToFit="1"/>
    </xf>
    <xf numFmtId="0" fontId="33" fillId="0" borderId="68" xfId="4" applyFont="1" applyFill="1" applyBorder="1" applyAlignment="1">
      <alignment horizontal="center" vertical="center"/>
    </xf>
    <xf numFmtId="0" fontId="24" fillId="0" borderId="69" xfId="4" applyFont="1" applyFill="1" applyBorder="1" applyAlignment="1">
      <alignment horizontal="center" vertical="center" shrinkToFit="1"/>
    </xf>
    <xf numFmtId="0" fontId="32" fillId="3" borderId="34" xfId="4" applyFont="1" applyFill="1" applyBorder="1" applyAlignment="1">
      <alignment horizontal="center" vertical="center" wrapText="1"/>
    </xf>
    <xf numFmtId="0" fontId="24" fillId="0" borderId="70" xfId="4" applyFont="1" applyFill="1" applyBorder="1" applyAlignment="1">
      <alignment horizontal="center" vertical="center" shrinkToFit="1"/>
    </xf>
    <xf numFmtId="0" fontId="24" fillId="0" borderId="9" xfId="4" applyFont="1" applyFill="1" applyBorder="1" applyAlignment="1">
      <alignment horizontal="center" vertical="center" wrapText="1"/>
    </xf>
    <xf numFmtId="0" fontId="31" fillId="0" borderId="13" xfId="4" applyFont="1" applyFill="1" applyBorder="1" applyAlignment="1">
      <alignment horizontal="center" vertical="center"/>
    </xf>
    <xf numFmtId="0" fontId="33" fillId="0" borderId="13" xfId="4" applyFont="1" applyFill="1" applyBorder="1" applyAlignment="1">
      <alignment horizontal="center" vertical="center"/>
    </xf>
    <xf numFmtId="0" fontId="24" fillId="0" borderId="71" xfId="4" applyFont="1" applyFill="1" applyBorder="1" applyAlignment="1">
      <alignment horizontal="center" vertical="center" shrinkToFit="1"/>
    </xf>
    <xf numFmtId="0" fontId="33" fillId="0" borderId="72" xfId="4" applyFont="1" applyFill="1" applyBorder="1" applyAlignment="1">
      <alignment horizontal="center" vertical="center"/>
    </xf>
    <xf numFmtId="0" fontId="24" fillId="0" borderId="25" xfId="4" applyFont="1" applyFill="1" applyBorder="1" applyAlignment="1">
      <alignment horizontal="center" vertical="center" shrinkToFit="1"/>
    </xf>
    <xf numFmtId="0" fontId="24" fillId="0" borderId="73" xfId="4" applyFont="1" applyFill="1" applyBorder="1" applyAlignment="1">
      <alignment horizontal="center" vertical="center" wrapText="1"/>
    </xf>
    <xf numFmtId="0" fontId="31" fillId="0" borderId="14" xfId="4" applyFont="1" applyFill="1" applyBorder="1" applyAlignment="1">
      <alignment horizontal="center" vertical="center"/>
    </xf>
    <xf numFmtId="0" fontId="33" fillId="0" borderId="14" xfId="4" applyFont="1" applyFill="1" applyBorder="1" applyAlignment="1">
      <alignment horizontal="center" vertical="center"/>
    </xf>
    <xf numFmtId="0" fontId="24" fillId="0" borderId="74" xfId="4" applyFont="1" applyFill="1" applyBorder="1" applyAlignment="1">
      <alignment horizontal="center" vertical="center" shrinkToFit="1"/>
    </xf>
    <xf numFmtId="0" fontId="33" fillId="0" borderId="75" xfId="4" applyFont="1" applyFill="1" applyBorder="1" applyAlignment="1">
      <alignment horizontal="center" vertical="center"/>
    </xf>
    <xf numFmtId="0" fontId="24" fillId="0" borderId="16" xfId="4" applyFont="1" applyFill="1" applyBorder="1" applyAlignment="1">
      <alignment horizontal="center" vertical="center" shrinkToFit="1"/>
    </xf>
    <xf numFmtId="0" fontId="24" fillId="0" borderId="0" xfId="4" applyFont="1" applyFill="1" applyBorder="1" applyAlignment="1">
      <alignment horizontal="center" vertical="center" wrapText="1"/>
    </xf>
    <xf numFmtId="9" fontId="24" fillId="0" borderId="0" xfId="4" applyNumberFormat="1" applyFont="1" applyFill="1" applyBorder="1" applyAlignment="1">
      <alignment horizontal="center" vertical="center" wrapText="1"/>
    </xf>
    <xf numFmtId="0" fontId="34" fillId="0" borderId="0" xfId="4" applyFont="1" applyFill="1" applyBorder="1" applyAlignment="1">
      <alignment horizontal="center" vertical="center"/>
    </xf>
    <xf numFmtId="0" fontId="24" fillId="0" borderId="0" xfId="4" applyFont="1" applyFill="1" applyBorder="1" applyAlignment="1">
      <alignment horizontal="center" vertical="center" shrinkToFit="1"/>
    </xf>
    <xf numFmtId="0" fontId="31" fillId="6" borderId="76" xfId="4" applyFont="1" applyFill="1" applyBorder="1" applyAlignment="1">
      <alignment horizontal="center" vertical="center" wrapText="1"/>
    </xf>
    <xf numFmtId="0" fontId="31" fillId="6" borderId="1" xfId="4" applyFont="1" applyFill="1" applyBorder="1" applyAlignment="1">
      <alignment horizontal="center" vertical="center" wrapText="1"/>
    </xf>
    <xf numFmtId="0" fontId="24" fillId="0" borderId="77" xfId="4" applyFont="1" applyFill="1" applyBorder="1" applyAlignment="1">
      <alignment horizontal="center" vertical="center" shrinkToFit="1"/>
    </xf>
    <xf numFmtId="0" fontId="35" fillId="0" borderId="68" xfId="4" applyFont="1" applyFill="1" applyBorder="1" applyAlignment="1">
      <alignment horizontal="center" vertical="center"/>
    </xf>
    <xf numFmtId="0" fontId="32" fillId="3" borderId="17" xfId="4" applyFont="1" applyFill="1" applyBorder="1" applyAlignment="1">
      <alignment horizontal="center" vertical="center" wrapText="1"/>
    </xf>
    <xf numFmtId="0" fontId="32" fillId="0" borderId="57" xfId="4" applyFont="1" applyFill="1" applyBorder="1" applyAlignment="1">
      <alignment horizontal="center" vertical="center"/>
    </xf>
    <xf numFmtId="0" fontId="33" fillId="0" borderId="78" xfId="4" applyFont="1" applyFill="1" applyBorder="1" applyAlignment="1">
      <alignment horizontal="center" vertical="center"/>
    </xf>
    <xf numFmtId="0" fontId="24" fillId="0" borderId="58" xfId="4" applyFont="1" applyFill="1" applyBorder="1" applyAlignment="1">
      <alignment horizontal="center" vertical="center" shrinkToFit="1"/>
    </xf>
    <xf numFmtId="0" fontId="35" fillId="0" borderId="78" xfId="4" applyFont="1" applyFill="1" applyBorder="1" applyAlignment="1">
      <alignment horizontal="center" vertical="center"/>
    </xf>
    <xf numFmtId="0" fontId="24" fillId="0" borderId="59" xfId="4" applyFont="1" applyFill="1" applyBorder="1" applyAlignment="1">
      <alignment horizontal="center" vertical="center" shrinkToFit="1"/>
    </xf>
    <xf numFmtId="0" fontId="31" fillId="3" borderId="0" xfId="4" applyFont="1" applyFill="1" applyBorder="1" applyAlignment="1">
      <alignment horizontal="center" vertical="center" wrapText="1"/>
    </xf>
    <xf numFmtId="0" fontId="31" fillId="3" borderId="0" xfId="4" applyFont="1" applyFill="1" applyBorder="1" applyAlignment="1">
      <alignment horizontal="center" vertical="center"/>
    </xf>
    <xf numFmtId="9" fontId="24" fillId="0" borderId="10" xfId="4" applyNumberFormat="1" applyFont="1" applyFill="1" applyBorder="1" applyAlignment="1">
      <alignment horizontal="center" vertical="center" wrapText="1"/>
    </xf>
    <xf numFmtId="0" fontId="31" fillId="3" borderId="79" xfId="4" applyFont="1" applyFill="1" applyBorder="1" applyAlignment="1">
      <alignment horizontal="center" vertical="center" wrapText="1"/>
    </xf>
    <xf numFmtId="0" fontId="31" fillId="0" borderId="10" xfId="4" quotePrefix="1" applyFont="1" applyFill="1" applyBorder="1" applyAlignment="1">
      <alignment horizontal="center" vertical="center"/>
    </xf>
    <xf numFmtId="0" fontId="31" fillId="3" borderId="9" xfId="4" applyFont="1" applyFill="1" applyBorder="1" applyAlignment="1">
      <alignment horizontal="center" vertical="center" wrapText="1"/>
    </xf>
    <xf numFmtId="0" fontId="24" fillId="0" borderId="24" xfId="4" applyFont="1" applyFill="1" applyBorder="1" applyAlignment="1">
      <alignment horizontal="center" vertical="center" shrinkToFit="1"/>
    </xf>
    <xf numFmtId="0" fontId="31" fillId="0" borderId="63" xfId="4" applyFont="1" applyFill="1" applyBorder="1" applyAlignment="1">
      <alignment horizontal="center" vertical="center"/>
    </xf>
    <xf numFmtId="186" fontId="33" fillId="0" borderId="63" xfId="4" applyNumberFormat="1" applyFont="1" applyFill="1" applyBorder="1" applyAlignment="1">
      <alignment horizontal="center" vertical="center" wrapText="1"/>
    </xf>
    <xf numFmtId="0" fontId="24" fillId="0" borderId="67" xfId="5" applyFont="1" applyFill="1" applyBorder="1" applyAlignment="1">
      <alignment horizontal="center" vertical="center" shrinkToFit="1"/>
    </xf>
    <xf numFmtId="0" fontId="24" fillId="0" borderId="80" xfId="4" applyFont="1" applyFill="1" applyBorder="1" applyAlignment="1">
      <alignment horizontal="center" vertical="center" shrinkToFit="1"/>
    </xf>
    <xf numFmtId="0" fontId="31" fillId="0" borderId="81" xfId="4" applyFont="1" applyFill="1" applyBorder="1" applyAlignment="1">
      <alignment horizontal="center" vertical="center" wrapText="1" shrinkToFit="1"/>
    </xf>
    <xf numFmtId="0" fontId="31" fillId="0" borderId="61" xfId="4" applyFont="1" applyFill="1" applyBorder="1" applyAlignment="1">
      <alignment horizontal="center" vertical="center" wrapText="1" shrinkToFit="1"/>
    </xf>
    <xf numFmtId="186" fontId="33" fillId="0" borderId="72" xfId="4" applyNumberFormat="1" applyFont="1" applyFill="1" applyBorder="1" applyAlignment="1">
      <alignment horizontal="center" vertical="center" wrapText="1"/>
    </xf>
    <xf numFmtId="0" fontId="24" fillId="0" borderId="82" xfId="5" applyFont="1" applyFill="1" applyBorder="1" applyAlignment="1">
      <alignment horizontal="center" vertical="center" shrinkToFit="1"/>
    </xf>
    <xf numFmtId="0" fontId="24" fillId="0" borderId="83" xfId="4" applyFont="1" applyFill="1" applyBorder="1" applyAlignment="1">
      <alignment horizontal="center" vertical="center" shrinkToFit="1"/>
    </xf>
    <xf numFmtId="0" fontId="24" fillId="0" borderId="0" xfId="4" applyFont="1" applyBorder="1">
      <alignment vertical="center"/>
    </xf>
    <xf numFmtId="0" fontId="31" fillId="0" borderId="34" xfId="4" applyFont="1" applyFill="1" applyBorder="1" applyAlignment="1">
      <alignment horizontal="center" vertical="center" wrapText="1" shrinkToFit="1"/>
    </xf>
    <xf numFmtId="0" fontId="31" fillId="0" borderId="9" xfId="4" applyFont="1" applyFill="1" applyBorder="1" applyAlignment="1">
      <alignment horizontal="center" vertical="center" wrapText="1" shrinkToFit="1"/>
    </xf>
    <xf numFmtId="186" fontId="33" fillId="0" borderId="10" xfId="4" applyNumberFormat="1" applyFont="1" applyFill="1" applyBorder="1" applyAlignment="1">
      <alignment horizontal="center" vertical="center" wrapText="1"/>
    </xf>
    <xf numFmtId="0" fontId="24" fillId="0" borderId="10" xfId="5" applyFont="1" applyFill="1" applyBorder="1" applyAlignment="1">
      <alignment horizontal="center" vertical="center" shrinkToFit="1"/>
    </xf>
    <xf numFmtId="0" fontId="33" fillId="0" borderId="10" xfId="4" applyFont="1" applyFill="1" applyBorder="1" applyAlignment="1">
      <alignment horizontal="center" vertical="center"/>
    </xf>
    <xf numFmtId="0" fontId="24" fillId="0" borderId="11" xfId="4" applyFont="1" applyFill="1" applyBorder="1" applyAlignment="1">
      <alignment horizontal="center" vertical="center" shrinkToFit="1"/>
    </xf>
    <xf numFmtId="0" fontId="24" fillId="0" borderId="0" xfId="4" applyFont="1" applyAlignment="1">
      <alignment vertical="center" wrapText="1"/>
    </xf>
    <xf numFmtId="0" fontId="24" fillId="0" borderId="0" xfId="4" applyFont="1" applyAlignment="1">
      <alignment horizontal="center" vertical="center"/>
    </xf>
    <xf numFmtId="0" fontId="24" fillId="0" borderId="0" xfId="4" applyFont="1" applyAlignment="1">
      <alignment horizontal="left" vertical="center" shrinkToFit="1"/>
    </xf>
    <xf numFmtId="0" fontId="14" fillId="3" borderId="0" xfId="3" applyFont="1" applyFill="1" applyBorder="1">
      <alignment vertical="center"/>
    </xf>
    <xf numFmtId="0" fontId="0" fillId="3" borderId="0" xfId="3" applyFont="1" applyFill="1">
      <alignment vertical="center"/>
    </xf>
    <xf numFmtId="0" fontId="40" fillId="3" borderId="29" xfId="3" applyFont="1" applyFill="1" applyBorder="1" applyAlignment="1">
      <alignment horizontal="left" vertical="top" wrapText="1"/>
    </xf>
    <xf numFmtId="0" fontId="40" fillId="3" borderId="60" xfId="3" applyFont="1" applyFill="1" applyBorder="1" applyAlignment="1">
      <alignment horizontal="left" vertical="top" wrapText="1"/>
    </xf>
    <xf numFmtId="0" fontId="40" fillId="3" borderId="7" xfId="3" applyFont="1" applyFill="1" applyBorder="1" applyAlignment="1">
      <alignment horizontal="left" vertical="top" wrapText="1"/>
    </xf>
    <xf numFmtId="0" fontId="40" fillId="3" borderId="23" xfId="3" applyFont="1" applyFill="1" applyBorder="1" applyAlignment="1">
      <alignment horizontal="left" vertical="top" wrapText="1"/>
    </xf>
    <xf numFmtId="0" fontId="40" fillId="3" borderId="7" xfId="3" applyFont="1" applyFill="1" applyBorder="1" applyAlignment="1">
      <alignment vertical="top" wrapText="1"/>
    </xf>
    <xf numFmtId="0" fontId="40" fillId="3" borderId="23" xfId="3" applyFont="1" applyFill="1" applyBorder="1" applyAlignment="1">
      <alignment vertical="top" wrapText="1"/>
    </xf>
    <xf numFmtId="0" fontId="40" fillId="3" borderId="0" xfId="3" applyFont="1" applyFill="1" applyBorder="1" applyAlignment="1">
      <alignment horizontal="left" vertical="top" wrapText="1"/>
    </xf>
    <xf numFmtId="0" fontId="13" fillId="3" borderId="66" xfId="3" applyFont="1" applyFill="1" applyBorder="1" applyAlignment="1">
      <alignment vertical="top" wrapText="1"/>
    </xf>
    <xf numFmtId="0" fontId="13" fillId="3" borderId="66" xfId="3" applyFont="1" applyFill="1" applyBorder="1" applyAlignment="1">
      <alignment horizontal="center" vertical="top"/>
    </xf>
    <xf numFmtId="0" fontId="13" fillId="3" borderId="22" xfId="3" applyFont="1" applyFill="1" applyBorder="1" applyAlignment="1">
      <alignment horizontal="center" vertical="top"/>
    </xf>
    <xf numFmtId="0" fontId="13" fillId="3" borderId="62" xfId="3" applyFont="1" applyFill="1" applyBorder="1" applyAlignment="1">
      <alignment vertical="top"/>
    </xf>
    <xf numFmtId="0" fontId="13" fillId="3" borderId="66" xfId="3" applyFont="1" applyFill="1" applyBorder="1" applyAlignment="1">
      <alignment vertical="top"/>
    </xf>
    <xf numFmtId="0" fontId="13" fillId="3" borderId="22" xfId="3" applyFont="1" applyFill="1" applyBorder="1" applyAlignment="1">
      <alignment vertical="top"/>
    </xf>
    <xf numFmtId="0" fontId="13" fillId="3" borderId="62" xfId="3" applyFont="1" applyFill="1" applyBorder="1" applyAlignment="1">
      <alignment horizontal="center" vertical="top"/>
    </xf>
    <xf numFmtId="0" fontId="13" fillId="3" borderId="10" xfId="3" applyFont="1" applyFill="1" applyBorder="1" applyAlignment="1">
      <alignment vertical="top"/>
    </xf>
    <xf numFmtId="0" fontId="40" fillId="3" borderId="24" xfId="3" applyFont="1" applyFill="1" applyBorder="1" applyAlignment="1">
      <alignment vertical="top" wrapText="1"/>
    </xf>
    <xf numFmtId="0" fontId="40" fillId="3" borderId="12" xfId="3" applyFont="1" applyFill="1" applyBorder="1" applyAlignment="1">
      <alignment vertical="top" wrapText="1"/>
    </xf>
    <xf numFmtId="0" fontId="13" fillId="3" borderId="10" xfId="3" applyFont="1" applyFill="1" applyBorder="1" applyAlignment="1">
      <alignment horizontal="center" vertical="top"/>
    </xf>
    <xf numFmtId="0" fontId="13" fillId="3" borderId="66" xfId="3" applyFont="1" applyFill="1" applyBorder="1">
      <alignment vertical="center"/>
    </xf>
    <xf numFmtId="176" fontId="16" fillId="3" borderId="0"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0" fontId="16" fillId="3" borderId="0" xfId="0" applyFont="1" applyFill="1" applyBorder="1" applyAlignment="1" applyProtection="1">
      <alignment horizontal="center" vertical="center" wrapText="1"/>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16" fillId="0" borderId="31" xfId="0" applyFont="1" applyFill="1" applyBorder="1" applyAlignment="1" applyProtection="1">
      <alignment horizontal="right" vertical="center"/>
    </xf>
    <xf numFmtId="0" fontId="16" fillId="0" borderId="7" xfId="0" applyFont="1" applyFill="1" applyBorder="1" applyAlignment="1" applyProtection="1">
      <alignment horizontal="center"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xf numFmtId="0" fontId="0" fillId="3" borderId="62" xfId="3" applyFont="1" applyFill="1" applyBorder="1" applyAlignment="1">
      <alignment horizontal="center" vertical="top" textRotation="255"/>
    </xf>
    <xf numFmtId="0" fontId="0" fillId="3" borderId="66" xfId="3" applyFont="1" applyFill="1" applyBorder="1" applyAlignment="1">
      <alignment horizontal="center" vertical="top" textRotation="255"/>
    </xf>
    <xf numFmtId="0" fontId="0" fillId="3" borderId="22" xfId="3" applyFont="1" applyFill="1" applyBorder="1" applyAlignment="1">
      <alignment horizontal="center" vertical="top" textRotation="255"/>
    </xf>
    <xf numFmtId="0" fontId="40" fillId="3" borderId="13" xfId="3" applyFont="1" applyFill="1" applyBorder="1" applyAlignment="1">
      <alignment horizontal="left" vertical="top" wrapText="1"/>
    </xf>
    <xf numFmtId="0" fontId="40" fillId="3" borderId="24" xfId="3" applyFont="1" applyFill="1" applyBorder="1" applyAlignment="1">
      <alignment horizontal="left" vertical="top" wrapText="1"/>
    </xf>
    <xf numFmtId="0" fontId="40" fillId="3" borderId="12" xfId="3" applyFont="1" applyFill="1" applyBorder="1" applyAlignment="1">
      <alignment horizontal="left" vertical="top" wrapText="1"/>
    </xf>
    <xf numFmtId="0" fontId="40" fillId="3" borderId="63" xfId="3" applyFont="1" applyFill="1" applyBorder="1" applyAlignment="1">
      <alignment horizontal="left" vertical="top" wrapText="1"/>
    </xf>
    <xf numFmtId="0" fontId="40" fillId="3" borderId="64" xfId="3" applyFont="1" applyFill="1" applyBorder="1" applyAlignment="1">
      <alignment horizontal="left" vertical="top" wrapText="1"/>
    </xf>
    <xf numFmtId="0" fontId="40" fillId="3" borderId="65" xfId="3" applyFont="1" applyFill="1" applyBorder="1" applyAlignment="1">
      <alignment horizontal="left" vertical="top" wrapText="1"/>
    </xf>
    <xf numFmtId="0" fontId="40" fillId="3" borderId="7" xfId="3" applyFont="1" applyFill="1" applyBorder="1" applyAlignment="1">
      <alignment horizontal="left" vertical="top" wrapText="1"/>
    </xf>
    <xf numFmtId="0" fontId="40" fillId="3" borderId="0" xfId="3" applyFont="1" applyFill="1" applyBorder="1" applyAlignment="1">
      <alignment horizontal="left" vertical="top" wrapText="1"/>
    </xf>
    <xf numFmtId="0" fontId="40" fillId="3" borderId="29" xfId="3" applyFont="1" applyFill="1" applyBorder="1" applyAlignment="1">
      <alignment horizontal="left" vertical="top" wrapText="1"/>
    </xf>
    <xf numFmtId="0" fontId="40" fillId="3" borderId="31" xfId="3" applyFont="1" applyFill="1" applyBorder="1" applyAlignment="1">
      <alignment horizontal="left" vertical="top" wrapText="1"/>
    </xf>
    <xf numFmtId="0" fontId="40" fillId="3" borderId="60" xfId="3" applyFont="1" applyFill="1" applyBorder="1" applyAlignment="1">
      <alignment horizontal="left" vertical="top" wrapText="1"/>
    </xf>
    <xf numFmtId="0" fontId="40" fillId="3" borderId="23" xfId="3" applyFont="1" applyFill="1" applyBorder="1" applyAlignment="1">
      <alignment horizontal="left" vertical="top" wrapText="1"/>
    </xf>
    <xf numFmtId="0" fontId="14" fillId="3" borderId="10" xfId="3" applyFont="1" applyFill="1" applyBorder="1" applyAlignment="1">
      <alignment horizontal="center" vertical="center" textRotation="255"/>
    </xf>
    <xf numFmtId="0" fontId="36" fillId="3" borderId="62" xfId="3" applyFont="1" applyFill="1" applyBorder="1" applyAlignment="1">
      <alignment horizontal="center" vertical="top" textRotation="255"/>
    </xf>
    <xf numFmtId="0" fontId="37" fillId="3" borderId="66" xfId="3" applyFont="1" applyFill="1" applyBorder="1" applyAlignment="1">
      <alignment horizontal="center" vertical="top" textRotation="255"/>
    </xf>
    <xf numFmtId="0" fontId="37" fillId="3" borderId="22" xfId="3" applyFont="1" applyFill="1" applyBorder="1" applyAlignment="1">
      <alignment horizontal="center" vertical="top" textRotation="255"/>
    </xf>
    <xf numFmtId="0" fontId="13" fillId="3" borderId="62" xfId="3" applyFont="1" applyFill="1" applyBorder="1" applyAlignment="1">
      <alignment horizontal="center" vertical="top"/>
    </xf>
    <xf numFmtId="0" fontId="13" fillId="3" borderId="66" xfId="3" applyFont="1" applyFill="1" applyBorder="1" applyAlignment="1">
      <alignment horizontal="center" vertical="top"/>
    </xf>
    <xf numFmtId="0" fontId="13" fillId="3" borderId="22" xfId="3" applyFont="1" applyFill="1" applyBorder="1" applyAlignment="1">
      <alignment horizontal="center" vertical="top"/>
    </xf>
    <xf numFmtId="0" fontId="14" fillId="3" borderId="66" xfId="3" applyFont="1" applyFill="1" applyBorder="1" applyAlignment="1">
      <alignment horizontal="center" vertical="top" textRotation="255"/>
    </xf>
    <xf numFmtId="0" fontId="14" fillId="3" borderId="22" xfId="3" applyFont="1" applyFill="1" applyBorder="1" applyAlignment="1">
      <alignment horizontal="center" vertical="top" textRotation="255"/>
    </xf>
    <xf numFmtId="0" fontId="40" fillId="3" borderId="0" xfId="3" applyFont="1" applyFill="1" applyBorder="1" applyAlignment="1">
      <alignment vertical="top" wrapText="1"/>
    </xf>
    <xf numFmtId="0" fontId="40" fillId="3" borderId="29" xfId="3" applyFont="1" applyFill="1" applyBorder="1" applyAlignment="1">
      <alignment vertical="top" wrapText="1"/>
    </xf>
    <xf numFmtId="0" fontId="38" fillId="3" borderId="0" xfId="3" applyFont="1" applyFill="1" applyAlignment="1">
      <alignment horizontal="center" vertical="center"/>
    </xf>
    <xf numFmtId="0" fontId="39" fillId="3" borderId="0" xfId="3" applyFont="1" applyFill="1" applyAlignment="1">
      <alignment horizontal="center" vertical="center"/>
    </xf>
    <xf numFmtId="0" fontId="14" fillId="3" borderId="10" xfId="3" applyFont="1" applyFill="1" applyBorder="1" applyAlignment="1">
      <alignment horizontal="center" vertical="center"/>
    </xf>
    <xf numFmtId="0" fontId="14" fillId="3" borderId="62" xfId="3" applyFont="1" applyFill="1" applyBorder="1" applyAlignment="1">
      <alignment horizontal="center" vertical="top" textRotation="255"/>
    </xf>
    <xf numFmtId="0" fontId="40" fillId="0" borderId="63" xfId="3" applyFont="1" applyFill="1" applyBorder="1" applyAlignment="1">
      <alignment horizontal="left" vertical="top" wrapText="1"/>
    </xf>
    <xf numFmtId="0" fontId="40" fillId="0" borderId="64" xfId="3" applyFont="1" applyFill="1" applyBorder="1" applyAlignment="1">
      <alignment horizontal="left" vertical="top" wrapText="1"/>
    </xf>
    <xf numFmtId="0" fontId="40" fillId="0" borderId="65" xfId="3" applyFont="1" applyFill="1" applyBorder="1" applyAlignment="1">
      <alignment horizontal="left" vertical="top" wrapText="1"/>
    </xf>
    <xf numFmtId="0" fontId="40" fillId="0" borderId="7" xfId="3" applyFont="1" applyFill="1" applyBorder="1" applyAlignment="1">
      <alignment horizontal="left" vertical="top" wrapText="1"/>
    </xf>
    <xf numFmtId="0" fontId="40" fillId="0" borderId="0" xfId="3" applyFont="1" applyFill="1" applyBorder="1" applyAlignment="1">
      <alignment horizontal="left" vertical="top" wrapText="1"/>
    </xf>
    <xf numFmtId="0" fontId="40" fillId="0" borderId="29" xfId="3" applyFont="1" applyFill="1" applyBorder="1" applyAlignment="1">
      <alignment horizontal="left" vertical="top" wrapText="1"/>
    </xf>
    <xf numFmtId="0" fontId="40" fillId="0" borderId="23" xfId="3" applyFont="1" applyFill="1" applyBorder="1" applyAlignment="1">
      <alignment horizontal="left" vertical="top" wrapText="1"/>
    </xf>
    <xf numFmtId="0" fontId="40" fillId="0" borderId="31" xfId="3" applyFont="1" applyFill="1" applyBorder="1" applyAlignment="1">
      <alignment horizontal="left" vertical="top" wrapText="1"/>
    </xf>
    <xf numFmtId="0" fontId="40" fillId="0" borderId="60" xfId="3" applyFont="1" applyFill="1" applyBorder="1" applyAlignment="1">
      <alignment horizontal="left" vertical="top" wrapText="1"/>
    </xf>
    <xf numFmtId="0" fontId="40" fillId="3" borderId="7" xfId="3" applyFont="1" applyFill="1" applyBorder="1" applyAlignment="1">
      <alignment vertical="top" wrapText="1"/>
    </xf>
    <xf numFmtId="0" fontId="40" fillId="3" borderId="0" xfId="3" applyFont="1" applyFill="1" applyBorder="1" applyAlignment="1">
      <alignment horizontal="left" vertical="center" wrapText="1"/>
    </xf>
    <xf numFmtId="0" fontId="40" fillId="3" borderId="29" xfId="3" applyFont="1" applyFill="1" applyBorder="1" applyAlignment="1">
      <alignment horizontal="left" vertical="center" wrapText="1"/>
    </xf>
    <xf numFmtId="0" fontId="40" fillId="3" borderId="31" xfId="3" applyFont="1" applyFill="1" applyBorder="1" applyAlignment="1">
      <alignment horizontal="left" vertical="center" wrapText="1"/>
    </xf>
    <xf numFmtId="0" fontId="40" fillId="3" borderId="60" xfId="3" applyFont="1" applyFill="1" applyBorder="1" applyAlignment="1">
      <alignment horizontal="left" vertical="center" wrapText="1"/>
    </xf>
    <xf numFmtId="0" fontId="13" fillId="3" borderId="62" xfId="3" applyFont="1" applyFill="1" applyBorder="1" applyAlignment="1">
      <alignment horizontal="left" vertical="top"/>
    </xf>
    <xf numFmtId="0" fontId="13" fillId="3" borderId="66" xfId="3" applyFont="1" applyFill="1" applyBorder="1" applyAlignment="1">
      <alignment horizontal="left" vertical="top"/>
    </xf>
    <xf numFmtId="0" fontId="13" fillId="3" borderId="22" xfId="3" applyFont="1" applyFill="1" applyBorder="1" applyAlignment="1">
      <alignment horizontal="left" vertical="top"/>
    </xf>
    <xf numFmtId="0" fontId="41" fillId="3" borderId="63" xfId="3" applyFont="1" applyFill="1" applyBorder="1" applyAlignment="1">
      <alignment horizontal="left" vertical="top" wrapText="1"/>
    </xf>
    <xf numFmtId="0" fontId="41" fillId="3" borderId="65" xfId="3" applyFont="1" applyFill="1" applyBorder="1" applyAlignment="1">
      <alignment horizontal="left" vertical="top"/>
    </xf>
    <xf numFmtId="0" fontId="41" fillId="3" borderId="7" xfId="3" applyFont="1" applyFill="1" applyBorder="1" applyAlignment="1">
      <alignment horizontal="left" vertical="top"/>
    </xf>
    <xf numFmtId="0" fontId="41" fillId="3" borderId="29" xfId="3" applyFont="1" applyFill="1" applyBorder="1" applyAlignment="1">
      <alignment horizontal="left" vertical="top"/>
    </xf>
    <xf numFmtId="0" fontId="41" fillId="3" borderId="23" xfId="3" applyFont="1" applyFill="1" applyBorder="1" applyAlignment="1">
      <alignment horizontal="left" vertical="top"/>
    </xf>
    <xf numFmtId="0" fontId="41" fillId="3" borderId="60" xfId="3" applyFont="1" applyFill="1" applyBorder="1" applyAlignment="1">
      <alignment horizontal="left" vertical="top"/>
    </xf>
    <xf numFmtId="0" fontId="13" fillId="3" borderId="62" xfId="3" applyFont="1" applyFill="1" applyBorder="1" applyAlignment="1">
      <alignment horizontal="left" vertical="top" textRotation="255"/>
    </xf>
    <xf numFmtId="0" fontId="13" fillId="3" borderId="66" xfId="3" applyFont="1" applyFill="1" applyBorder="1" applyAlignment="1">
      <alignment horizontal="left" vertical="top" textRotation="255"/>
    </xf>
    <xf numFmtId="0" fontId="13" fillId="3" borderId="22" xfId="3" applyFont="1" applyFill="1" applyBorder="1" applyAlignment="1">
      <alignment horizontal="left" vertical="top" textRotation="255"/>
    </xf>
    <xf numFmtId="0" fontId="13" fillId="3" borderId="62" xfId="3" applyFont="1" applyFill="1" applyBorder="1" applyAlignment="1">
      <alignment horizontal="center" vertical="top" textRotation="255"/>
    </xf>
    <xf numFmtId="0" fontId="13" fillId="3" borderId="66" xfId="3" applyFont="1" applyFill="1" applyBorder="1" applyAlignment="1">
      <alignment horizontal="center" vertical="top" textRotation="255"/>
    </xf>
    <xf numFmtId="0" fontId="13" fillId="3" borderId="22" xfId="3" applyFont="1" applyFill="1" applyBorder="1" applyAlignment="1">
      <alignment horizontal="center" vertical="top" textRotation="255"/>
    </xf>
    <xf numFmtId="0" fontId="40" fillId="3" borderId="64" xfId="3" applyFont="1" applyFill="1" applyBorder="1" applyAlignment="1">
      <alignment horizontal="left" vertical="top"/>
    </xf>
    <xf numFmtId="0" fontId="40" fillId="3" borderId="65" xfId="3" applyFont="1" applyFill="1" applyBorder="1" applyAlignment="1">
      <alignment horizontal="left" vertical="top"/>
    </xf>
    <xf numFmtId="0" fontId="40" fillId="3" borderId="0" xfId="3" applyFont="1" applyFill="1" applyBorder="1" applyAlignment="1">
      <alignment horizontal="left" vertical="top"/>
    </xf>
    <xf numFmtId="0" fontId="40" fillId="3" borderId="29" xfId="3" applyFont="1" applyFill="1" applyBorder="1" applyAlignment="1">
      <alignment horizontal="left" vertical="top"/>
    </xf>
    <xf numFmtId="0" fontId="40" fillId="3" borderId="23" xfId="3" applyFont="1" applyFill="1" applyBorder="1" applyAlignment="1">
      <alignment horizontal="left" vertical="top"/>
    </xf>
    <xf numFmtId="0" fontId="40" fillId="3" borderId="31" xfId="3" applyFont="1" applyFill="1" applyBorder="1" applyAlignment="1">
      <alignment horizontal="left" vertical="top"/>
    </xf>
    <xf numFmtId="0" fontId="40" fillId="3" borderId="60" xfId="3" applyFont="1" applyFill="1" applyBorder="1" applyAlignment="1">
      <alignment horizontal="left" vertical="top"/>
    </xf>
    <xf numFmtId="0" fontId="13" fillId="3" borderId="62" xfId="3" applyFont="1" applyFill="1" applyBorder="1" applyAlignment="1">
      <alignment vertical="top"/>
    </xf>
    <xf numFmtId="0" fontId="13" fillId="3" borderId="66" xfId="3" applyFont="1" applyFill="1" applyBorder="1" applyAlignment="1">
      <alignment vertical="top"/>
    </xf>
    <xf numFmtId="0" fontId="13" fillId="3" borderId="22" xfId="3" applyFont="1" applyFill="1" applyBorder="1" applyAlignment="1">
      <alignment vertical="top"/>
    </xf>
    <xf numFmtId="0" fontId="40" fillId="3" borderId="7" xfId="3" applyFont="1" applyFill="1" applyBorder="1" applyAlignment="1">
      <alignment horizontal="left" vertical="top"/>
    </xf>
    <xf numFmtId="0" fontId="13" fillId="3" borderId="10" xfId="3" applyFont="1" applyFill="1" applyBorder="1" applyAlignment="1">
      <alignment horizontal="center" vertical="top"/>
    </xf>
    <xf numFmtId="0" fontId="40" fillId="3" borderId="10" xfId="3" applyFont="1" applyFill="1" applyBorder="1" applyAlignment="1">
      <alignment horizontal="left" vertical="top" wrapText="1"/>
    </xf>
    <xf numFmtId="0" fontId="40" fillId="3" borderId="22" xfId="3" applyFont="1" applyFill="1" applyBorder="1" applyAlignment="1">
      <alignment horizontal="left" vertical="top" wrapText="1"/>
    </xf>
    <xf numFmtId="0" fontId="40" fillId="3" borderId="13" xfId="3" applyFont="1" applyFill="1" applyBorder="1" applyAlignment="1">
      <alignment horizontal="center" vertical="top" wrapText="1"/>
    </xf>
    <xf numFmtId="0" fontId="40" fillId="3" borderId="12" xfId="3" applyFont="1" applyFill="1" applyBorder="1" applyAlignment="1">
      <alignment horizontal="center" vertical="top" wrapText="1"/>
    </xf>
    <xf numFmtId="0" fontId="0" fillId="3" borderId="62" xfId="3" applyFont="1" applyFill="1" applyBorder="1" applyAlignment="1">
      <alignment horizontal="center" vertical="top" textRotation="255" shrinkToFit="1"/>
    </xf>
    <xf numFmtId="0" fontId="0" fillId="3" borderId="66" xfId="3" applyFont="1" applyFill="1" applyBorder="1" applyAlignment="1">
      <alignment horizontal="center" vertical="top" textRotation="255" shrinkToFit="1"/>
    </xf>
    <xf numFmtId="0" fontId="0" fillId="3" borderId="22" xfId="3" applyFont="1" applyFill="1" applyBorder="1" applyAlignment="1">
      <alignment horizontal="center" vertical="top" textRotation="255" shrinkToFit="1"/>
    </xf>
    <xf numFmtId="0" fontId="14" fillId="3" borderId="66" xfId="3" applyFont="1" applyFill="1" applyBorder="1" applyAlignment="1">
      <alignment horizontal="center" vertical="top" textRotation="255" wrapText="1"/>
    </xf>
    <xf numFmtId="0" fontId="14" fillId="3" borderId="22" xfId="3" applyFont="1" applyFill="1" applyBorder="1" applyAlignment="1">
      <alignment horizontal="center" vertical="top" textRotation="255" wrapText="1"/>
    </xf>
    <xf numFmtId="0" fontId="14" fillId="3" borderId="62" xfId="3" applyFont="1" applyFill="1" applyBorder="1" applyAlignment="1">
      <alignment horizontal="center" vertical="top" textRotation="255" wrapText="1"/>
    </xf>
    <xf numFmtId="0" fontId="40" fillId="3" borderId="10" xfId="3" applyFont="1" applyFill="1" applyBorder="1" applyAlignment="1">
      <alignment horizontal="center" vertical="top" wrapText="1"/>
    </xf>
    <xf numFmtId="0" fontId="40" fillId="3" borderId="63" xfId="3" applyFont="1" applyFill="1" applyBorder="1" applyAlignment="1">
      <alignment horizontal="left" vertical="top"/>
    </xf>
    <xf numFmtId="0" fontId="42" fillId="3" borderId="64" xfId="3" applyFont="1" applyFill="1" applyBorder="1" applyAlignment="1">
      <alignment horizontal="left" vertical="top"/>
    </xf>
    <xf numFmtId="0" fontId="42" fillId="3" borderId="7" xfId="3" applyFont="1" applyFill="1" applyBorder="1" applyAlignment="1">
      <alignment horizontal="left" vertical="top"/>
    </xf>
    <xf numFmtId="0" fontId="42" fillId="3" borderId="0" xfId="3" applyFont="1" applyFill="1" applyBorder="1" applyAlignment="1">
      <alignment horizontal="left" vertical="top"/>
    </xf>
    <xf numFmtId="0" fontId="40" fillId="3" borderId="23" xfId="3" applyFont="1" applyFill="1" applyBorder="1" applyAlignment="1">
      <alignment horizontal="center" vertical="top" wrapText="1"/>
    </xf>
    <xf numFmtId="0" fontId="40" fillId="3" borderId="31" xfId="3" applyFont="1" applyFill="1" applyBorder="1" applyAlignment="1">
      <alignment horizontal="center" vertical="top" wrapText="1"/>
    </xf>
    <xf numFmtId="0" fontId="40" fillId="3" borderId="60" xfId="3" applyFont="1" applyFill="1" applyBorder="1" applyAlignment="1">
      <alignment horizontal="center" vertical="top" wrapText="1"/>
    </xf>
    <xf numFmtId="0" fontId="31" fillId="6" borderId="1" xfId="4" applyFont="1" applyFill="1" applyBorder="1" applyAlignment="1">
      <alignment horizontal="center" vertical="center"/>
    </xf>
    <xf numFmtId="0" fontId="31" fillId="6" borderId="2" xfId="4" applyFont="1" applyFill="1" applyBorder="1" applyAlignment="1">
      <alignment horizontal="center" vertical="center"/>
    </xf>
    <xf numFmtId="0" fontId="31" fillId="6" borderId="3" xfId="4" applyFont="1" applyFill="1" applyBorder="1" applyAlignment="1">
      <alignment horizontal="center" vertical="center"/>
    </xf>
    <xf numFmtId="0" fontId="28" fillId="0" borderId="0" xfId="4" applyFont="1" applyAlignment="1">
      <alignment horizontal="center" vertical="center"/>
    </xf>
    <xf numFmtId="0" fontId="29" fillId="0" borderId="0" xfId="4" applyFont="1" applyBorder="1" applyAlignment="1">
      <alignment horizontal="left" vertical="center" wrapText="1"/>
    </xf>
    <xf numFmtId="0" fontId="31" fillId="6" borderId="53" xfId="4" applyFont="1" applyFill="1" applyBorder="1" applyAlignment="1">
      <alignment horizontal="center" vertical="center"/>
    </xf>
    <xf numFmtId="0" fontId="31" fillId="6" borderId="54" xfId="4" applyFont="1" applyFill="1" applyBorder="1" applyAlignment="1">
      <alignment horizontal="center" vertical="center"/>
    </xf>
    <xf numFmtId="0" fontId="31" fillId="6" borderId="50" xfId="4" applyFont="1" applyFill="1" applyBorder="1" applyAlignment="1">
      <alignment horizontal="center" vertical="center"/>
    </xf>
    <xf numFmtId="0" fontId="24" fillId="0" borderId="71" xfId="5" applyFont="1" applyFill="1" applyBorder="1" applyAlignment="1">
      <alignment horizontal="center" vertical="center" shrinkToFit="1"/>
    </xf>
    <xf numFmtId="186" fontId="33" fillId="0" borderId="13" xfId="4" applyNumberFormat="1" applyFont="1" applyFill="1" applyBorder="1" applyAlignment="1">
      <alignment horizontal="center" vertical="center" wrapText="1"/>
    </xf>
    <xf numFmtId="0" fontId="31" fillId="0" borderId="63" xfId="4" quotePrefix="1" applyFont="1" applyFill="1" applyBorder="1" applyAlignment="1">
      <alignment horizontal="center" vertical="center"/>
    </xf>
    <xf numFmtId="0" fontId="24" fillId="0" borderId="79" xfId="4" applyFont="1" applyFill="1" applyBorder="1" applyAlignment="1">
      <alignment horizontal="center" vertical="center" wrapText="1"/>
    </xf>
    <xf numFmtId="9" fontId="24" fillId="0" borderId="61" xfId="4" applyNumberFormat="1" applyFont="1" applyFill="1" applyBorder="1" applyAlignment="1">
      <alignment horizontal="center" vertical="center" wrapText="1"/>
    </xf>
  </cellXfs>
  <cellStyles count="6">
    <cellStyle name="桁区切り" xfId="1" builtinId="6"/>
    <cellStyle name="標準" xfId="0" builtinId="0"/>
    <cellStyle name="標準 2" xfId="2"/>
    <cellStyle name="標準 2 2" xfId="3"/>
    <cellStyle name="標準 2 2 2" xfId="5"/>
    <cellStyle name="標準 3" xfId="4"/>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tfs02\fs02_shr01\Sosiki_28\&#20171;&#35703;&#20445;&#38522;&#35506;\&#10047;&#10047;&#20171;&#35703;&#20445;&#38522;&#35506;&#25351;&#23566;&#20418;&#10047;&#10047;\11%20&#23455;&#22320;&#25351;&#23566;&#20104;&#23450;&#21450;&#12403;&#23455;&#32318;&#34920;\&#9733;&#36215;&#26696;&#38306;&#20418;\01_&#23621;&#23429;&#20171;&#35703;&#25903;&#25588;&#12539;&#23621;&#23429;&#12469;&#12540;&#12499;&#12473;\&#20196;&#21644;&#65303;&#24180;&#24230;\R7.05.30&#12288;&#12304;&#35370;&#21839;&#12305;&#35370;&#21839;&#20171;&#35703;&#20107;&#26989;&#25152;&#12377;&#12415;&#12428;&#26495;&#27211;\&#23455;&#26045;&#36215;&#26696;\&#12304;&#21029;&#32025;&#65303;&#12305;&#35370;&#21839;&#22411;&#12469;&#12540;&#12499;&#12473;&#31639;&#23450;&#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G16"/>
  <sheetViews>
    <sheetView view="pageBreakPreview" zoomScale="85" zoomScaleNormal="100" zoomScaleSheetLayoutView="85" workbookViewId="0">
      <selection activeCell="C3" sqref="C3"/>
    </sheetView>
  </sheetViews>
  <sheetFormatPr defaultColWidth="9" defaultRowHeight="13" x14ac:dyDescent="0.2"/>
  <cols>
    <col min="1" max="1" width="3.58203125" style="160" customWidth="1"/>
    <col min="2" max="3" width="21" style="160" customWidth="1"/>
    <col min="4" max="4" width="26.5" style="160" customWidth="1"/>
    <col min="5" max="5" width="26.83203125" style="160" customWidth="1"/>
    <col min="6" max="6" width="26.5" style="160" customWidth="1"/>
    <col min="7" max="7" width="22.25" style="160" customWidth="1"/>
    <col min="8" max="16384" width="9" style="160"/>
  </cols>
  <sheetData>
    <row r="1" spans="1:7" ht="23.5" x14ac:dyDescent="0.35">
      <c r="B1" s="161" t="s">
        <v>178</v>
      </c>
    </row>
    <row r="2" spans="1:7" ht="20.25" customHeight="1" x14ac:dyDescent="0.2">
      <c r="C2" s="162" t="s">
        <v>544</v>
      </c>
      <c r="D2" s="162"/>
      <c r="E2" s="162" t="s">
        <v>179</v>
      </c>
      <c r="F2" s="163"/>
      <c r="G2" s="162"/>
    </row>
    <row r="3" spans="1:7" ht="19.5" customHeight="1" x14ac:dyDescent="0.25">
      <c r="B3" s="164" t="s">
        <v>180</v>
      </c>
    </row>
    <row r="4" spans="1:7" ht="64.5" customHeight="1" x14ac:dyDescent="0.2">
      <c r="A4" s="165"/>
      <c r="B4" s="166" t="s">
        <v>181</v>
      </c>
      <c r="C4" s="166" t="s">
        <v>182</v>
      </c>
      <c r="D4" s="166" t="s">
        <v>183</v>
      </c>
      <c r="E4" s="166" t="s">
        <v>184</v>
      </c>
      <c r="F4" s="166" t="s">
        <v>185</v>
      </c>
    </row>
    <row r="5" spans="1:7" ht="30" customHeight="1" x14ac:dyDescent="0.2">
      <c r="A5" s="167">
        <v>1</v>
      </c>
      <c r="B5" s="168"/>
      <c r="C5" s="169" t="s">
        <v>186</v>
      </c>
      <c r="D5" s="170" t="s">
        <v>187</v>
      </c>
      <c r="E5" s="170" t="s">
        <v>187</v>
      </c>
      <c r="F5" s="171" t="s">
        <v>188</v>
      </c>
    </row>
    <row r="6" spans="1:7" ht="30" customHeight="1" x14ac:dyDescent="0.2">
      <c r="A6" s="167">
        <v>2</v>
      </c>
      <c r="B6" s="168"/>
      <c r="C6" s="169" t="s">
        <v>186</v>
      </c>
      <c r="D6" s="170" t="s">
        <v>187</v>
      </c>
      <c r="E6" s="170" t="s">
        <v>187</v>
      </c>
      <c r="F6" s="171" t="s">
        <v>188</v>
      </c>
    </row>
    <row r="7" spans="1:7" ht="30" customHeight="1" x14ac:dyDescent="0.2">
      <c r="A7" s="167">
        <v>3</v>
      </c>
      <c r="B7" s="168"/>
      <c r="C7" s="169" t="s">
        <v>186</v>
      </c>
      <c r="D7" s="170" t="s">
        <v>187</v>
      </c>
      <c r="E7" s="170" t="s">
        <v>187</v>
      </c>
      <c r="F7" s="171" t="s">
        <v>188</v>
      </c>
    </row>
    <row r="8" spans="1:7" ht="30" customHeight="1" x14ac:dyDescent="0.2">
      <c r="A8" s="167">
        <v>4</v>
      </c>
      <c r="B8" s="168"/>
      <c r="C8" s="169" t="s">
        <v>186</v>
      </c>
      <c r="D8" s="170" t="s">
        <v>187</v>
      </c>
      <c r="E8" s="170" t="s">
        <v>187</v>
      </c>
      <c r="F8" s="171" t="s">
        <v>188</v>
      </c>
    </row>
    <row r="9" spans="1:7" ht="30" customHeight="1" x14ac:dyDescent="0.2">
      <c r="A9" s="167">
        <v>5</v>
      </c>
      <c r="B9" s="168"/>
      <c r="C9" s="169" t="s">
        <v>186</v>
      </c>
      <c r="D9" s="170" t="s">
        <v>187</v>
      </c>
      <c r="E9" s="170" t="s">
        <v>187</v>
      </c>
      <c r="F9" s="171" t="s">
        <v>188</v>
      </c>
    </row>
    <row r="10" spans="1:7" ht="30" customHeight="1" x14ac:dyDescent="0.2">
      <c r="A10" s="167">
        <v>6</v>
      </c>
      <c r="B10" s="168"/>
      <c r="C10" s="169" t="s">
        <v>186</v>
      </c>
      <c r="D10" s="170" t="s">
        <v>187</v>
      </c>
      <c r="E10" s="170" t="s">
        <v>187</v>
      </c>
      <c r="F10" s="171" t="s">
        <v>188</v>
      </c>
    </row>
    <row r="11" spans="1:7" ht="30" customHeight="1" x14ac:dyDescent="0.2">
      <c r="A11" s="167">
        <v>7</v>
      </c>
      <c r="B11" s="168"/>
      <c r="C11" s="169" t="s">
        <v>186</v>
      </c>
      <c r="D11" s="170" t="s">
        <v>187</v>
      </c>
      <c r="E11" s="170" t="s">
        <v>187</v>
      </c>
      <c r="F11" s="171" t="s">
        <v>188</v>
      </c>
    </row>
    <row r="12" spans="1:7" ht="30" customHeight="1" x14ac:dyDescent="0.2">
      <c r="A12" s="167">
        <v>8</v>
      </c>
      <c r="B12" s="168"/>
      <c r="C12" s="169" t="s">
        <v>186</v>
      </c>
      <c r="D12" s="170" t="s">
        <v>187</v>
      </c>
      <c r="E12" s="170" t="s">
        <v>187</v>
      </c>
      <c r="F12" s="171" t="s">
        <v>188</v>
      </c>
    </row>
    <row r="13" spans="1:7" ht="30" customHeight="1" x14ac:dyDescent="0.2">
      <c r="A13" s="167">
        <v>9</v>
      </c>
      <c r="B13" s="168"/>
      <c r="C13" s="169" t="s">
        <v>186</v>
      </c>
      <c r="D13" s="170" t="s">
        <v>187</v>
      </c>
      <c r="E13" s="170" t="s">
        <v>187</v>
      </c>
      <c r="F13" s="171" t="s">
        <v>188</v>
      </c>
    </row>
    <row r="14" spans="1:7" ht="30" customHeight="1" x14ac:dyDescent="0.2">
      <c r="A14" s="167">
        <v>10</v>
      </c>
      <c r="B14" s="168"/>
      <c r="C14" s="169" t="s">
        <v>186</v>
      </c>
      <c r="D14" s="170" t="s">
        <v>187</v>
      </c>
      <c r="E14" s="170" t="s">
        <v>187</v>
      </c>
      <c r="F14" s="171" t="s">
        <v>188</v>
      </c>
    </row>
    <row r="16" spans="1:7" x14ac:dyDescent="0.2">
      <c r="A16" s="160" t="s">
        <v>189</v>
      </c>
      <c r="B16" s="160" t="s">
        <v>190</v>
      </c>
      <c r="F16" s="172" t="s">
        <v>191</v>
      </c>
    </row>
  </sheetData>
  <phoneticPr fontId="1"/>
  <pageMargins left="0.64" right="0.26" top="0.74" bottom="0.69" header="0.51200000000000001" footer="0.39"/>
  <pageSetup paperSize="9" scale="9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zoomScale="55" zoomScaleNormal="55" zoomScaleSheetLayoutView="55" workbookViewId="0">
      <selection activeCell="AB2" sqref="AB2:AC2"/>
    </sheetView>
  </sheetViews>
  <sheetFormatPr defaultColWidth="4.5" defaultRowHeight="20.25" customHeight="1" x14ac:dyDescent="0.55000000000000004"/>
  <cols>
    <col min="1" max="1" width="1.33203125" style="35" customWidth="1"/>
    <col min="2" max="56" width="5.58203125" style="35" customWidth="1"/>
    <col min="57" max="16384" width="4.5" style="35"/>
  </cols>
  <sheetData>
    <row r="1" spans="1:57" s="34" customFormat="1" ht="20.25" customHeight="1" x14ac:dyDescent="0.55000000000000004">
      <c r="A1" s="37"/>
      <c r="B1" s="37"/>
      <c r="C1" s="38" t="s">
        <v>177</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394" t="s">
        <v>99</v>
      </c>
      <c r="AN1" s="394"/>
      <c r="AO1" s="394"/>
      <c r="AP1" s="394"/>
      <c r="AQ1" s="394"/>
      <c r="AR1" s="394"/>
      <c r="AS1" s="394"/>
      <c r="AT1" s="394"/>
      <c r="AU1" s="394"/>
      <c r="AV1" s="394"/>
      <c r="AW1" s="394"/>
      <c r="AX1" s="394"/>
      <c r="AY1" s="394"/>
      <c r="AZ1" s="394"/>
      <c r="BA1" s="394"/>
      <c r="BB1" s="41" t="s">
        <v>0</v>
      </c>
      <c r="BC1" s="37"/>
      <c r="BD1" s="37"/>
    </row>
    <row r="2" spans="1:57" s="32" customFormat="1" ht="20.25" customHeight="1" x14ac:dyDescent="0.55000000000000004">
      <c r="A2" s="42"/>
      <c r="B2" s="42"/>
      <c r="C2" s="42"/>
      <c r="D2" s="39"/>
      <c r="E2" s="42"/>
      <c r="F2" s="42"/>
      <c r="G2" s="42"/>
      <c r="H2" s="39"/>
      <c r="I2" s="40"/>
      <c r="J2" s="40"/>
      <c r="K2" s="40"/>
      <c r="L2" s="40"/>
      <c r="M2" s="40"/>
      <c r="N2" s="42"/>
      <c r="O2" s="42"/>
      <c r="P2" s="42"/>
      <c r="Q2" s="42"/>
      <c r="R2" s="42"/>
      <c r="S2" s="42"/>
      <c r="T2" s="40" t="s">
        <v>20</v>
      </c>
      <c r="U2" s="395">
        <v>7</v>
      </c>
      <c r="V2" s="395"/>
      <c r="W2" s="40" t="s">
        <v>17</v>
      </c>
      <c r="X2" s="396">
        <f>IF(U2=0,"",YEAR(DATE(2018+U2,1,1)))</f>
        <v>2025</v>
      </c>
      <c r="Y2" s="396"/>
      <c r="Z2" s="42" t="s">
        <v>21</v>
      </c>
      <c r="AA2" s="42" t="s">
        <v>22</v>
      </c>
      <c r="AB2" s="395">
        <v>4</v>
      </c>
      <c r="AC2" s="395"/>
      <c r="AD2" s="42" t="s">
        <v>23</v>
      </c>
      <c r="AE2" s="42"/>
      <c r="AF2" s="42"/>
      <c r="AG2" s="42"/>
      <c r="AH2" s="42"/>
      <c r="AI2" s="42"/>
      <c r="AJ2" s="41"/>
      <c r="AK2" s="40" t="s">
        <v>18</v>
      </c>
      <c r="AL2" s="40" t="s">
        <v>17</v>
      </c>
      <c r="AM2" s="395"/>
      <c r="AN2" s="395"/>
      <c r="AO2" s="395"/>
      <c r="AP2" s="395"/>
      <c r="AQ2" s="395"/>
      <c r="AR2" s="395"/>
      <c r="AS2" s="395"/>
      <c r="AT2" s="395"/>
      <c r="AU2" s="395"/>
      <c r="AV2" s="395"/>
      <c r="AW2" s="395"/>
      <c r="AX2" s="395"/>
      <c r="AY2" s="395"/>
      <c r="AZ2" s="395"/>
      <c r="BA2" s="395"/>
      <c r="BB2" s="41" t="s">
        <v>0</v>
      </c>
      <c r="BC2" s="40"/>
      <c r="BD2" s="40"/>
      <c r="BE2" s="33"/>
    </row>
    <row r="3" spans="1:57" s="32" customFormat="1" ht="20.25" customHeight="1" x14ac:dyDescent="0.550000000000000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397" t="s">
        <v>472</v>
      </c>
      <c r="BA3" s="397"/>
      <c r="BB3" s="397"/>
      <c r="BC3" s="397"/>
      <c r="BD3" s="40"/>
      <c r="BE3" s="33"/>
    </row>
    <row r="4" spans="1:57" s="32" customFormat="1" ht="20.25" customHeight="1" x14ac:dyDescent="0.550000000000000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397" t="s">
        <v>473</v>
      </c>
      <c r="BA4" s="397"/>
      <c r="BB4" s="397"/>
      <c r="BC4" s="397"/>
      <c r="BD4" s="40"/>
      <c r="BE4" s="33"/>
    </row>
    <row r="5" spans="1:57" s="32" customFormat="1" ht="20.25" customHeight="1" x14ac:dyDescent="0.550000000000000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388">
        <v>40</v>
      </c>
      <c r="AW5" s="389"/>
      <c r="AX5" s="62" t="s">
        <v>24</v>
      </c>
      <c r="AY5" s="61"/>
      <c r="AZ5" s="390">
        <v>160</v>
      </c>
      <c r="BA5" s="391"/>
      <c r="BB5" s="62" t="s">
        <v>130</v>
      </c>
      <c r="BC5" s="61"/>
      <c r="BD5" s="42"/>
      <c r="BE5" s="33"/>
    </row>
    <row r="6" spans="1:57" s="32" customFormat="1" ht="20.25" customHeight="1" x14ac:dyDescent="0.550000000000000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392">
        <f>DAY(EOMONTH(DATE(X2,AB2,1),0))</f>
        <v>30</v>
      </c>
      <c r="BA6" s="393"/>
      <c r="BB6" s="62" t="s">
        <v>26</v>
      </c>
      <c r="BC6" s="42"/>
      <c r="BD6" s="42"/>
      <c r="BE6" s="33"/>
    </row>
    <row r="7" spans="1:57" ht="20.25" customHeight="1" thickBot="1" x14ac:dyDescent="0.6">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6">
      <c r="A8" s="72"/>
      <c r="B8" s="371" t="s">
        <v>27</v>
      </c>
      <c r="C8" s="374" t="s">
        <v>87</v>
      </c>
      <c r="D8" s="375"/>
      <c r="E8" s="380" t="s">
        <v>88</v>
      </c>
      <c r="F8" s="375"/>
      <c r="G8" s="380" t="s">
        <v>89</v>
      </c>
      <c r="H8" s="374"/>
      <c r="I8" s="374"/>
      <c r="J8" s="374"/>
      <c r="K8" s="375"/>
      <c r="L8" s="380" t="s">
        <v>90</v>
      </c>
      <c r="M8" s="374"/>
      <c r="N8" s="374"/>
      <c r="O8" s="383"/>
      <c r="P8" s="386" t="s">
        <v>167</v>
      </c>
      <c r="Q8" s="387"/>
      <c r="R8" s="387"/>
      <c r="S8" s="387"/>
      <c r="T8" s="387"/>
      <c r="U8" s="387"/>
      <c r="V8" s="387"/>
      <c r="W8" s="387"/>
      <c r="X8" s="387"/>
      <c r="Y8" s="387"/>
      <c r="Z8" s="387"/>
      <c r="AA8" s="387"/>
      <c r="AB8" s="387"/>
      <c r="AC8" s="387"/>
      <c r="AD8" s="387"/>
      <c r="AE8" s="387"/>
      <c r="AF8" s="387"/>
      <c r="AG8" s="387"/>
      <c r="AH8" s="387"/>
      <c r="AI8" s="387"/>
      <c r="AJ8" s="387"/>
      <c r="AK8" s="387"/>
      <c r="AL8" s="387"/>
      <c r="AM8" s="387"/>
      <c r="AN8" s="387"/>
      <c r="AO8" s="387"/>
      <c r="AP8" s="387"/>
      <c r="AQ8" s="387"/>
      <c r="AR8" s="387"/>
      <c r="AS8" s="387"/>
      <c r="AT8" s="387"/>
      <c r="AU8" s="358" t="str">
        <f>IF(AZ3="４週","(9)1～4週目の勤務時間数合計","(9)1か月の勤務時間数合計")</f>
        <v>(9)1か月の勤務時間数合計</v>
      </c>
      <c r="AV8" s="359"/>
      <c r="AW8" s="358" t="s">
        <v>91</v>
      </c>
      <c r="AX8" s="359"/>
      <c r="AY8" s="366" t="s">
        <v>166</v>
      </c>
      <c r="AZ8" s="366"/>
      <c r="BA8" s="366"/>
      <c r="BB8" s="366"/>
      <c r="BC8" s="366"/>
      <c r="BD8" s="366"/>
    </row>
    <row r="9" spans="1:57" ht="20.25" customHeight="1" thickBot="1" x14ac:dyDescent="0.6">
      <c r="A9" s="72"/>
      <c r="B9" s="372"/>
      <c r="C9" s="376"/>
      <c r="D9" s="377"/>
      <c r="E9" s="381"/>
      <c r="F9" s="377"/>
      <c r="G9" s="381"/>
      <c r="H9" s="376"/>
      <c r="I9" s="376"/>
      <c r="J9" s="376"/>
      <c r="K9" s="377"/>
      <c r="L9" s="381"/>
      <c r="M9" s="376"/>
      <c r="N9" s="376"/>
      <c r="O9" s="384"/>
      <c r="P9" s="368" t="s">
        <v>11</v>
      </c>
      <c r="Q9" s="369"/>
      <c r="R9" s="369"/>
      <c r="S9" s="369"/>
      <c r="T9" s="369"/>
      <c r="U9" s="369"/>
      <c r="V9" s="370"/>
      <c r="W9" s="368" t="s">
        <v>12</v>
      </c>
      <c r="X9" s="369"/>
      <c r="Y9" s="369"/>
      <c r="Z9" s="369"/>
      <c r="AA9" s="369"/>
      <c r="AB9" s="369"/>
      <c r="AC9" s="370"/>
      <c r="AD9" s="368" t="s">
        <v>13</v>
      </c>
      <c r="AE9" s="369"/>
      <c r="AF9" s="369"/>
      <c r="AG9" s="369"/>
      <c r="AH9" s="369"/>
      <c r="AI9" s="369"/>
      <c r="AJ9" s="370"/>
      <c r="AK9" s="368" t="s">
        <v>14</v>
      </c>
      <c r="AL9" s="369"/>
      <c r="AM9" s="369"/>
      <c r="AN9" s="369"/>
      <c r="AO9" s="369"/>
      <c r="AP9" s="369"/>
      <c r="AQ9" s="370"/>
      <c r="AR9" s="368" t="s">
        <v>15</v>
      </c>
      <c r="AS9" s="369"/>
      <c r="AT9" s="370"/>
      <c r="AU9" s="360"/>
      <c r="AV9" s="361"/>
      <c r="AW9" s="360"/>
      <c r="AX9" s="361"/>
      <c r="AY9" s="366"/>
      <c r="AZ9" s="366"/>
      <c r="BA9" s="366"/>
      <c r="BB9" s="366"/>
      <c r="BC9" s="366"/>
      <c r="BD9" s="366"/>
    </row>
    <row r="10" spans="1:57" ht="20.25" customHeight="1" thickBot="1" x14ac:dyDescent="0.6">
      <c r="A10" s="72"/>
      <c r="B10" s="372"/>
      <c r="C10" s="376"/>
      <c r="D10" s="377"/>
      <c r="E10" s="381"/>
      <c r="F10" s="377"/>
      <c r="G10" s="381"/>
      <c r="H10" s="376"/>
      <c r="I10" s="376"/>
      <c r="J10" s="376"/>
      <c r="K10" s="377"/>
      <c r="L10" s="381"/>
      <c r="M10" s="376"/>
      <c r="N10" s="376"/>
      <c r="O10" s="384"/>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f>IF(AZ3="暦月",IF(DAY(DATE($X$2,$AB$2,29))=29,29,""),"")</f>
        <v>29</v>
      </c>
      <c r="AS10" s="91">
        <f>IF(AZ3="暦月",IF(DAY(DATE($X$2,$AB$2,30))=30,30,""),"")</f>
        <v>30</v>
      </c>
      <c r="AT10" s="92" t="str">
        <f>IF(AZ3="暦月",IF(DAY(DATE($X$2,$AB$2,31))=31,31,""),"")</f>
        <v/>
      </c>
      <c r="AU10" s="360"/>
      <c r="AV10" s="361"/>
      <c r="AW10" s="360"/>
      <c r="AX10" s="361"/>
      <c r="AY10" s="366"/>
      <c r="AZ10" s="366"/>
      <c r="BA10" s="366"/>
      <c r="BB10" s="366"/>
      <c r="BC10" s="366"/>
      <c r="BD10" s="366"/>
    </row>
    <row r="11" spans="1:57" ht="20.25" hidden="1" customHeight="1" thickBot="1" x14ac:dyDescent="0.6">
      <c r="A11" s="72"/>
      <c r="B11" s="372"/>
      <c r="C11" s="376"/>
      <c r="D11" s="377"/>
      <c r="E11" s="381"/>
      <c r="F11" s="377"/>
      <c r="G11" s="381"/>
      <c r="H11" s="376"/>
      <c r="I11" s="376"/>
      <c r="J11" s="376"/>
      <c r="K11" s="377"/>
      <c r="L11" s="381"/>
      <c r="M11" s="376"/>
      <c r="N11" s="376"/>
      <c r="O11" s="384"/>
      <c r="P11" s="90">
        <f>WEEKDAY(DATE($X$2,$AB$2,1))</f>
        <v>3</v>
      </c>
      <c r="Q11" s="91">
        <f>WEEKDAY(DATE($X$2,$AB$2,2))</f>
        <v>4</v>
      </c>
      <c r="R11" s="91">
        <f>WEEKDAY(DATE($X$2,$AB$2,3))</f>
        <v>5</v>
      </c>
      <c r="S11" s="91">
        <f>WEEKDAY(DATE($X$2,$AB$2,4))</f>
        <v>6</v>
      </c>
      <c r="T11" s="91">
        <f>WEEKDAY(DATE($X$2,$AB$2,5))</f>
        <v>7</v>
      </c>
      <c r="U11" s="91">
        <f>WEEKDAY(DATE($X$2,$AB$2,6))</f>
        <v>1</v>
      </c>
      <c r="V11" s="92">
        <f>WEEKDAY(DATE($X$2,$AB$2,7))</f>
        <v>2</v>
      </c>
      <c r="W11" s="90">
        <f>WEEKDAY(DATE($X$2,$AB$2,8))</f>
        <v>3</v>
      </c>
      <c r="X11" s="91">
        <f>WEEKDAY(DATE($X$2,$AB$2,9))</f>
        <v>4</v>
      </c>
      <c r="Y11" s="91">
        <f>WEEKDAY(DATE($X$2,$AB$2,10))</f>
        <v>5</v>
      </c>
      <c r="Z11" s="91">
        <f>WEEKDAY(DATE($X$2,$AB$2,11))</f>
        <v>6</v>
      </c>
      <c r="AA11" s="91">
        <f>WEEKDAY(DATE($X$2,$AB$2,12))</f>
        <v>7</v>
      </c>
      <c r="AB11" s="91">
        <f>WEEKDAY(DATE($X$2,$AB$2,13))</f>
        <v>1</v>
      </c>
      <c r="AC11" s="92">
        <f>WEEKDAY(DATE($X$2,$AB$2,14))</f>
        <v>2</v>
      </c>
      <c r="AD11" s="90">
        <f>WEEKDAY(DATE($X$2,$AB$2,15))</f>
        <v>3</v>
      </c>
      <c r="AE11" s="91">
        <f>WEEKDAY(DATE($X$2,$AB$2,16))</f>
        <v>4</v>
      </c>
      <c r="AF11" s="91">
        <f>WEEKDAY(DATE($X$2,$AB$2,17))</f>
        <v>5</v>
      </c>
      <c r="AG11" s="91">
        <f>WEEKDAY(DATE($X$2,$AB$2,18))</f>
        <v>6</v>
      </c>
      <c r="AH11" s="91">
        <f>WEEKDAY(DATE($X$2,$AB$2,19))</f>
        <v>7</v>
      </c>
      <c r="AI11" s="91">
        <f>WEEKDAY(DATE($X$2,$AB$2,20))</f>
        <v>1</v>
      </c>
      <c r="AJ11" s="92">
        <f>WEEKDAY(DATE($X$2,$AB$2,21))</f>
        <v>2</v>
      </c>
      <c r="AK11" s="90">
        <f>WEEKDAY(DATE($X$2,$AB$2,22))</f>
        <v>3</v>
      </c>
      <c r="AL11" s="91">
        <f>WEEKDAY(DATE($X$2,$AB$2,23))</f>
        <v>4</v>
      </c>
      <c r="AM11" s="91">
        <f>WEEKDAY(DATE($X$2,$AB$2,24))</f>
        <v>5</v>
      </c>
      <c r="AN11" s="91">
        <f>WEEKDAY(DATE($X$2,$AB$2,25))</f>
        <v>6</v>
      </c>
      <c r="AO11" s="91">
        <f>WEEKDAY(DATE($X$2,$AB$2,26))</f>
        <v>7</v>
      </c>
      <c r="AP11" s="91">
        <f>WEEKDAY(DATE($X$2,$AB$2,27))</f>
        <v>1</v>
      </c>
      <c r="AQ11" s="92">
        <f>WEEKDAY(DATE($X$2,$AB$2,28))</f>
        <v>2</v>
      </c>
      <c r="AR11" s="90">
        <f>IF(AR10=29,WEEKDAY(DATE($X$2,$AB$2,29)),0)</f>
        <v>3</v>
      </c>
      <c r="AS11" s="91">
        <f>IF(AS10=30,WEEKDAY(DATE($X$2,$AB$2,30)),0)</f>
        <v>4</v>
      </c>
      <c r="AT11" s="92">
        <f>IF(AT10=31,WEEKDAY(DATE($X$2,$AB$2,31)),0)</f>
        <v>0</v>
      </c>
      <c r="AU11" s="362"/>
      <c r="AV11" s="363"/>
      <c r="AW11" s="362"/>
      <c r="AX11" s="363"/>
      <c r="AY11" s="367"/>
      <c r="AZ11" s="367"/>
      <c r="BA11" s="367"/>
      <c r="BB11" s="367"/>
      <c r="BC11" s="367"/>
      <c r="BD11" s="367"/>
    </row>
    <row r="12" spans="1:57" ht="20.25" customHeight="1" thickBot="1" x14ac:dyDescent="0.6">
      <c r="A12" s="72"/>
      <c r="B12" s="373"/>
      <c r="C12" s="378"/>
      <c r="D12" s="379"/>
      <c r="E12" s="382"/>
      <c r="F12" s="379"/>
      <c r="G12" s="382"/>
      <c r="H12" s="378"/>
      <c r="I12" s="378"/>
      <c r="J12" s="378"/>
      <c r="K12" s="379"/>
      <c r="L12" s="382"/>
      <c r="M12" s="378"/>
      <c r="N12" s="378"/>
      <c r="O12" s="385"/>
      <c r="P12" s="93" t="str">
        <f>IF(P11=1,"日",IF(P11=2,"月",IF(P11=3,"火",IF(P11=4,"水",IF(P11=5,"木",IF(P11=6,"金","土"))))))</f>
        <v>火</v>
      </c>
      <c r="Q12" s="94" t="str">
        <f t="shared" ref="Q12:AQ12" si="0">IF(Q11=1,"日",IF(Q11=2,"月",IF(Q11=3,"火",IF(Q11=4,"水",IF(Q11=5,"木",IF(Q11=6,"金","土"))))))</f>
        <v>水</v>
      </c>
      <c r="R12" s="94" t="str">
        <f t="shared" si="0"/>
        <v>木</v>
      </c>
      <c r="S12" s="94" t="str">
        <f t="shared" si="0"/>
        <v>金</v>
      </c>
      <c r="T12" s="94" t="str">
        <f t="shared" si="0"/>
        <v>土</v>
      </c>
      <c r="U12" s="94" t="str">
        <f t="shared" si="0"/>
        <v>日</v>
      </c>
      <c r="V12" s="95" t="str">
        <f t="shared" si="0"/>
        <v>月</v>
      </c>
      <c r="W12" s="93" t="str">
        <f t="shared" si="0"/>
        <v>火</v>
      </c>
      <c r="X12" s="94" t="str">
        <f t="shared" si="0"/>
        <v>水</v>
      </c>
      <c r="Y12" s="94" t="str">
        <f t="shared" si="0"/>
        <v>木</v>
      </c>
      <c r="Z12" s="94" t="str">
        <f t="shared" si="0"/>
        <v>金</v>
      </c>
      <c r="AA12" s="94" t="str">
        <f t="shared" si="0"/>
        <v>土</v>
      </c>
      <c r="AB12" s="94" t="str">
        <f t="shared" si="0"/>
        <v>日</v>
      </c>
      <c r="AC12" s="95" t="str">
        <f t="shared" si="0"/>
        <v>月</v>
      </c>
      <c r="AD12" s="93" t="str">
        <f t="shared" si="0"/>
        <v>火</v>
      </c>
      <c r="AE12" s="94" t="str">
        <f t="shared" si="0"/>
        <v>水</v>
      </c>
      <c r="AF12" s="94" t="str">
        <f t="shared" si="0"/>
        <v>木</v>
      </c>
      <c r="AG12" s="94" t="str">
        <f t="shared" si="0"/>
        <v>金</v>
      </c>
      <c r="AH12" s="94" t="str">
        <f t="shared" si="0"/>
        <v>土</v>
      </c>
      <c r="AI12" s="94" t="str">
        <f t="shared" si="0"/>
        <v>日</v>
      </c>
      <c r="AJ12" s="95" t="str">
        <f t="shared" si="0"/>
        <v>月</v>
      </c>
      <c r="AK12" s="93" t="str">
        <f t="shared" si="0"/>
        <v>火</v>
      </c>
      <c r="AL12" s="94" t="str">
        <f t="shared" si="0"/>
        <v>水</v>
      </c>
      <c r="AM12" s="94" t="str">
        <f t="shared" si="0"/>
        <v>木</v>
      </c>
      <c r="AN12" s="94" t="str">
        <f t="shared" si="0"/>
        <v>金</v>
      </c>
      <c r="AO12" s="94" t="str">
        <f t="shared" si="0"/>
        <v>土</v>
      </c>
      <c r="AP12" s="94" t="str">
        <f t="shared" si="0"/>
        <v>日</v>
      </c>
      <c r="AQ12" s="95" t="str">
        <f t="shared" si="0"/>
        <v>月</v>
      </c>
      <c r="AR12" s="94" t="str">
        <f>IF(AR11=1,"日",IF(AR11=2,"月",IF(AR11=3,"火",IF(AR11=4,"水",IF(AR11=5,"木",IF(AR11=6,"金",IF(AR11=0,"","土")))))))</f>
        <v>火</v>
      </c>
      <c r="AS12" s="94" t="str">
        <f>IF(AS11=1,"日",IF(AS11=2,"月",IF(AS11=3,"火",IF(AS11=4,"水",IF(AS11=5,"木",IF(AS11=6,"金",IF(AS11=0,"","土")))))))</f>
        <v>水</v>
      </c>
      <c r="AT12" s="94" t="str">
        <f>IF(AT11=1,"日",IF(AT11=2,"月",IF(AT11=3,"火",IF(AT11=4,"水",IF(AT11=5,"木",IF(AT11=6,"金",IF(AT11=0,"","土")))))))</f>
        <v/>
      </c>
      <c r="AU12" s="364"/>
      <c r="AV12" s="365"/>
      <c r="AW12" s="364"/>
      <c r="AX12" s="365"/>
      <c r="AY12" s="367"/>
      <c r="AZ12" s="367"/>
      <c r="BA12" s="367"/>
      <c r="BB12" s="367"/>
      <c r="BC12" s="367"/>
      <c r="BD12" s="367"/>
    </row>
    <row r="13" spans="1:57" ht="40" customHeight="1" x14ac:dyDescent="0.55000000000000004">
      <c r="A13" s="72"/>
      <c r="B13" s="87">
        <v>1</v>
      </c>
      <c r="C13" s="344" t="s">
        <v>2</v>
      </c>
      <c r="D13" s="345"/>
      <c r="E13" s="346" t="s">
        <v>100</v>
      </c>
      <c r="F13" s="347"/>
      <c r="G13" s="348" t="s">
        <v>101</v>
      </c>
      <c r="H13" s="349"/>
      <c r="I13" s="349"/>
      <c r="J13" s="349"/>
      <c r="K13" s="350"/>
      <c r="L13" s="351" t="s">
        <v>102</v>
      </c>
      <c r="M13" s="352"/>
      <c r="N13" s="352"/>
      <c r="O13" s="353"/>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354">
        <f>IF($AZ$3="４週",SUM(P13:AQ13),IF($AZ$3="暦月",SUM(P13:AT13),""))</f>
        <v>160</v>
      </c>
      <c r="AV13" s="355"/>
      <c r="AW13" s="356">
        <f t="shared" ref="AW13:AW30" si="1">IF($AZ$3="４週",AU13/4,IF($AZ$3="暦月",AU13/($AZ$6/7),""))</f>
        <v>37.333333333333336</v>
      </c>
      <c r="AX13" s="357"/>
      <c r="AY13" s="341"/>
      <c r="AZ13" s="342"/>
      <c r="BA13" s="342"/>
      <c r="BB13" s="342"/>
      <c r="BC13" s="342"/>
      <c r="BD13" s="343"/>
    </row>
    <row r="14" spans="1:57" ht="40" customHeight="1" x14ac:dyDescent="0.55000000000000004">
      <c r="A14" s="72"/>
      <c r="B14" s="88">
        <f t="shared" ref="B14:B30" si="2">B13+1</f>
        <v>2</v>
      </c>
      <c r="C14" s="327" t="s">
        <v>42</v>
      </c>
      <c r="D14" s="328"/>
      <c r="E14" s="329" t="s">
        <v>100</v>
      </c>
      <c r="F14" s="330"/>
      <c r="G14" s="331" t="s">
        <v>3</v>
      </c>
      <c r="H14" s="332"/>
      <c r="I14" s="332"/>
      <c r="J14" s="332"/>
      <c r="K14" s="333"/>
      <c r="L14" s="334" t="s">
        <v>158</v>
      </c>
      <c r="M14" s="335"/>
      <c r="N14" s="335"/>
      <c r="O14" s="336"/>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337">
        <f>IF($AZ$3="４週",SUM(P14:AQ14),IF($AZ$3="暦月",SUM(P14:AT14),""))</f>
        <v>160</v>
      </c>
      <c r="AV14" s="338"/>
      <c r="AW14" s="339">
        <f t="shared" si="1"/>
        <v>37.333333333333336</v>
      </c>
      <c r="AX14" s="340"/>
      <c r="AY14" s="307"/>
      <c r="AZ14" s="308"/>
      <c r="BA14" s="308"/>
      <c r="BB14" s="308"/>
      <c r="BC14" s="308"/>
      <c r="BD14" s="309"/>
    </row>
    <row r="15" spans="1:57" ht="40" customHeight="1" x14ac:dyDescent="0.55000000000000004">
      <c r="A15" s="72"/>
      <c r="B15" s="88">
        <f t="shared" si="2"/>
        <v>3</v>
      </c>
      <c r="C15" s="327" t="s">
        <v>43</v>
      </c>
      <c r="D15" s="328"/>
      <c r="E15" s="329" t="s">
        <v>100</v>
      </c>
      <c r="F15" s="330"/>
      <c r="G15" s="331" t="s">
        <v>120</v>
      </c>
      <c r="H15" s="332"/>
      <c r="I15" s="332"/>
      <c r="J15" s="332"/>
      <c r="K15" s="333"/>
      <c r="L15" s="334" t="s">
        <v>121</v>
      </c>
      <c r="M15" s="335"/>
      <c r="N15" s="335"/>
      <c r="O15" s="336"/>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337">
        <f>IF($AZ$3="４週",SUM(P15:AQ15),IF($AZ$3="暦月",SUM(P15:AT15),""))</f>
        <v>160</v>
      </c>
      <c r="AV15" s="338"/>
      <c r="AW15" s="339">
        <f t="shared" si="1"/>
        <v>37.333333333333336</v>
      </c>
      <c r="AX15" s="340"/>
      <c r="AY15" s="307"/>
      <c r="AZ15" s="308"/>
      <c r="BA15" s="308"/>
      <c r="BB15" s="308"/>
      <c r="BC15" s="308"/>
      <c r="BD15" s="309"/>
    </row>
    <row r="16" spans="1:57" ht="40" customHeight="1" x14ac:dyDescent="0.55000000000000004">
      <c r="A16" s="72"/>
      <c r="B16" s="88">
        <f t="shared" si="2"/>
        <v>4</v>
      </c>
      <c r="C16" s="327" t="s">
        <v>42</v>
      </c>
      <c r="D16" s="328"/>
      <c r="E16" s="329" t="s">
        <v>103</v>
      </c>
      <c r="F16" s="330"/>
      <c r="G16" s="331" t="s">
        <v>116</v>
      </c>
      <c r="H16" s="332"/>
      <c r="I16" s="332"/>
      <c r="J16" s="332"/>
      <c r="K16" s="333"/>
      <c r="L16" s="334" t="s">
        <v>123</v>
      </c>
      <c r="M16" s="335"/>
      <c r="N16" s="335"/>
      <c r="O16" s="336"/>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337">
        <f>IF($AZ$3="４週",SUM(P16:AQ16),IF($AZ$3="暦月",SUM(P16:AT16),""))</f>
        <v>80</v>
      </c>
      <c r="AV16" s="338"/>
      <c r="AW16" s="339">
        <f t="shared" si="1"/>
        <v>18.666666666666668</v>
      </c>
      <c r="AX16" s="340"/>
      <c r="AY16" s="307"/>
      <c r="AZ16" s="308"/>
      <c r="BA16" s="308"/>
      <c r="BB16" s="308"/>
      <c r="BC16" s="308"/>
      <c r="BD16" s="309"/>
    </row>
    <row r="17" spans="1:56" ht="40" customHeight="1" x14ac:dyDescent="0.55000000000000004">
      <c r="A17" s="72"/>
      <c r="B17" s="88">
        <f t="shared" si="2"/>
        <v>5</v>
      </c>
      <c r="C17" s="327" t="s">
        <v>42</v>
      </c>
      <c r="D17" s="328"/>
      <c r="E17" s="329" t="s">
        <v>103</v>
      </c>
      <c r="F17" s="330"/>
      <c r="G17" s="331" t="s">
        <v>116</v>
      </c>
      <c r="H17" s="332"/>
      <c r="I17" s="332"/>
      <c r="J17" s="332"/>
      <c r="K17" s="333"/>
      <c r="L17" s="334" t="s">
        <v>122</v>
      </c>
      <c r="M17" s="335"/>
      <c r="N17" s="335"/>
      <c r="O17" s="336"/>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337">
        <f t="shared" ref="AU17:AU30" si="3">IF($AZ$3="４週",SUM(P17:AQ17),IF($AZ$3="暦月",SUM(P17:AT17),""))</f>
        <v>80</v>
      </c>
      <c r="AV17" s="338"/>
      <c r="AW17" s="339">
        <f t="shared" si="1"/>
        <v>18.666666666666668</v>
      </c>
      <c r="AX17" s="340"/>
      <c r="AY17" s="307"/>
      <c r="AZ17" s="308"/>
      <c r="BA17" s="308"/>
      <c r="BB17" s="308"/>
      <c r="BC17" s="308"/>
      <c r="BD17" s="309"/>
    </row>
    <row r="18" spans="1:56" ht="40" customHeight="1" x14ac:dyDescent="0.55000000000000004">
      <c r="A18" s="72"/>
      <c r="B18" s="88">
        <f t="shared" si="2"/>
        <v>6</v>
      </c>
      <c r="C18" s="327" t="s">
        <v>42</v>
      </c>
      <c r="D18" s="328"/>
      <c r="E18" s="329" t="s">
        <v>103</v>
      </c>
      <c r="F18" s="330"/>
      <c r="G18" s="331" t="s">
        <v>116</v>
      </c>
      <c r="H18" s="332"/>
      <c r="I18" s="332"/>
      <c r="J18" s="332"/>
      <c r="K18" s="333"/>
      <c r="L18" s="334" t="s">
        <v>160</v>
      </c>
      <c r="M18" s="335"/>
      <c r="N18" s="335"/>
      <c r="O18" s="336"/>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337">
        <f t="shared" si="3"/>
        <v>80</v>
      </c>
      <c r="AV18" s="338"/>
      <c r="AW18" s="339">
        <f t="shared" si="1"/>
        <v>18.666666666666668</v>
      </c>
      <c r="AX18" s="340"/>
      <c r="AY18" s="307"/>
      <c r="AZ18" s="308"/>
      <c r="BA18" s="308"/>
      <c r="BB18" s="308"/>
      <c r="BC18" s="308"/>
      <c r="BD18" s="309"/>
    </row>
    <row r="19" spans="1:56" ht="40" customHeight="1" x14ac:dyDescent="0.55000000000000004">
      <c r="A19" s="72"/>
      <c r="B19" s="88">
        <f t="shared" si="2"/>
        <v>7</v>
      </c>
      <c r="C19" s="327" t="s">
        <v>42</v>
      </c>
      <c r="D19" s="328"/>
      <c r="E19" s="329" t="s">
        <v>103</v>
      </c>
      <c r="F19" s="330"/>
      <c r="G19" s="331" t="s">
        <v>116</v>
      </c>
      <c r="H19" s="332"/>
      <c r="I19" s="332"/>
      <c r="J19" s="332"/>
      <c r="K19" s="333"/>
      <c r="L19" s="334" t="s">
        <v>134</v>
      </c>
      <c r="M19" s="335"/>
      <c r="N19" s="335"/>
      <c r="O19" s="336"/>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337">
        <f>IF($AZ$3="４週",SUM(P19:AQ19),IF($AZ$3="暦月",SUM(P19:AT19),""))</f>
        <v>68</v>
      </c>
      <c r="AV19" s="338"/>
      <c r="AW19" s="339">
        <f t="shared" si="1"/>
        <v>15.866666666666667</v>
      </c>
      <c r="AX19" s="340"/>
      <c r="AY19" s="307"/>
      <c r="AZ19" s="308"/>
      <c r="BA19" s="308"/>
      <c r="BB19" s="308"/>
      <c r="BC19" s="308"/>
      <c r="BD19" s="309"/>
    </row>
    <row r="20" spans="1:56" ht="40" customHeight="1" x14ac:dyDescent="0.55000000000000004">
      <c r="A20" s="72"/>
      <c r="B20" s="88">
        <f t="shared" si="2"/>
        <v>8</v>
      </c>
      <c r="C20" s="327" t="s">
        <v>42</v>
      </c>
      <c r="D20" s="328"/>
      <c r="E20" s="329" t="s">
        <v>103</v>
      </c>
      <c r="F20" s="330"/>
      <c r="G20" s="331" t="s">
        <v>116</v>
      </c>
      <c r="H20" s="332"/>
      <c r="I20" s="332"/>
      <c r="J20" s="332"/>
      <c r="K20" s="333"/>
      <c r="L20" s="334" t="s">
        <v>135</v>
      </c>
      <c r="M20" s="335"/>
      <c r="N20" s="335"/>
      <c r="O20" s="336"/>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337">
        <f t="shared" si="3"/>
        <v>64</v>
      </c>
      <c r="AV20" s="338"/>
      <c r="AW20" s="339">
        <f t="shared" si="1"/>
        <v>14.933333333333334</v>
      </c>
      <c r="AX20" s="340"/>
      <c r="AY20" s="307"/>
      <c r="AZ20" s="308"/>
      <c r="BA20" s="308"/>
      <c r="BB20" s="308"/>
      <c r="BC20" s="308"/>
      <c r="BD20" s="309"/>
    </row>
    <row r="21" spans="1:56" ht="40" customHeight="1" x14ac:dyDescent="0.55000000000000004">
      <c r="A21" s="72"/>
      <c r="B21" s="88">
        <f t="shared" si="2"/>
        <v>9</v>
      </c>
      <c r="C21" s="327" t="s">
        <v>42</v>
      </c>
      <c r="D21" s="328"/>
      <c r="E21" s="329" t="s">
        <v>103</v>
      </c>
      <c r="F21" s="330"/>
      <c r="G21" s="331" t="s">
        <v>116</v>
      </c>
      <c r="H21" s="332"/>
      <c r="I21" s="332"/>
      <c r="J21" s="332"/>
      <c r="K21" s="333"/>
      <c r="L21" s="334" t="s">
        <v>159</v>
      </c>
      <c r="M21" s="335"/>
      <c r="N21" s="335"/>
      <c r="O21" s="336"/>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337">
        <f t="shared" si="3"/>
        <v>60</v>
      </c>
      <c r="AV21" s="338"/>
      <c r="AW21" s="339">
        <f t="shared" si="1"/>
        <v>14</v>
      </c>
      <c r="AX21" s="340"/>
      <c r="AY21" s="307"/>
      <c r="AZ21" s="308"/>
      <c r="BA21" s="308"/>
      <c r="BB21" s="308"/>
      <c r="BC21" s="308"/>
      <c r="BD21" s="309"/>
    </row>
    <row r="22" spans="1:56" ht="40" customHeight="1" x14ac:dyDescent="0.55000000000000004">
      <c r="A22" s="72"/>
      <c r="B22" s="88">
        <f t="shared" si="2"/>
        <v>10</v>
      </c>
      <c r="C22" s="327"/>
      <c r="D22" s="328"/>
      <c r="E22" s="329"/>
      <c r="F22" s="330"/>
      <c r="G22" s="331"/>
      <c r="H22" s="332"/>
      <c r="I22" s="332"/>
      <c r="J22" s="332"/>
      <c r="K22" s="333"/>
      <c r="L22" s="334"/>
      <c r="M22" s="335"/>
      <c r="N22" s="335"/>
      <c r="O22" s="336"/>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337">
        <f t="shared" si="3"/>
        <v>0</v>
      </c>
      <c r="AV22" s="338"/>
      <c r="AW22" s="339">
        <f t="shared" si="1"/>
        <v>0</v>
      </c>
      <c r="AX22" s="340"/>
      <c r="AY22" s="307"/>
      <c r="AZ22" s="308"/>
      <c r="BA22" s="308"/>
      <c r="BB22" s="308"/>
      <c r="BC22" s="308"/>
      <c r="BD22" s="309"/>
    </row>
    <row r="23" spans="1:56" ht="40" customHeight="1" x14ac:dyDescent="0.55000000000000004">
      <c r="A23" s="72"/>
      <c r="B23" s="88">
        <f t="shared" si="2"/>
        <v>11</v>
      </c>
      <c r="C23" s="327"/>
      <c r="D23" s="328"/>
      <c r="E23" s="329"/>
      <c r="F23" s="330"/>
      <c r="G23" s="331"/>
      <c r="H23" s="332"/>
      <c r="I23" s="332"/>
      <c r="J23" s="332"/>
      <c r="K23" s="333"/>
      <c r="L23" s="334"/>
      <c r="M23" s="335"/>
      <c r="N23" s="335"/>
      <c r="O23" s="336"/>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337">
        <f t="shared" si="3"/>
        <v>0</v>
      </c>
      <c r="AV23" s="338"/>
      <c r="AW23" s="339">
        <f t="shared" si="1"/>
        <v>0</v>
      </c>
      <c r="AX23" s="340"/>
      <c r="AY23" s="307"/>
      <c r="AZ23" s="308"/>
      <c r="BA23" s="308"/>
      <c r="BB23" s="308"/>
      <c r="BC23" s="308"/>
      <c r="BD23" s="309"/>
    </row>
    <row r="24" spans="1:56" ht="40" customHeight="1" x14ac:dyDescent="0.55000000000000004">
      <c r="A24" s="72"/>
      <c r="B24" s="88">
        <f t="shared" si="2"/>
        <v>12</v>
      </c>
      <c r="C24" s="327"/>
      <c r="D24" s="328"/>
      <c r="E24" s="329"/>
      <c r="F24" s="330"/>
      <c r="G24" s="331"/>
      <c r="H24" s="332"/>
      <c r="I24" s="332"/>
      <c r="J24" s="332"/>
      <c r="K24" s="333"/>
      <c r="L24" s="334"/>
      <c r="M24" s="335"/>
      <c r="N24" s="335"/>
      <c r="O24" s="336"/>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337">
        <f t="shared" si="3"/>
        <v>0</v>
      </c>
      <c r="AV24" s="338"/>
      <c r="AW24" s="339">
        <f t="shared" si="1"/>
        <v>0</v>
      </c>
      <c r="AX24" s="340"/>
      <c r="AY24" s="307"/>
      <c r="AZ24" s="308"/>
      <c r="BA24" s="308"/>
      <c r="BB24" s="308"/>
      <c r="BC24" s="308"/>
      <c r="BD24" s="309"/>
    </row>
    <row r="25" spans="1:56" ht="40" customHeight="1" x14ac:dyDescent="0.55000000000000004">
      <c r="A25" s="72"/>
      <c r="B25" s="88">
        <f t="shared" si="2"/>
        <v>13</v>
      </c>
      <c r="C25" s="327"/>
      <c r="D25" s="328"/>
      <c r="E25" s="329"/>
      <c r="F25" s="330"/>
      <c r="G25" s="331"/>
      <c r="H25" s="332"/>
      <c r="I25" s="332"/>
      <c r="J25" s="332"/>
      <c r="K25" s="333"/>
      <c r="L25" s="334"/>
      <c r="M25" s="335"/>
      <c r="N25" s="335"/>
      <c r="O25" s="336"/>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337">
        <f t="shared" si="3"/>
        <v>0</v>
      </c>
      <c r="AV25" s="338"/>
      <c r="AW25" s="339">
        <f t="shared" si="1"/>
        <v>0</v>
      </c>
      <c r="AX25" s="340"/>
      <c r="AY25" s="307"/>
      <c r="AZ25" s="308"/>
      <c r="BA25" s="308"/>
      <c r="BB25" s="308"/>
      <c r="BC25" s="308"/>
      <c r="BD25" s="309"/>
    </row>
    <row r="26" spans="1:56" ht="40" customHeight="1" x14ac:dyDescent="0.55000000000000004">
      <c r="A26" s="72"/>
      <c r="B26" s="88">
        <f t="shared" si="2"/>
        <v>14</v>
      </c>
      <c r="C26" s="327"/>
      <c r="D26" s="328"/>
      <c r="E26" s="329"/>
      <c r="F26" s="330"/>
      <c r="G26" s="331"/>
      <c r="H26" s="332"/>
      <c r="I26" s="332"/>
      <c r="J26" s="332"/>
      <c r="K26" s="333"/>
      <c r="L26" s="334"/>
      <c r="M26" s="335"/>
      <c r="N26" s="335"/>
      <c r="O26" s="336"/>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337">
        <f t="shared" si="3"/>
        <v>0</v>
      </c>
      <c r="AV26" s="338"/>
      <c r="AW26" s="339">
        <f t="shared" si="1"/>
        <v>0</v>
      </c>
      <c r="AX26" s="340"/>
      <c r="AY26" s="307"/>
      <c r="AZ26" s="308"/>
      <c r="BA26" s="308"/>
      <c r="BB26" s="308"/>
      <c r="BC26" s="308"/>
      <c r="BD26" s="309"/>
    </row>
    <row r="27" spans="1:56" ht="40" customHeight="1" x14ac:dyDescent="0.55000000000000004">
      <c r="A27" s="72"/>
      <c r="B27" s="88">
        <f t="shared" si="2"/>
        <v>15</v>
      </c>
      <c r="C27" s="327"/>
      <c r="D27" s="328"/>
      <c r="E27" s="329"/>
      <c r="F27" s="330"/>
      <c r="G27" s="331"/>
      <c r="H27" s="332"/>
      <c r="I27" s="332"/>
      <c r="J27" s="332"/>
      <c r="K27" s="333"/>
      <c r="L27" s="334"/>
      <c r="M27" s="335"/>
      <c r="N27" s="335"/>
      <c r="O27" s="336"/>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337">
        <f t="shared" si="3"/>
        <v>0</v>
      </c>
      <c r="AV27" s="338"/>
      <c r="AW27" s="339">
        <f t="shared" si="1"/>
        <v>0</v>
      </c>
      <c r="AX27" s="340"/>
      <c r="AY27" s="307"/>
      <c r="AZ27" s="308"/>
      <c r="BA27" s="308"/>
      <c r="BB27" s="308"/>
      <c r="BC27" s="308"/>
      <c r="BD27" s="309"/>
    </row>
    <row r="28" spans="1:56" ht="40" customHeight="1" x14ac:dyDescent="0.55000000000000004">
      <c r="A28" s="72"/>
      <c r="B28" s="88">
        <f t="shared" si="2"/>
        <v>16</v>
      </c>
      <c r="C28" s="327"/>
      <c r="D28" s="328"/>
      <c r="E28" s="329"/>
      <c r="F28" s="330"/>
      <c r="G28" s="331"/>
      <c r="H28" s="332"/>
      <c r="I28" s="332"/>
      <c r="J28" s="332"/>
      <c r="K28" s="333"/>
      <c r="L28" s="334"/>
      <c r="M28" s="335"/>
      <c r="N28" s="335"/>
      <c r="O28" s="336"/>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337">
        <f t="shared" si="3"/>
        <v>0</v>
      </c>
      <c r="AV28" s="338"/>
      <c r="AW28" s="339">
        <f t="shared" si="1"/>
        <v>0</v>
      </c>
      <c r="AX28" s="340"/>
      <c r="AY28" s="307"/>
      <c r="AZ28" s="308"/>
      <c r="BA28" s="308"/>
      <c r="BB28" s="308"/>
      <c r="BC28" s="308"/>
      <c r="BD28" s="309"/>
    </row>
    <row r="29" spans="1:56" ht="40" customHeight="1" x14ac:dyDescent="0.55000000000000004">
      <c r="A29" s="72"/>
      <c r="B29" s="88">
        <f t="shared" si="2"/>
        <v>17</v>
      </c>
      <c r="C29" s="327"/>
      <c r="D29" s="328"/>
      <c r="E29" s="329"/>
      <c r="F29" s="330"/>
      <c r="G29" s="331"/>
      <c r="H29" s="332"/>
      <c r="I29" s="332"/>
      <c r="J29" s="332"/>
      <c r="K29" s="333"/>
      <c r="L29" s="334"/>
      <c r="M29" s="335"/>
      <c r="N29" s="335"/>
      <c r="O29" s="336"/>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337">
        <f t="shared" si="3"/>
        <v>0</v>
      </c>
      <c r="AV29" s="338"/>
      <c r="AW29" s="339">
        <f t="shared" si="1"/>
        <v>0</v>
      </c>
      <c r="AX29" s="340"/>
      <c r="AY29" s="307"/>
      <c r="AZ29" s="308"/>
      <c r="BA29" s="308"/>
      <c r="BB29" s="308"/>
      <c r="BC29" s="308"/>
      <c r="BD29" s="309"/>
    </row>
    <row r="30" spans="1:56" ht="40" customHeight="1" thickBot="1" x14ac:dyDescent="0.6">
      <c r="A30" s="72"/>
      <c r="B30" s="89">
        <f t="shared" si="2"/>
        <v>18</v>
      </c>
      <c r="C30" s="310"/>
      <c r="D30" s="311"/>
      <c r="E30" s="312"/>
      <c r="F30" s="313"/>
      <c r="G30" s="314"/>
      <c r="H30" s="315"/>
      <c r="I30" s="315"/>
      <c r="J30" s="315"/>
      <c r="K30" s="316"/>
      <c r="L30" s="317"/>
      <c r="M30" s="318"/>
      <c r="N30" s="318"/>
      <c r="O30" s="319"/>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320">
        <f t="shared" si="3"/>
        <v>0</v>
      </c>
      <c r="AV30" s="321"/>
      <c r="AW30" s="322">
        <f t="shared" si="1"/>
        <v>0</v>
      </c>
      <c r="AX30" s="323"/>
      <c r="AY30" s="324"/>
      <c r="AZ30" s="325"/>
      <c r="BA30" s="325"/>
      <c r="BB30" s="325"/>
      <c r="BC30" s="325"/>
      <c r="BD30" s="326"/>
    </row>
    <row r="31" spans="1:56" ht="20.25" customHeight="1" x14ac:dyDescent="0.550000000000000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55000000000000004">
      <c r="A32" s="72"/>
      <c r="B32" s="72"/>
      <c r="C32" s="68" t="s">
        <v>172</v>
      </c>
      <c r="D32" s="77"/>
      <c r="E32" s="78"/>
      <c r="F32" s="74"/>
      <c r="G32" s="74"/>
      <c r="H32" s="74"/>
      <c r="I32" s="74"/>
      <c r="J32" s="74"/>
      <c r="K32" s="74"/>
      <c r="L32" s="74"/>
      <c r="M32" s="74"/>
      <c r="N32" s="74"/>
      <c r="O32" s="74"/>
      <c r="P32" s="74"/>
      <c r="Q32" s="100" t="s">
        <v>155</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55000000000000004">
      <c r="A33" s="72"/>
      <c r="B33" s="72"/>
      <c r="C33" s="68" t="s">
        <v>36</v>
      </c>
      <c r="D33" s="77"/>
      <c r="E33" s="78"/>
      <c r="F33" s="74"/>
      <c r="G33" s="74"/>
      <c r="H33" s="74"/>
      <c r="I33" s="74"/>
      <c r="J33" s="74"/>
      <c r="K33" s="74"/>
      <c r="L33" s="301" t="s">
        <v>30</v>
      </c>
      <c r="M33" s="301"/>
      <c r="N33" s="74"/>
      <c r="O33" s="74"/>
      <c r="P33" s="74"/>
      <c r="Q33" s="100"/>
      <c r="R33" s="302" t="s">
        <v>56</v>
      </c>
      <c r="S33" s="302"/>
      <c r="T33" s="302" t="s">
        <v>57</v>
      </c>
      <c r="U33" s="302"/>
      <c r="V33" s="302"/>
      <c r="W33" s="302"/>
      <c r="X33" s="100"/>
      <c r="Y33" s="303" t="s">
        <v>60</v>
      </c>
      <c r="Z33" s="303"/>
      <c r="AA33" s="303"/>
      <c r="AB33" s="303"/>
      <c r="AC33" s="68"/>
      <c r="AD33" s="68"/>
      <c r="AE33" s="98" t="s">
        <v>69</v>
      </c>
      <c r="AF33" s="98"/>
      <c r="AG33" s="100"/>
      <c r="AH33" s="100"/>
      <c r="AI33" s="260" t="s">
        <v>8</v>
      </c>
      <c r="AJ33" s="262"/>
      <c r="AK33" s="260" t="s">
        <v>9</v>
      </c>
      <c r="AL33" s="261"/>
      <c r="AM33" s="261"/>
      <c r="AN33" s="262"/>
      <c r="AO33" s="107"/>
      <c r="AP33" s="107"/>
      <c r="AQ33" s="107"/>
      <c r="AR33" s="107"/>
      <c r="AS33" s="258"/>
      <c r="AT33" s="258"/>
      <c r="AU33" s="107"/>
      <c r="AV33" s="107"/>
      <c r="AW33" s="107"/>
      <c r="AX33" s="72"/>
      <c r="AY33" s="72"/>
      <c r="AZ33" s="72"/>
      <c r="BA33" s="72"/>
      <c r="BB33" s="72"/>
      <c r="BC33" s="72"/>
      <c r="BD33" s="72"/>
    </row>
    <row r="34" spans="1:56" ht="20.25" customHeight="1" x14ac:dyDescent="0.55000000000000004">
      <c r="A34" s="72"/>
      <c r="B34" s="72"/>
      <c r="C34" s="295"/>
      <c r="D34" s="295"/>
      <c r="E34" s="295"/>
      <c r="F34" s="304">
        <f>IF(AB2=1,10,IF(AB2=2,11,IF(AB2=3,12,AB2-3)))</f>
        <v>1</v>
      </c>
      <c r="G34" s="304"/>
      <c r="H34" s="304">
        <f>IF(AB2=1,11,IF(AB2=2,12,AB2-2))</f>
        <v>2</v>
      </c>
      <c r="I34" s="304"/>
      <c r="J34" s="304">
        <f>IF(AB2=1,12,AB2-1)</f>
        <v>3</v>
      </c>
      <c r="K34" s="304"/>
      <c r="L34" s="305" t="s">
        <v>29</v>
      </c>
      <c r="M34" s="305"/>
      <c r="N34" s="74"/>
      <c r="O34" s="74"/>
      <c r="P34" s="74"/>
      <c r="Q34" s="100"/>
      <c r="R34" s="259"/>
      <c r="S34" s="259"/>
      <c r="T34" s="259" t="s">
        <v>58</v>
      </c>
      <c r="U34" s="259"/>
      <c r="V34" s="259" t="s">
        <v>59</v>
      </c>
      <c r="W34" s="259"/>
      <c r="X34" s="100"/>
      <c r="Y34" s="259" t="s">
        <v>58</v>
      </c>
      <c r="Z34" s="259"/>
      <c r="AA34" s="259" t="s">
        <v>59</v>
      </c>
      <c r="AB34" s="259"/>
      <c r="AC34" s="68"/>
      <c r="AD34" s="68"/>
      <c r="AE34" s="98" t="s">
        <v>65</v>
      </c>
      <c r="AF34" s="98"/>
      <c r="AG34" s="100"/>
      <c r="AH34" s="100"/>
      <c r="AI34" s="260" t="s">
        <v>4</v>
      </c>
      <c r="AJ34" s="262"/>
      <c r="AK34" s="260" t="s">
        <v>73</v>
      </c>
      <c r="AL34" s="261"/>
      <c r="AM34" s="261"/>
      <c r="AN34" s="262"/>
      <c r="AO34" s="109"/>
      <c r="AP34" s="109"/>
      <c r="AQ34" s="107"/>
      <c r="AR34" s="110"/>
      <c r="AS34" s="306"/>
      <c r="AT34" s="306"/>
      <c r="AU34" s="107"/>
      <c r="AV34" s="107"/>
      <c r="AW34" s="107"/>
      <c r="AX34" s="72"/>
      <c r="AY34" s="72"/>
      <c r="AZ34" s="72"/>
      <c r="BA34" s="72"/>
      <c r="BB34" s="72"/>
      <c r="BC34" s="72"/>
      <c r="BD34" s="72"/>
    </row>
    <row r="35" spans="1:56" ht="20.25" customHeight="1" x14ac:dyDescent="0.55000000000000004">
      <c r="A35" s="72"/>
      <c r="B35" s="72"/>
      <c r="C35" s="295" t="s">
        <v>125</v>
      </c>
      <c r="D35" s="295"/>
      <c r="E35" s="295"/>
      <c r="F35" s="299">
        <v>30</v>
      </c>
      <c r="G35" s="299"/>
      <c r="H35" s="299">
        <v>31</v>
      </c>
      <c r="I35" s="299"/>
      <c r="J35" s="299">
        <v>31</v>
      </c>
      <c r="K35" s="299"/>
      <c r="L35" s="296">
        <f>SUM(F35:K35)</f>
        <v>92</v>
      </c>
      <c r="M35" s="296"/>
      <c r="N35" s="74"/>
      <c r="O35" s="74"/>
      <c r="P35" s="74"/>
      <c r="Q35" s="100"/>
      <c r="R35" s="260" t="s">
        <v>4</v>
      </c>
      <c r="S35" s="262"/>
      <c r="T35" s="287">
        <f>SUMIFS($AU$13:$AV$30,$C$13:$D$30,"訪問介護員",$E$13:$F$30,"A")+SUMIFS($AU$13:$AV$30,$C$13:$D$30,"サービス提供責任者",$E$13:$F$30,"A")</f>
        <v>320</v>
      </c>
      <c r="U35" s="288"/>
      <c r="V35" s="289">
        <f>SUMIFS($AW$13:$AX$30,$C$13:$D$30,"訪問介護員",$E$13:$F$30,"A")+SUMIFS($AW$13:$AX$30,$C$13:$D$30,"サービス提供責任者",$E$13:$F$30,"A")</f>
        <v>74.666666666666671</v>
      </c>
      <c r="W35" s="290"/>
      <c r="X35" s="119"/>
      <c r="Y35" s="291">
        <v>0</v>
      </c>
      <c r="Z35" s="292"/>
      <c r="AA35" s="291">
        <v>0</v>
      </c>
      <c r="AB35" s="292"/>
      <c r="AC35" s="118"/>
      <c r="AD35" s="118"/>
      <c r="AE35" s="291">
        <v>2</v>
      </c>
      <c r="AF35" s="292"/>
      <c r="AG35" s="100"/>
      <c r="AH35" s="100"/>
      <c r="AI35" s="260" t="s">
        <v>5</v>
      </c>
      <c r="AJ35" s="262"/>
      <c r="AK35" s="260" t="s">
        <v>74</v>
      </c>
      <c r="AL35" s="261"/>
      <c r="AM35" s="261"/>
      <c r="AN35" s="262"/>
      <c r="AO35" s="110"/>
      <c r="AP35" s="107"/>
      <c r="AQ35" s="300"/>
      <c r="AR35" s="300"/>
      <c r="AS35" s="300"/>
      <c r="AT35" s="300"/>
      <c r="AU35" s="107"/>
      <c r="AV35" s="107"/>
      <c r="AW35" s="107"/>
      <c r="AX35" s="72"/>
      <c r="AY35" s="72"/>
      <c r="AZ35" s="72"/>
      <c r="BA35" s="72"/>
      <c r="BB35" s="72"/>
      <c r="BC35" s="72"/>
      <c r="BD35" s="72"/>
    </row>
    <row r="36" spans="1:56" ht="20.25" customHeight="1" x14ac:dyDescent="0.55000000000000004">
      <c r="A36" s="72"/>
      <c r="B36" s="72"/>
      <c r="C36" s="295" t="s">
        <v>126</v>
      </c>
      <c r="D36" s="295"/>
      <c r="E36" s="295"/>
      <c r="F36" s="299">
        <v>15</v>
      </c>
      <c r="G36" s="299"/>
      <c r="H36" s="299">
        <v>16</v>
      </c>
      <c r="I36" s="299"/>
      <c r="J36" s="299">
        <v>15</v>
      </c>
      <c r="K36" s="299"/>
      <c r="L36" s="296">
        <f>SUM(F36:K36)</f>
        <v>46</v>
      </c>
      <c r="M36" s="296"/>
      <c r="N36" s="74"/>
      <c r="O36" s="74"/>
      <c r="P36" s="74"/>
      <c r="Q36" s="100"/>
      <c r="R36" s="260" t="s">
        <v>5</v>
      </c>
      <c r="S36" s="262"/>
      <c r="T36" s="287">
        <f>SUMIFS($AU$13:$AV$30,$C$13:$D$30,"訪問介護員",$E$13:$F$30,"B")+SUMIFS($AU$13:$AV$30,$C$13:$D$30,"サービス提供責任者",$E$13:$F$30,"B")</f>
        <v>0</v>
      </c>
      <c r="U36" s="288"/>
      <c r="V36" s="289">
        <f>SUMIFS($AW$13:$AX$30,$C$13:$D$30,"訪問介護員",$E$13:$F$30,"B")+SUMIFS($AW$13:$AX$30,$C$13:$D$30,"サービス提供責任者",$E$13:$F$30,"B")</f>
        <v>0</v>
      </c>
      <c r="W36" s="290"/>
      <c r="X36" s="119"/>
      <c r="Y36" s="291">
        <v>0</v>
      </c>
      <c r="Z36" s="292"/>
      <c r="AA36" s="291">
        <v>0</v>
      </c>
      <c r="AB36" s="292"/>
      <c r="AC36" s="118"/>
      <c r="AD36" s="118"/>
      <c r="AE36" s="291">
        <v>0</v>
      </c>
      <c r="AF36" s="292"/>
      <c r="AG36" s="100"/>
      <c r="AH36" s="100"/>
      <c r="AI36" s="260" t="s">
        <v>6</v>
      </c>
      <c r="AJ36" s="262"/>
      <c r="AK36" s="260" t="s">
        <v>75</v>
      </c>
      <c r="AL36" s="261"/>
      <c r="AM36" s="261"/>
      <c r="AN36" s="262"/>
      <c r="AO36" s="110"/>
      <c r="AP36" s="107"/>
      <c r="AQ36" s="281"/>
      <c r="AR36" s="281"/>
      <c r="AS36" s="281"/>
      <c r="AT36" s="281"/>
      <c r="AU36" s="107"/>
      <c r="AV36" s="107"/>
      <c r="AW36" s="107"/>
      <c r="AX36" s="72"/>
      <c r="AY36" s="72"/>
      <c r="AZ36" s="72"/>
      <c r="BA36" s="72"/>
      <c r="BB36" s="72"/>
      <c r="BC36" s="72"/>
      <c r="BD36" s="72"/>
    </row>
    <row r="37" spans="1:56" ht="20.25" customHeight="1" x14ac:dyDescent="0.55000000000000004">
      <c r="A37" s="72"/>
      <c r="B37" s="72"/>
      <c r="C37" s="295" t="s">
        <v>28</v>
      </c>
      <c r="D37" s="295"/>
      <c r="E37" s="295"/>
      <c r="F37" s="299">
        <v>0.3</v>
      </c>
      <c r="G37" s="299"/>
      <c r="H37" s="299">
        <v>0.4</v>
      </c>
      <c r="I37" s="299"/>
      <c r="J37" s="299">
        <v>0.3</v>
      </c>
      <c r="K37" s="299"/>
      <c r="L37" s="296">
        <f>SUM(F37:K37)</f>
        <v>1</v>
      </c>
      <c r="M37" s="296"/>
      <c r="N37" s="74"/>
      <c r="O37" s="80"/>
      <c r="P37" s="74"/>
      <c r="Q37" s="100"/>
      <c r="R37" s="260" t="s">
        <v>6</v>
      </c>
      <c r="S37" s="262"/>
      <c r="T37" s="287">
        <f>SUMIFS($AU$13:$AV$30,$C$13:$D$30,"訪問介護員",$E$13:$F$30,"C")+SUMIFS($AU$13:$AV$30,$C$13:$D$30,"サービス提供責任者",$E$13:$F$30,"C")</f>
        <v>432</v>
      </c>
      <c r="U37" s="288"/>
      <c r="V37" s="289">
        <f>SUMIFS($AW$13:$AX$30,$C$13:$D$30,"訪問介護員",$E$13:$F$30,"C")+SUMIFS($AW$13:$AX$30,$C$13:$D$30,"サービス提供責任者",$E$13:$F$30,"C")</f>
        <v>100.80000000000001</v>
      </c>
      <c r="W37" s="290"/>
      <c r="X37" s="119"/>
      <c r="Y37" s="291">
        <v>432</v>
      </c>
      <c r="Z37" s="292"/>
      <c r="AA37" s="293">
        <v>108</v>
      </c>
      <c r="AB37" s="294"/>
      <c r="AC37" s="118"/>
      <c r="AD37" s="118"/>
      <c r="AE37" s="287" t="s">
        <v>38</v>
      </c>
      <c r="AF37" s="288"/>
      <c r="AG37" s="100"/>
      <c r="AH37" s="100"/>
      <c r="AI37" s="260" t="s">
        <v>7</v>
      </c>
      <c r="AJ37" s="262"/>
      <c r="AK37" s="260" t="s">
        <v>104</v>
      </c>
      <c r="AL37" s="261"/>
      <c r="AM37" s="261"/>
      <c r="AN37" s="262"/>
      <c r="AO37" s="111"/>
      <c r="AP37" s="107"/>
      <c r="AQ37" s="282"/>
      <c r="AR37" s="282"/>
      <c r="AS37" s="285"/>
      <c r="AT37" s="285"/>
      <c r="AU37" s="107"/>
      <c r="AV37" s="107"/>
      <c r="AW37" s="107"/>
      <c r="AX37" s="72"/>
      <c r="AY37" s="72"/>
      <c r="AZ37" s="72"/>
      <c r="BA37" s="72"/>
      <c r="BB37" s="72"/>
      <c r="BC37" s="72"/>
      <c r="BD37" s="72"/>
    </row>
    <row r="38" spans="1:56" ht="20.25" customHeight="1" x14ac:dyDescent="0.55000000000000004">
      <c r="A38" s="72"/>
      <c r="B38" s="72"/>
      <c r="C38" s="295" t="s">
        <v>29</v>
      </c>
      <c r="D38" s="295"/>
      <c r="E38" s="295"/>
      <c r="F38" s="296">
        <f>SUM(F35:G37)</f>
        <v>45.3</v>
      </c>
      <c r="G38" s="296"/>
      <c r="H38" s="296">
        <f>SUM(H35:I37)</f>
        <v>47.4</v>
      </c>
      <c r="I38" s="296"/>
      <c r="J38" s="296">
        <f>SUM(J35:K37)</f>
        <v>46.3</v>
      </c>
      <c r="K38" s="296"/>
      <c r="L38" s="296">
        <f>SUM(L35:M37)</f>
        <v>139</v>
      </c>
      <c r="M38" s="296"/>
      <c r="N38" s="297"/>
      <c r="O38" s="298"/>
      <c r="P38" s="74"/>
      <c r="Q38" s="100"/>
      <c r="R38" s="260" t="s">
        <v>7</v>
      </c>
      <c r="S38" s="262"/>
      <c r="T38" s="287">
        <f>SUMIFS($AU$13:$AV$30,$C$13:$D$30,"訪問介護員",$E$13:$F$30,"D")+SUMIFS($AU$13:$AV$30,$C$13:$D$30,"サービス提供責任者",$E$13:$F$30,"D")</f>
        <v>0</v>
      </c>
      <c r="U38" s="288"/>
      <c r="V38" s="289">
        <f>SUMIFS($AW$13:$AX$30,$C$13:$D$30,"訪問介護員",$E$13:$F$30,"D")+SUMIFS($AW$13:$AX$30,$C$13:$D$30,"サービス提供責任者",$E$13:$F$30,"D")</f>
        <v>0</v>
      </c>
      <c r="W38" s="290"/>
      <c r="X38" s="119"/>
      <c r="Y38" s="291">
        <v>0</v>
      </c>
      <c r="Z38" s="292"/>
      <c r="AA38" s="293">
        <v>0</v>
      </c>
      <c r="AB38" s="294"/>
      <c r="AC38" s="118"/>
      <c r="AD38" s="118"/>
      <c r="AE38" s="287" t="s">
        <v>38</v>
      </c>
      <c r="AF38" s="288"/>
      <c r="AG38" s="100"/>
      <c r="AH38" s="100"/>
      <c r="AI38" s="100"/>
      <c r="AJ38" s="281"/>
      <c r="AK38" s="281"/>
      <c r="AL38" s="282"/>
      <c r="AM38" s="282"/>
      <c r="AN38" s="285"/>
      <c r="AO38" s="285"/>
      <c r="AP38" s="107"/>
      <c r="AQ38" s="282"/>
      <c r="AR38" s="282"/>
      <c r="AS38" s="285"/>
      <c r="AT38" s="285"/>
      <c r="AU38" s="107"/>
      <c r="AV38" s="107"/>
      <c r="AW38" s="107"/>
      <c r="AX38" s="74"/>
      <c r="AY38" s="74"/>
      <c r="AZ38" s="72"/>
      <c r="BA38" s="72"/>
      <c r="BB38" s="72"/>
      <c r="BC38" s="72"/>
      <c r="BD38" s="72"/>
    </row>
    <row r="39" spans="1:56" ht="20.25" customHeight="1" x14ac:dyDescent="0.55000000000000004">
      <c r="A39" s="72"/>
      <c r="B39" s="72"/>
      <c r="C39" s="68"/>
      <c r="D39" s="68"/>
      <c r="E39" s="68"/>
      <c r="F39" s="68"/>
      <c r="G39" s="68"/>
      <c r="H39" s="68"/>
      <c r="I39" s="68"/>
      <c r="J39" s="68"/>
      <c r="K39" s="68"/>
      <c r="L39" s="98" t="s">
        <v>31</v>
      </c>
      <c r="M39" s="98"/>
      <c r="N39" s="72"/>
      <c r="O39" s="72"/>
      <c r="P39" s="74"/>
      <c r="Q39" s="100"/>
      <c r="R39" s="260" t="s">
        <v>29</v>
      </c>
      <c r="S39" s="262"/>
      <c r="T39" s="287">
        <f>SUM(T35:U38)</f>
        <v>752</v>
      </c>
      <c r="U39" s="288"/>
      <c r="V39" s="289">
        <f>SUM(V35:W38)</f>
        <v>175.4666666666667</v>
      </c>
      <c r="W39" s="290"/>
      <c r="X39" s="119"/>
      <c r="Y39" s="287">
        <f>SUM(Y35:Z38)</f>
        <v>432</v>
      </c>
      <c r="Z39" s="288"/>
      <c r="AA39" s="287">
        <f>SUM(AA35:AB38)</f>
        <v>108</v>
      </c>
      <c r="AB39" s="288"/>
      <c r="AC39" s="118"/>
      <c r="AD39" s="118"/>
      <c r="AE39" s="287">
        <f>SUM(AE35:AF36)</f>
        <v>2</v>
      </c>
      <c r="AF39" s="288"/>
      <c r="AG39" s="100"/>
      <c r="AH39" s="100"/>
      <c r="AI39" s="100"/>
      <c r="AJ39" s="281"/>
      <c r="AK39" s="281"/>
      <c r="AL39" s="282"/>
      <c r="AM39" s="282"/>
      <c r="AN39" s="284"/>
      <c r="AO39" s="284"/>
      <c r="AP39" s="107"/>
      <c r="AQ39" s="282"/>
      <c r="AR39" s="282"/>
      <c r="AS39" s="285"/>
      <c r="AT39" s="285"/>
      <c r="AU39" s="107"/>
      <c r="AV39" s="107"/>
      <c r="AW39" s="107"/>
      <c r="AX39" s="74"/>
      <c r="AY39" s="74"/>
      <c r="AZ39" s="72"/>
      <c r="BA39" s="72"/>
      <c r="BB39" s="72"/>
      <c r="BC39" s="72"/>
      <c r="BD39" s="72"/>
    </row>
    <row r="40" spans="1:56" ht="20.25" customHeight="1" x14ac:dyDescent="0.55000000000000004">
      <c r="A40" s="72"/>
      <c r="B40" s="72"/>
      <c r="C40" s="68"/>
      <c r="D40" s="68"/>
      <c r="E40" s="68"/>
      <c r="F40" s="68"/>
      <c r="G40" s="68"/>
      <c r="H40" s="68"/>
      <c r="I40" s="68"/>
      <c r="J40" s="68"/>
      <c r="K40" s="68"/>
      <c r="L40" s="286">
        <f>L38/3</f>
        <v>46.333333333333336</v>
      </c>
      <c r="M40" s="286"/>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55000000000000004">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138</v>
      </c>
      <c r="Y41" s="269" t="s">
        <v>139</v>
      </c>
      <c r="Z41" s="270"/>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5">
      <c r="A42" s="72"/>
      <c r="B42" s="72"/>
      <c r="C42" s="44"/>
      <c r="D42" s="99"/>
      <c r="E42" s="99"/>
      <c r="F42" s="100"/>
      <c r="G42" s="100"/>
      <c r="H42" s="100"/>
      <c r="I42" s="100"/>
      <c r="J42" s="100"/>
      <c r="K42" s="100"/>
      <c r="L42" s="101" t="s">
        <v>136</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55000000000000004">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259" t="s">
        <v>63</v>
      </c>
      <c r="AC43" s="259"/>
      <c r="AD43" s="259"/>
      <c r="AE43" s="259"/>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55000000000000004">
      <c r="A44" s="72"/>
      <c r="B44" s="72"/>
      <c r="C44" s="271">
        <f>L40</f>
        <v>46.333333333333336</v>
      </c>
      <c r="D44" s="272"/>
      <c r="E44" s="106" t="s">
        <v>32</v>
      </c>
      <c r="F44" s="273">
        <v>40</v>
      </c>
      <c r="G44" s="274"/>
      <c r="H44" s="106" t="s">
        <v>33</v>
      </c>
      <c r="I44" s="271">
        <f>C44/F44</f>
        <v>1.1583333333333334</v>
      </c>
      <c r="J44" s="272"/>
      <c r="K44" s="106" t="s">
        <v>34</v>
      </c>
      <c r="L44" s="275">
        <f>IF(C44&lt;40,1,ROUNDUP(I44,1))</f>
        <v>1.2000000000000002</v>
      </c>
      <c r="M44" s="276"/>
      <c r="N44" s="277"/>
      <c r="O44" s="100"/>
      <c r="P44" s="74"/>
      <c r="Q44" s="100"/>
      <c r="R44" s="278">
        <f>IF($Y$41="週",AA39,Y39)</f>
        <v>108</v>
      </c>
      <c r="S44" s="279"/>
      <c r="T44" s="279"/>
      <c r="U44" s="280"/>
      <c r="V44" s="106" t="s">
        <v>32</v>
      </c>
      <c r="W44" s="260">
        <f>IF($Y$41="週",$AV$5,$AZ$5)</f>
        <v>40</v>
      </c>
      <c r="X44" s="261"/>
      <c r="Y44" s="261"/>
      <c r="Z44" s="262"/>
      <c r="AA44" s="106" t="s">
        <v>33</v>
      </c>
      <c r="AB44" s="263">
        <f>ROUNDDOWN(R44/W44,1)</f>
        <v>2.7</v>
      </c>
      <c r="AC44" s="264"/>
      <c r="AD44" s="264"/>
      <c r="AE44" s="265"/>
      <c r="AF44" s="100"/>
      <c r="AG44" s="100"/>
      <c r="AH44" s="100"/>
      <c r="AI44" s="100"/>
      <c r="AJ44" s="283"/>
      <c r="AK44" s="283"/>
      <c r="AL44" s="283"/>
      <c r="AM44" s="283"/>
      <c r="AN44" s="110"/>
      <c r="AO44" s="281"/>
      <c r="AP44" s="281"/>
      <c r="AQ44" s="281"/>
      <c r="AR44" s="281"/>
      <c r="AS44" s="110"/>
      <c r="AT44" s="258"/>
      <c r="AU44" s="258"/>
      <c r="AV44" s="258"/>
      <c r="AW44" s="258"/>
      <c r="AX44" s="74"/>
      <c r="AY44" s="74"/>
      <c r="AZ44" s="72"/>
      <c r="BA44" s="72"/>
      <c r="BB44" s="72"/>
      <c r="BC44" s="72"/>
      <c r="BD44" s="72"/>
    </row>
    <row r="45" spans="1:56" ht="20.25" customHeight="1" x14ac:dyDescent="0.55000000000000004">
      <c r="A45" s="72"/>
      <c r="B45" s="72"/>
      <c r="C45" s="68"/>
      <c r="D45" s="100"/>
      <c r="E45" s="100"/>
      <c r="F45" s="100"/>
      <c r="G45" s="100"/>
      <c r="H45" s="100"/>
      <c r="I45" s="100"/>
      <c r="J45" s="100"/>
      <c r="K45" s="100"/>
      <c r="L45" s="100" t="s">
        <v>107</v>
      </c>
      <c r="M45" s="100"/>
      <c r="N45" s="100"/>
      <c r="O45" s="100"/>
      <c r="P45" s="74"/>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55000000000000004">
      <c r="A46" s="72"/>
      <c r="B46" s="72"/>
      <c r="C46" s="68" t="s">
        <v>147</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55000000000000004">
      <c r="A47" s="72"/>
      <c r="B47" s="72"/>
      <c r="C47" s="68"/>
      <c r="D47" s="100" t="s">
        <v>148</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55000000000000004">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259" t="s">
        <v>29</v>
      </c>
      <c r="AC48" s="259"/>
      <c r="AD48" s="259"/>
      <c r="AE48" s="259"/>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55000000000000004">
      <c r="A49" s="72"/>
      <c r="B49" s="72"/>
      <c r="C49" s="68" t="s">
        <v>40</v>
      </c>
      <c r="D49" s="100"/>
      <c r="E49" s="100"/>
      <c r="F49" s="100"/>
      <c r="G49" s="100"/>
      <c r="H49" s="100"/>
      <c r="I49" s="100"/>
      <c r="J49" s="100"/>
      <c r="K49" s="100"/>
      <c r="L49" s="100"/>
      <c r="M49" s="100"/>
      <c r="N49" s="100"/>
      <c r="O49" s="100"/>
      <c r="P49" s="74"/>
      <c r="Q49" s="100"/>
      <c r="R49" s="260">
        <f>AE39</f>
        <v>2</v>
      </c>
      <c r="S49" s="261"/>
      <c r="T49" s="261"/>
      <c r="U49" s="262"/>
      <c r="V49" s="106" t="s">
        <v>124</v>
      </c>
      <c r="W49" s="263">
        <f>AB44</f>
        <v>2.7</v>
      </c>
      <c r="X49" s="264"/>
      <c r="Y49" s="264"/>
      <c r="Z49" s="265"/>
      <c r="AA49" s="106" t="s">
        <v>33</v>
      </c>
      <c r="AB49" s="266">
        <f>ROUNDDOWN(R49+W49,1)</f>
        <v>4.7</v>
      </c>
      <c r="AC49" s="267"/>
      <c r="AD49" s="267"/>
      <c r="AE49" s="268"/>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55000000000000004">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55000000000000004">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55000000000000004">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55000000000000004">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55000000000000004">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55000000000000004">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55000000000000004">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sheet="1" insertRows="0"/>
  <mergeCells count="258">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L35:M35"/>
    <mergeCell ref="R35:S35"/>
    <mergeCell ref="T35:U35"/>
    <mergeCell ref="AA36:AB36"/>
    <mergeCell ref="AE36:AF36"/>
    <mergeCell ref="L33:M33"/>
    <mergeCell ref="R33:S34"/>
    <mergeCell ref="T33:W33"/>
    <mergeCell ref="Y33:AB33"/>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1:Z41">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4">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55" zoomScaleNormal="55" zoomScaleSheetLayoutView="75" workbookViewId="0">
      <selection activeCell="U3" sqref="U3"/>
    </sheetView>
  </sheetViews>
  <sheetFormatPr defaultColWidth="4.5" defaultRowHeight="20.25" customHeight="1" x14ac:dyDescent="0.55000000000000004"/>
  <cols>
    <col min="1" max="1" width="1.33203125" style="5" customWidth="1"/>
    <col min="2" max="56" width="5.58203125" style="5" customWidth="1"/>
    <col min="57" max="16384" width="4.5" style="5"/>
  </cols>
  <sheetData>
    <row r="1" spans="1:57" s="9" customFormat="1" ht="20.25" customHeight="1" x14ac:dyDescent="0.55000000000000004">
      <c r="A1" s="37"/>
      <c r="B1" s="37"/>
      <c r="C1" s="38" t="s">
        <v>177</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394" t="s">
        <v>99</v>
      </c>
      <c r="AN1" s="394"/>
      <c r="AO1" s="394"/>
      <c r="AP1" s="394"/>
      <c r="AQ1" s="394"/>
      <c r="AR1" s="394"/>
      <c r="AS1" s="394"/>
      <c r="AT1" s="394"/>
      <c r="AU1" s="394"/>
      <c r="AV1" s="394"/>
      <c r="AW1" s="394"/>
      <c r="AX1" s="394"/>
      <c r="AY1" s="394"/>
      <c r="AZ1" s="394"/>
      <c r="BA1" s="394"/>
      <c r="BB1" s="41" t="s">
        <v>0</v>
      </c>
      <c r="BC1" s="37"/>
      <c r="BD1" s="37"/>
    </row>
    <row r="2" spans="1:57" s="3" customFormat="1" ht="20.25" customHeight="1" x14ac:dyDescent="0.55000000000000004">
      <c r="A2" s="42"/>
      <c r="B2" s="42"/>
      <c r="C2" s="42"/>
      <c r="D2" s="39"/>
      <c r="E2" s="42"/>
      <c r="F2" s="42"/>
      <c r="G2" s="42"/>
      <c r="H2" s="39"/>
      <c r="I2" s="40"/>
      <c r="J2" s="40"/>
      <c r="K2" s="40"/>
      <c r="L2" s="40"/>
      <c r="M2" s="40"/>
      <c r="N2" s="42"/>
      <c r="O2" s="42"/>
      <c r="P2" s="42"/>
      <c r="Q2" s="42"/>
      <c r="R2" s="42"/>
      <c r="S2" s="42"/>
      <c r="T2" s="40" t="s">
        <v>20</v>
      </c>
      <c r="U2" s="395">
        <v>7</v>
      </c>
      <c r="V2" s="395"/>
      <c r="W2" s="40" t="s">
        <v>17</v>
      </c>
      <c r="X2" s="396">
        <f>IF(U2=0,"",YEAR(DATE(2018+U2,1,1)))</f>
        <v>2025</v>
      </c>
      <c r="Y2" s="396"/>
      <c r="Z2" s="42" t="s">
        <v>21</v>
      </c>
      <c r="AA2" s="42" t="s">
        <v>22</v>
      </c>
      <c r="AB2" s="395">
        <v>4</v>
      </c>
      <c r="AC2" s="395"/>
      <c r="AD2" s="42" t="s">
        <v>23</v>
      </c>
      <c r="AE2" s="42"/>
      <c r="AF2" s="42"/>
      <c r="AG2" s="42"/>
      <c r="AH2" s="42"/>
      <c r="AI2" s="42"/>
      <c r="AJ2" s="41"/>
      <c r="AK2" s="40" t="s">
        <v>18</v>
      </c>
      <c r="AL2" s="40" t="s">
        <v>17</v>
      </c>
      <c r="AM2" s="395"/>
      <c r="AN2" s="395"/>
      <c r="AO2" s="395"/>
      <c r="AP2" s="395"/>
      <c r="AQ2" s="395"/>
      <c r="AR2" s="395"/>
      <c r="AS2" s="395"/>
      <c r="AT2" s="395"/>
      <c r="AU2" s="395"/>
      <c r="AV2" s="395"/>
      <c r="AW2" s="395"/>
      <c r="AX2" s="395"/>
      <c r="AY2" s="395"/>
      <c r="AZ2" s="395"/>
      <c r="BA2" s="395"/>
      <c r="BB2" s="41" t="s">
        <v>0</v>
      </c>
      <c r="BC2" s="40"/>
      <c r="BD2" s="40"/>
      <c r="BE2" s="4"/>
    </row>
    <row r="3" spans="1:57" s="3" customFormat="1" ht="20.25" customHeight="1" x14ac:dyDescent="0.550000000000000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397" t="s">
        <v>157</v>
      </c>
      <c r="BA3" s="397"/>
      <c r="BB3" s="397"/>
      <c r="BC3" s="397"/>
      <c r="BD3" s="40"/>
      <c r="BE3" s="4"/>
    </row>
    <row r="4" spans="1:57" s="3" customFormat="1" ht="20.25" customHeight="1" x14ac:dyDescent="0.550000000000000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397" t="s">
        <v>150</v>
      </c>
      <c r="BA4" s="397"/>
      <c r="BB4" s="397"/>
      <c r="BC4" s="397"/>
      <c r="BD4" s="40"/>
      <c r="BE4" s="4"/>
    </row>
    <row r="5" spans="1:57" s="3" customFormat="1" ht="20.25" customHeight="1" x14ac:dyDescent="0.550000000000000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388">
        <v>40</v>
      </c>
      <c r="AW5" s="389"/>
      <c r="AX5" s="62" t="s">
        <v>24</v>
      </c>
      <c r="AY5" s="61"/>
      <c r="AZ5" s="388">
        <v>160</v>
      </c>
      <c r="BA5" s="389"/>
      <c r="BB5" s="62" t="s">
        <v>130</v>
      </c>
      <c r="BC5" s="61"/>
      <c r="BD5" s="42"/>
      <c r="BE5" s="4"/>
    </row>
    <row r="6" spans="1:57" s="3" customFormat="1" ht="20.25" customHeight="1" x14ac:dyDescent="0.550000000000000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392">
        <f>DAY(EOMONTH(DATE(X2,AB2,1),0))</f>
        <v>30</v>
      </c>
      <c r="BA6" s="393"/>
      <c r="BB6" s="62" t="s">
        <v>26</v>
      </c>
      <c r="BC6" s="42"/>
      <c r="BD6" s="42"/>
      <c r="BE6" s="4"/>
    </row>
    <row r="7" spans="1:57" ht="20.25" customHeight="1" thickBot="1" x14ac:dyDescent="0.6">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6">
      <c r="A8" s="72"/>
      <c r="B8" s="371" t="s">
        <v>27</v>
      </c>
      <c r="C8" s="374" t="s">
        <v>87</v>
      </c>
      <c r="D8" s="375"/>
      <c r="E8" s="380" t="s">
        <v>88</v>
      </c>
      <c r="F8" s="375"/>
      <c r="G8" s="380" t="s">
        <v>89</v>
      </c>
      <c r="H8" s="374"/>
      <c r="I8" s="374"/>
      <c r="J8" s="374"/>
      <c r="K8" s="375"/>
      <c r="L8" s="380" t="s">
        <v>90</v>
      </c>
      <c r="M8" s="374"/>
      <c r="N8" s="374"/>
      <c r="O8" s="383"/>
      <c r="P8" s="386" t="s">
        <v>168</v>
      </c>
      <c r="Q8" s="387"/>
      <c r="R8" s="387"/>
      <c r="S8" s="387"/>
      <c r="T8" s="387"/>
      <c r="U8" s="387"/>
      <c r="V8" s="387"/>
      <c r="W8" s="387"/>
      <c r="X8" s="387"/>
      <c r="Y8" s="387"/>
      <c r="Z8" s="387"/>
      <c r="AA8" s="387"/>
      <c r="AB8" s="387"/>
      <c r="AC8" s="387"/>
      <c r="AD8" s="387"/>
      <c r="AE8" s="387"/>
      <c r="AF8" s="387"/>
      <c r="AG8" s="387"/>
      <c r="AH8" s="387"/>
      <c r="AI8" s="387"/>
      <c r="AJ8" s="387"/>
      <c r="AK8" s="387"/>
      <c r="AL8" s="387"/>
      <c r="AM8" s="387"/>
      <c r="AN8" s="387"/>
      <c r="AO8" s="387"/>
      <c r="AP8" s="387"/>
      <c r="AQ8" s="387"/>
      <c r="AR8" s="387"/>
      <c r="AS8" s="387"/>
      <c r="AT8" s="387"/>
      <c r="AU8" s="358" t="str">
        <f>IF(AZ3="４週","(9)1～4週目の勤務時間数合計","(9)1か月の勤務時間数合計")</f>
        <v>(9)1～4週目の勤務時間数合計</v>
      </c>
      <c r="AV8" s="359"/>
      <c r="AW8" s="358" t="s">
        <v>91</v>
      </c>
      <c r="AX8" s="359"/>
      <c r="AY8" s="366" t="s">
        <v>166</v>
      </c>
      <c r="AZ8" s="366"/>
      <c r="BA8" s="366"/>
      <c r="BB8" s="366"/>
      <c r="BC8" s="366"/>
      <c r="BD8" s="366"/>
    </row>
    <row r="9" spans="1:57" ht="20.25" customHeight="1" thickBot="1" x14ac:dyDescent="0.6">
      <c r="A9" s="72"/>
      <c r="B9" s="372"/>
      <c r="C9" s="376"/>
      <c r="D9" s="377"/>
      <c r="E9" s="381"/>
      <c r="F9" s="377"/>
      <c r="G9" s="381"/>
      <c r="H9" s="376"/>
      <c r="I9" s="376"/>
      <c r="J9" s="376"/>
      <c r="K9" s="377"/>
      <c r="L9" s="381"/>
      <c r="M9" s="376"/>
      <c r="N9" s="376"/>
      <c r="O9" s="384"/>
      <c r="P9" s="368" t="s">
        <v>11</v>
      </c>
      <c r="Q9" s="369"/>
      <c r="R9" s="369"/>
      <c r="S9" s="369"/>
      <c r="T9" s="369"/>
      <c r="U9" s="369"/>
      <c r="V9" s="370"/>
      <c r="W9" s="368" t="s">
        <v>12</v>
      </c>
      <c r="X9" s="369"/>
      <c r="Y9" s="369"/>
      <c r="Z9" s="369"/>
      <c r="AA9" s="369"/>
      <c r="AB9" s="369"/>
      <c r="AC9" s="370"/>
      <c r="AD9" s="368" t="s">
        <v>13</v>
      </c>
      <c r="AE9" s="369"/>
      <c r="AF9" s="369"/>
      <c r="AG9" s="369"/>
      <c r="AH9" s="369"/>
      <c r="AI9" s="369"/>
      <c r="AJ9" s="370"/>
      <c r="AK9" s="368" t="s">
        <v>14</v>
      </c>
      <c r="AL9" s="369"/>
      <c r="AM9" s="369"/>
      <c r="AN9" s="369"/>
      <c r="AO9" s="369"/>
      <c r="AP9" s="369"/>
      <c r="AQ9" s="370"/>
      <c r="AR9" s="368" t="s">
        <v>15</v>
      </c>
      <c r="AS9" s="369"/>
      <c r="AT9" s="370"/>
      <c r="AU9" s="360"/>
      <c r="AV9" s="361"/>
      <c r="AW9" s="360"/>
      <c r="AX9" s="361"/>
      <c r="AY9" s="366"/>
      <c r="AZ9" s="366"/>
      <c r="BA9" s="366"/>
      <c r="BB9" s="366"/>
      <c r="BC9" s="366"/>
      <c r="BD9" s="366"/>
    </row>
    <row r="10" spans="1:57" ht="20.25" customHeight="1" thickBot="1" x14ac:dyDescent="0.6">
      <c r="A10" s="72"/>
      <c r="B10" s="372"/>
      <c r="C10" s="376"/>
      <c r="D10" s="377"/>
      <c r="E10" s="381"/>
      <c r="F10" s="377"/>
      <c r="G10" s="381"/>
      <c r="H10" s="376"/>
      <c r="I10" s="376"/>
      <c r="J10" s="376"/>
      <c r="K10" s="377"/>
      <c r="L10" s="381"/>
      <c r="M10" s="376"/>
      <c r="N10" s="376"/>
      <c r="O10" s="384"/>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360"/>
      <c r="AV10" s="361"/>
      <c r="AW10" s="360"/>
      <c r="AX10" s="361"/>
      <c r="AY10" s="366"/>
      <c r="AZ10" s="366"/>
      <c r="BA10" s="366"/>
      <c r="BB10" s="366"/>
      <c r="BC10" s="366"/>
      <c r="BD10" s="366"/>
    </row>
    <row r="11" spans="1:57" ht="20.25" hidden="1" customHeight="1" thickBot="1" x14ac:dyDescent="0.6">
      <c r="A11" s="72"/>
      <c r="B11" s="372"/>
      <c r="C11" s="376"/>
      <c r="D11" s="377"/>
      <c r="E11" s="381"/>
      <c r="F11" s="377"/>
      <c r="G11" s="381"/>
      <c r="H11" s="376"/>
      <c r="I11" s="376"/>
      <c r="J11" s="376"/>
      <c r="K11" s="377"/>
      <c r="L11" s="381"/>
      <c r="M11" s="376"/>
      <c r="N11" s="376"/>
      <c r="O11" s="384"/>
      <c r="P11" s="90">
        <f>WEEKDAY(DATE($X$2,$AB$2,1))</f>
        <v>3</v>
      </c>
      <c r="Q11" s="91">
        <f>WEEKDAY(DATE($X$2,$AB$2,2))</f>
        <v>4</v>
      </c>
      <c r="R11" s="91">
        <f>WEEKDAY(DATE($X$2,$AB$2,3))</f>
        <v>5</v>
      </c>
      <c r="S11" s="91">
        <f>WEEKDAY(DATE($X$2,$AB$2,4))</f>
        <v>6</v>
      </c>
      <c r="T11" s="91">
        <f>WEEKDAY(DATE($X$2,$AB$2,5))</f>
        <v>7</v>
      </c>
      <c r="U11" s="91">
        <f>WEEKDAY(DATE($X$2,$AB$2,6))</f>
        <v>1</v>
      </c>
      <c r="V11" s="92">
        <f>WEEKDAY(DATE($X$2,$AB$2,7))</f>
        <v>2</v>
      </c>
      <c r="W11" s="90">
        <f>WEEKDAY(DATE($X$2,$AB$2,8))</f>
        <v>3</v>
      </c>
      <c r="X11" s="91">
        <f>WEEKDAY(DATE($X$2,$AB$2,9))</f>
        <v>4</v>
      </c>
      <c r="Y11" s="91">
        <f>WEEKDAY(DATE($X$2,$AB$2,10))</f>
        <v>5</v>
      </c>
      <c r="Z11" s="91">
        <f>WEEKDAY(DATE($X$2,$AB$2,11))</f>
        <v>6</v>
      </c>
      <c r="AA11" s="91">
        <f>WEEKDAY(DATE($X$2,$AB$2,12))</f>
        <v>7</v>
      </c>
      <c r="AB11" s="91">
        <f>WEEKDAY(DATE($X$2,$AB$2,13))</f>
        <v>1</v>
      </c>
      <c r="AC11" s="92">
        <f>WEEKDAY(DATE($X$2,$AB$2,14))</f>
        <v>2</v>
      </c>
      <c r="AD11" s="90">
        <f>WEEKDAY(DATE($X$2,$AB$2,15))</f>
        <v>3</v>
      </c>
      <c r="AE11" s="91">
        <f>WEEKDAY(DATE($X$2,$AB$2,16))</f>
        <v>4</v>
      </c>
      <c r="AF11" s="91">
        <f>WEEKDAY(DATE($X$2,$AB$2,17))</f>
        <v>5</v>
      </c>
      <c r="AG11" s="91">
        <f>WEEKDAY(DATE($X$2,$AB$2,18))</f>
        <v>6</v>
      </c>
      <c r="AH11" s="91">
        <f>WEEKDAY(DATE($X$2,$AB$2,19))</f>
        <v>7</v>
      </c>
      <c r="AI11" s="91">
        <f>WEEKDAY(DATE($X$2,$AB$2,20))</f>
        <v>1</v>
      </c>
      <c r="AJ11" s="92">
        <f>WEEKDAY(DATE($X$2,$AB$2,21))</f>
        <v>2</v>
      </c>
      <c r="AK11" s="90">
        <f>WEEKDAY(DATE($X$2,$AB$2,22))</f>
        <v>3</v>
      </c>
      <c r="AL11" s="91">
        <f>WEEKDAY(DATE($X$2,$AB$2,23))</f>
        <v>4</v>
      </c>
      <c r="AM11" s="91">
        <f>WEEKDAY(DATE($X$2,$AB$2,24))</f>
        <v>5</v>
      </c>
      <c r="AN11" s="91">
        <f>WEEKDAY(DATE($X$2,$AB$2,25))</f>
        <v>6</v>
      </c>
      <c r="AO11" s="91">
        <f>WEEKDAY(DATE($X$2,$AB$2,26))</f>
        <v>7</v>
      </c>
      <c r="AP11" s="91">
        <f>WEEKDAY(DATE($X$2,$AB$2,27))</f>
        <v>1</v>
      </c>
      <c r="AQ11" s="92">
        <f>WEEKDAY(DATE($X$2,$AB$2,28))</f>
        <v>2</v>
      </c>
      <c r="AR11" s="90">
        <f>IF(AR10=29,WEEKDAY(DATE($X$2,$AB$2,29)),0)</f>
        <v>0</v>
      </c>
      <c r="AS11" s="91">
        <f>IF(AS10=30,WEEKDAY(DATE($X$2,$AB$2,30)),0)</f>
        <v>0</v>
      </c>
      <c r="AT11" s="92">
        <f>IF(AT10=31,WEEKDAY(DATE($X$2,$AB$2,31)),0)</f>
        <v>0</v>
      </c>
      <c r="AU11" s="362"/>
      <c r="AV11" s="363"/>
      <c r="AW11" s="362"/>
      <c r="AX11" s="363"/>
      <c r="AY11" s="367"/>
      <c r="AZ11" s="367"/>
      <c r="BA11" s="367"/>
      <c r="BB11" s="367"/>
      <c r="BC11" s="367"/>
      <c r="BD11" s="367"/>
    </row>
    <row r="12" spans="1:57" ht="20.25" customHeight="1" thickBot="1" x14ac:dyDescent="0.6">
      <c r="A12" s="72"/>
      <c r="B12" s="373"/>
      <c r="C12" s="378"/>
      <c r="D12" s="379"/>
      <c r="E12" s="382"/>
      <c r="F12" s="379"/>
      <c r="G12" s="382"/>
      <c r="H12" s="378"/>
      <c r="I12" s="378"/>
      <c r="J12" s="378"/>
      <c r="K12" s="379"/>
      <c r="L12" s="382"/>
      <c r="M12" s="378"/>
      <c r="N12" s="378"/>
      <c r="O12" s="385"/>
      <c r="P12" s="93" t="str">
        <f>IF(P11=1,"日",IF(P11=2,"月",IF(P11=3,"火",IF(P11=4,"水",IF(P11=5,"木",IF(P11=6,"金","土"))))))</f>
        <v>火</v>
      </c>
      <c r="Q12" s="94" t="str">
        <f t="shared" ref="Q12:AQ12" si="0">IF(Q11=1,"日",IF(Q11=2,"月",IF(Q11=3,"火",IF(Q11=4,"水",IF(Q11=5,"木",IF(Q11=6,"金","土"))))))</f>
        <v>水</v>
      </c>
      <c r="R12" s="94" t="str">
        <f t="shared" si="0"/>
        <v>木</v>
      </c>
      <c r="S12" s="94" t="str">
        <f t="shared" si="0"/>
        <v>金</v>
      </c>
      <c r="T12" s="94" t="str">
        <f t="shared" si="0"/>
        <v>土</v>
      </c>
      <c r="U12" s="94" t="str">
        <f t="shared" si="0"/>
        <v>日</v>
      </c>
      <c r="V12" s="95" t="str">
        <f t="shared" si="0"/>
        <v>月</v>
      </c>
      <c r="W12" s="93" t="str">
        <f t="shared" si="0"/>
        <v>火</v>
      </c>
      <c r="X12" s="94" t="str">
        <f t="shared" si="0"/>
        <v>水</v>
      </c>
      <c r="Y12" s="94" t="str">
        <f t="shared" si="0"/>
        <v>木</v>
      </c>
      <c r="Z12" s="94" t="str">
        <f t="shared" si="0"/>
        <v>金</v>
      </c>
      <c r="AA12" s="94" t="str">
        <f t="shared" si="0"/>
        <v>土</v>
      </c>
      <c r="AB12" s="94" t="str">
        <f t="shared" si="0"/>
        <v>日</v>
      </c>
      <c r="AC12" s="95" t="str">
        <f t="shared" si="0"/>
        <v>月</v>
      </c>
      <c r="AD12" s="93" t="str">
        <f t="shared" si="0"/>
        <v>火</v>
      </c>
      <c r="AE12" s="94" t="str">
        <f t="shared" si="0"/>
        <v>水</v>
      </c>
      <c r="AF12" s="94" t="str">
        <f t="shared" si="0"/>
        <v>木</v>
      </c>
      <c r="AG12" s="94" t="str">
        <f t="shared" si="0"/>
        <v>金</v>
      </c>
      <c r="AH12" s="94" t="str">
        <f t="shared" si="0"/>
        <v>土</v>
      </c>
      <c r="AI12" s="94" t="str">
        <f t="shared" si="0"/>
        <v>日</v>
      </c>
      <c r="AJ12" s="95" t="str">
        <f t="shared" si="0"/>
        <v>月</v>
      </c>
      <c r="AK12" s="93" t="str">
        <f t="shared" si="0"/>
        <v>火</v>
      </c>
      <c r="AL12" s="94" t="str">
        <f t="shared" si="0"/>
        <v>水</v>
      </c>
      <c r="AM12" s="94" t="str">
        <f t="shared" si="0"/>
        <v>木</v>
      </c>
      <c r="AN12" s="94" t="str">
        <f t="shared" si="0"/>
        <v>金</v>
      </c>
      <c r="AO12" s="94" t="str">
        <f t="shared" si="0"/>
        <v>土</v>
      </c>
      <c r="AP12" s="94" t="str">
        <f t="shared" si="0"/>
        <v>日</v>
      </c>
      <c r="AQ12" s="95" t="str">
        <f t="shared" si="0"/>
        <v>月</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364"/>
      <c r="AV12" s="365"/>
      <c r="AW12" s="364"/>
      <c r="AX12" s="365"/>
      <c r="AY12" s="366"/>
      <c r="AZ12" s="366"/>
      <c r="BA12" s="366"/>
      <c r="BB12" s="366"/>
      <c r="BC12" s="366"/>
      <c r="BD12" s="366"/>
    </row>
    <row r="13" spans="1:57" ht="40" customHeight="1" x14ac:dyDescent="0.55000000000000004">
      <c r="A13" s="72"/>
      <c r="B13" s="117">
        <v>1</v>
      </c>
      <c r="C13" s="344"/>
      <c r="D13" s="345"/>
      <c r="E13" s="346"/>
      <c r="F13" s="347"/>
      <c r="G13" s="348"/>
      <c r="H13" s="349"/>
      <c r="I13" s="349"/>
      <c r="J13" s="349"/>
      <c r="K13" s="350"/>
      <c r="L13" s="351"/>
      <c r="M13" s="352"/>
      <c r="N13" s="352"/>
      <c r="O13" s="353"/>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354">
        <f>IF($AZ$3="４週",SUM(P13:AQ13),IF($AZ$3="暦月",SUM(P13:AT13),""))</f>
        <v>0</v>
      </c>
      <c r="AV13" s="355"/>
      <c r="AW13" s="356">
        <f t="shared" ref="AW13:AW44" si="1">IF($AZ$3="４週",AU13/4,IF($AZ$3="暦月",AU13/($AZ$6/7),""))</f>
        <v>0</v>
      </c>
      <c r="AX13" s="357"/>
      <c r="AY13" s="341"/>
      <c r="AZ13" s="342"/>
      <c r="BA13" s="342"/>
      <c r="BB13" s="342"/>
      <c r="BC13" s="342"/>
      <c r="BD13" s="343"/>
    </row>
    <row r="14" spans="1:57" ht="40" customHeight="1" x14ac:dyDescent="0.55000000000000004">
      <c r="A14" s="72"/>
      <c r="B14" s="88">
        <f t="shared" ref="B14:B29" si="2">B13+1</f>
        <v>2</v>
      </c>
      <c r="C14" s="327"/>
      <c r="D14" s="328"/>
      <c r="E14" s="329"/>
      <c r="F14" s="330"/>
      <c r="G14" s="331"/>
      <c r="H14" s="332"/>
      <c r="I14" s="332"/>
      <c r="J14" s="332"/>
      <c r="K14" s="333"/>
      <c r="L14" s="334"/>
      <c r="M14" s="335"/>
      <c r="N14" s="335"/>
      <c r="O14" s="336"/>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337">
        <f>IF($AZ$3="４週",SUM(P14:AQ14),IF($AZ$3="暦月",SUM(P14:AT14),""))</f>
        <v>0</v>
      </c>
      <c r="AV14" s="338"/>
      <c r="AW14" s="339">
        <f t="shared" si="1"/>
        <v>0</v>
      </c>
      <c r="AX14" s="340"/>
      <c r="AY14" s="307"/>
      <c r="AZ14" s="308"/>
      <c r="BA14" s="308"/>
      <c r="BB14" s="308"/>
      <c r="BC14" s="308"/>
      <c r="BD14" s="309"/>
    </row>
    <row r="15" spans="1:57" ht="40" customHeight="1" x14ac:dyDescent="0.55000000000000004">
      <c r="A15" s="72"/>
      <c r="B15" s="88">
        <f t="shared" si="2"/>
        <v>3</v>
      </c>
      <c r="C15" s="327"/>
      <c r="D15" s="328"/>
      <c r="E15" s="329"/>
      <c r="F15" s="330"/>
      <c r="G15" s="331"/>
      <c r="H15" s="332"/>
      <c r="I15" s="332"/>
      <c r="J15" s="332"/>
      <c r="K15" s="333"/>
      <c r="L15" s="334"/>
      <c r="M15" s="335"/>
      <c r="N15" s="335"/>
      <c r="O15" s="336"/>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337">
        <f>IF($AZ$3="４週",SUM(P15:AQ15),IF($AZ$3="暦月",SUM(P15:AT15),""))</f>
        <v>0</v>
      </c>
      <c r="AV15" s="338"/>
      <c r="AW15" s="339">
        <f t="shared" si="1"/>
        <v>0</v>
      </c>
      <c r="AX15" s="340"/>
      <c r="AY15" s="307"/>
      <c r="AZ15" s="308"/>
      <c r="BA15" s="308"/>
      <c r="BB15" s="308"/>
      <c r="BC15" s="308"/>
      <c r="BD15" s="309"/>
    </row>
    <row r="16" spans="1:57" ht="40" customHeight="1" x14ac:dyDescent="0.55000000000000004">
      <c r="A16" s="72"/>
      <c r="B16" s="88">
        <f t="shared" si="2"/>
        <v>4</v>
      </c>
      <c r="C16" s="327"/>
      <c r="D16" s="328"/>
      <c r="E16" s="329"/>
      <c r="F16" s="330"/>
      <c r="G16" s="331"/>
      <c r="H16" s="332"/>
      <c r="I16" s="332"/>
      <c r="J16" s="332"/>
      <c r="K16" s="333"/>
      <c r="L16" s="334"/>
      <c r="M16" s="335"/>
      <c r="N16" s="335"/>
      <c r="O16" s="336"/>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337">
        <f>IF($AZ$3="４週",SUM(P16:AQ16),IF($AZ$3="暦月",SUM(P16:AT16),""))</f>
        <v>0</v>
      </c>
      <c r="AV16" s="338"/>
      <c r="AW16" s="339">
        <f t="shared" si="1"/>
        <v>0</v>
      </c>
      <c r="AX16" s="340"/>
      <c r="AY16" s="307"/>
      <c r="AZ16" s="308"/>
      <c r="BA16" s="308"/>
      <c r="BB16" s="308"/>
      <c r="BC16" s="308"/>
      <c r="BD16" s="309"/>
    </row>
    <row r="17" spans="1:56" ht="40" customHeight="1" x14ac:dyDescent="0.55000000000000004">
      <c r="A17" s="72"/>
      <c r="B17" s="88">
        <f t="shared" si="2"/>
        <v>5</v>
      </c>
      <c r="C17" s="327"/>
      <c r="D17" s="328"/>
      <c r="E17" s="329"/>
      <c r="F17" s="330"/>
      <c r="G17" s="331"/>
      <c r="H17" s="332"/>
      <c r="I17" s="332"/>
      <c r="J17" s="332"/>
      <c r="K17" s="333"/>
      <c r="L17" s="334"/>
      <c r="M17" s="335"/>
      <c r="N17" s="335"/>
      <c r="O17" s="336"/>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337">
        <f t="shared" ref="AU17:AU112" si="3">IF($AZ$3="４週",SUM(P17:AQ17),IF($AZ$3="暦月",SUM(P17:AT17),""))</f>
        <v>0</v>
      </c>
      <c r="AV17" s="338"/>
      <c r="AW17" s="339">
        <f t="shared" si="1"/>
        <v>0</v>
      </c>
      <c r="AX17" s="340"/>
      <c r="AY17" s="307"/>
      <c r="AZ17" s="308"/>
      <c r="BA17" s="308"/>
      <c r="BB17" s="308"/>
      <c r="BC17" s="308"/>
      <c r="BD17" s="309"/>
    </row>
    <row r="18" spans="1:56" ht="40" customHeight="1" x14ac:dyDescent="0.55000000000000004">
      <c r="A18" s="72"/>
      <c r="B18" s="88">
        <f t="shared" si="2"/>
        <v>6</v>
      </c>
      <c r="C18" s="327"/>
      <c r="D18" s="328"/>
      <c r="E18" s="329"/>
      <c r="F18" s="330"/>
      <c r="G18" s="331"/>
      <c r="H18" s="332"/>
      <c r="I18" s="332"/>
      <c r="J18" s="332"/>
      <c r="K18" s="333"/>
      <c r="L18" s="334"/>
      <c r="M18" s="335"/>
      <c r="N18" s="335"/>
      <c r="O18" s="336"/>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337">
        <f t="shared" si="3"/>
        <v>0</v>
      </c>
      <c r="AV18" s="338"/>
      <c r="AW18" s="339">
        <f t="shared" si="1"/>
        <v>0</v>
      </c>
      <c r="AX18" s="340"/>
      <c r="AY18" s="307"/>
      <c r="AZ18" s="308"/>
      <c r="BA18" s="308"/>
      <c r="BB18" s="308"/>
      <c r="BC18" s="308"/>
      <c r="BD18" s="309"/>
    </row>
    <row r="19" spans="1:56" ht="40" customHeight="1" x14ac:dyDescent="0.55000000000000004">
      <c r="A19" s="72"/>
      <c r="B19" s="88">
        <f t="shared" si="2"/>
        <v>7</v>
      </c>
      <c r="C19" s="327"/>
      <c r="D19" s="328"/>
      <c r="E19" s="329"/>
      <c r="F19" s="330"/>
      <c r="G19" s="331"/>
      <c r="H19" s="332"/>
      <c r="I19" s="332"/>
      <c r="J19" s="332"/>
      <c r="K19" s="333"/>
      <c r="L19" s="334"/>
      <c r="M19" s="335"/>
      <c r="N19" s="335"/>
      <c r="O19" s="336"/>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337">
        <f>IF($AZ$3="４週",SUM(P19:AQ19),IF($AZ$3="暦月",SUM(P19:AT19),""))</f>
        <v>0</v>
      </c>
      <c r="AV19" s="338"/>
      <c r="AW19" s="339">
        <f t="shared" si="1"/>
        <v>0</v>
      </c>
      <c r="AX19" s="340"/>
      <c r="AY19" s="307"/>
      <c r="AZ19" s="308"/>
      <c r="BA19" s="308"/>
      <c r="BB19" s="308"/>
      <c r="BC19" s="308"/>
      <c r="BD19" s="309"/>
    </row>
    <row r="20" spans="1:56" ht="40" customHeight="1" x14ac:dyDescent="0.55000000000000004">
      <c r="A20" s="72"/>
      <c r="B20" s="88">
        <f t="shared" si="2"/>
        <v>8</v>
      </c>
      <c r="C20" s="327"/>
      <c r="D20" s="328"/>
      <c r="E20" s="329"/>
      <c r="F20" s="330"/>
      <c r="G20" s="331"/>
      <c r="H20" s="332"/>
      <c r="I20" s="332"/>
      <c r="J20" s="332"/>
      <c r="K20" s="333"/>
      <c r="L20" s="334"/>
      <c r="M20" s="335"/>
      <c r="N20" s="335"/>
      <c r="O20" s="336"/>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337">
        <f t="shared" si="3"/>
        <v>0</v>
      </c>
      <c r="AV20" s="338"/>
      <c r="AW20" s="339">
        <f t="shared" si="1"/>
        <v>0</v>
      </c>
      <c r="AX20" s="340"/>
      <c r="AY20" s="307"/>
      <c r="AZ20" s="308"/>
      <c r="BA20" s="308"/>
      <c r="BB20" s="308"/>
      <c r="BC20" s="308"/>
      <c r="BD20" s="309"/>
    </row>
    <row r="21" spans="1:56" ht="40" customHeight="1" x14ac:dyDescent="0.55000000000000004">
      <c r="A21" s="72"/>
      <c r="B21" s="88">
        <f t="shared" si="2"/>
        <v>9</v>
      </c>
      <c r="C21" s="327"/>
      <c r="D21" s="328"/>
      <c r="E21" s="329"/>
      <c r="F21" s="330"/>
      <c r="G21" s="331"/>
      <c r="H21" s="332"/>
      <c r="I21" s="332"/>
      <c r="J21" s="332"/>
      <c r="K21" s="333"/>
      <c r="L21" s="334"/>
      <c r="M21" s="335"/>
      <c r="N21" s="335"/>
      <c r="O21" s="336"/>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337">
        <f t="shared" si="3"/>
        <v>0</v>
      </c>
      <c r="AV21" s="338"/>
      <c r="AW21" s="339">
        <f t="shared" si="1"/>
        <v>0</v>
      </c>
      <c r="AX21" s="340"/>
      <c r="AY21" s="307"/>
      <c r="AZ21" s="308"/>
      <c r="BA21" s="308"/>
      <c r="BB21" s="308"/>
      <c r="BC21" s="308"/>
      <c r="BD21" s="309"/>
    </row>
    <row r="22" spans="1:56" ht="40" customHeight="1" x14ac:dyDescent="0.55000000000000004">
      <c r="A22" s="72"/>
      <c r="B22" s="88">
        <f t="shared" si="2"/>
        <v>10</v>
      </c>
      <c r="C22" s="327"/>
      <c r="D22" s="328"/>
      <c r="E22" s="329"/>
      <c r="F22" s="330"/>
      <c r="G22" s="331"/>
      <c r="H22" s="332"/>
      <c r="I22" s="332"/>
      <c r="J22" s="332"/>
      <c r="K22" s="333"/>
      <c r="L22" s="334"/>
      <c r="M22" s="335"/>
      <c r="N22" s="335"/>
      <c r="O22" s="336"/>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337">
        <f t="shared" si="3"/>
        <v>0</v>
      </c>
      <c r="AV22" s="338"/>
      <c r="AW22" s="339">
        <f t="shared" si="1"/>
        <v>0</v>
      </c>
      <c r="AX22" s="340"/>
      <c r="AY22" s="307"/>
      <c r="AZ22" s="308"/>
      <c r="BA22" s="308"/>
      <c r="BB22" s="308"/>
      <c r="BC22" s="308"/>
      <c r="BD22" s="309"/>
    </row>
    <row r="23" spans="1:56" ht="40" customHeight="1" x14ac:dyDescent="0.55000000000000004">
      <c r="A23" s="72"/>
      <c r="B23" s="88">
        <f t="shared" si="2"/>
        <v>11</v>
      </c>
      <c r="C23" s="327"/>
      <c r="D23" s="328"/>
      <c r="E23" s="329"/>
      <c r="F23" s="330"/>
      <c r="G23" s="331"/>
      <c r="H23" s="332"/>
      <c r="I23" s="332"/>
      <c r="J23" s="332"/>
      <c r="K23" s="333"/>
      <c r="L23" s="334"/>
      <c r="M23" s="335"/>
      <c r="N23" s="335"/>
      <c r="O23" s="336"/>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337">
        <f t="shared" si="3"/>
        <v>0</v>
      </c>
      <c r="AV23" s="338"/>
      <c r="AW23" s="339">
        <f t="shared" si="1"/>
        <v>0</v>
      </c>
      <c r="AX23" s="340"/>
      <c r="AY23" s="307"/>
      <c r="AZ23" s="308"/>
      <c r="BA23" s="308"/>
      <c r="BB23" s="308"/>
      <c r="BC23" s="308"/>
      <c r="BD23" s="309"/>
    </row>
    <row r="24" spans="1:56" ht="40" customHeight="1" x14ac:dyDescent="0.55000000000000004">
      <c r="A24" s="72"/>
      <c r="B24" s="88">
        <f t="shared" si="2"/>
        <v>12</v>
      </c>
      <c r="C24" s="327"/>
      <c r="D24" s="328"/>
      <c r="E24" s="329"/>
      <c r="F24" s="330"/>
      <c r="G24" s="331"/>
      <c r="H24" s="332"/>
      <c r="I24" s="332"/>
      <c r="J24" s="332"/>
      <c r="K24" s="333"/>
      <c r="L24" s="334"/>
      <c r="M24" s="335"/>
      <c r="N24" s="335"/>
      <c r="O24" s="336"/>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337">
        <f t="shared" si="3"/>
        <v>0</v>
      </c>
      <c r="AV24" s="338"/>
      <c r="AW24" s="339">
        <f t="shared" si="1"/>
        <v>0</v>
      </c>
      <c r="AX24" s="340"/>
      <c r="AY24" s="307"/>
      <c r="AZ24" s="308"/>
      <c r="BA24" s="308"/>
      <c r="BB24" s="308"/>
      <c r="BC24" s="308"/>
      <c r="BD24" s="309"/>
    </row>
    <row r="25" spans="1:56" ht="40" customHeight="1" x14ac:dyDescent="0.55000000000000004">
      <c r="A25" s="72"/>
      <c r="B25" s="88">
        <f t="shared" si="2"/>
        <v>13</v>
      </c>
      <c r="C25" s="327"/>
      <c r="D25" s="328"/>
      <c r="E25" s="329"/>
      <c r="F25" s="330"/>
      <c r="G25" s="331"/>
      <c r="H25" s="332"/>
      <c r="I25" s="332"/>
      <c r="J25" s="332"/>
      <c r="K25" s="333"/>
      <c r="L25" s="334"/>
      <c r="M25" s="335"/>
      <c r="N25" s="335"/>
      <c r="O25" s="336"/>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337">
        <f t="shared" si="3"/>
        <v>0</v>
      </c>
      <c r="AV25" s="338"/>
      <c r="AW25" s="339">
        <f t="shared" si="1"/>
        <v>0</v>
      </c>
      <c r="AX25" s="340"/>
      <c r="AY25" s="307"/>
      <c r="AZ25" s="308"/>
      <c r="BA25" s="308"/>
      <c r="BB25" s="308"/>
      <c r="BC25" s="308"/>
      <c r="BD25" s="309"/>
    </row>
    <row r="26" spans="1:56" ht="40" customHeight="1" x14ac:dyDescent="0.55000000000000004">
      <c r="A26" s="72"/>
      <c r="B26" s="88">
        <f t="shared" si="2"/>
        <v>14</v>
      </c>
      <c r="C26" s="327"/>
      <c r="D26" s="328"/>
      <c r="E26" s="329"/>
      <c r="F26" s="330"/>
      <c r="G26" s="331"/>
      <c r="H26" s="332"/>
      <c r="I26" s="332"/>
      <c r="J26" s="332"/>
      <c r="K26" s="333"/>
      <c r="L26" s="334"/>
      <c r="M26" s="335"/>
      <c r="N26" s="335"/>
      <c r="O26" s="336"/>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337">
        <f t="shared" si="3"/>
        <v>0</v>
      </c>
      <c r="AV26" s="338"/>
      <c r="AW26" s="339">
        <f t="shared" si="1"/>
        <v>0</v>
      </c>
      <c r="AX26" s="340"/>
      <c r="AY26" s="307"/>
      <c r="AZ26" s="308"/>
      <c r="BA26" s="308"/>
      <c r="BB26" s="308"/>
      <c r="BC26" s="308"/>
      <c r="BD26" s="309"/>
    </row>
    <row r="27" spans="1:56" ht="40" customHeight="1" x14ac:dyDescent="0.55000000000000004">
      <c r="A27" s="72"/>
      <c r="B27" s="88">
        <f t="shared" si="2"/>
        <v>15</v>
      </c>
      <c r="C27" s="327"/>
      <c r="D27" s="328"/>
      <c r="E27" s="329"/>
      <c r="F27" s="330"/>
      <c r="G27" s="331"/>
      <c r="H27" s="332"/>
      <c r="I27" s="332"/>
      <c r="J27" s="332"/>
      <c r="K27" s="333"/>
      <c r="L27" s="334"/>
      <c r="M27" s="335"/>
      <c r="N27" s="335"/>
      <c r="O27" s="336"/>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337">
        <f t="shared" si="3"/>
        <v>0</v>
      </c>
      <c r="AV27" s="338"/>
      <c r="AW27" s="339">
        <f t="shared" si="1"/>
        <v>0</v>
      </c>
      <c r="AX27" s="340"/>
      <c r="AY27" s="307"/>
      <c r="AZ27" s="308"/>
      <c r="BA27" s="308"/>
      <c r="BB27" s="308"/>
      <c r="BC27" s="308"/>
      <c r="BD27" s="309"/>
    </row>
    <row r="28" spans="1:56" ht="40" customHeight="1" x14ac:dyDescent="0.55000000000000004">
      <c r="A28" s="72"/>
      <c r="B28" s="88">
        <f t="shared" si="2"/>
        <v>16</v>
      </c>
      <c r="C28" s="327"/>
      <c r="D28" s="328"/>
      <c r="E28" s="329"/>
      <c r="F28" s="330"/>
      <c r="G28" s="331"/>
      <c r="H28" s="332"/>
      <c r="I28" s="332"/>
      <c r="J28" s="332"/>
      <c r="K28" s="333"/>
      <c r="L28" s="334"/>
      <c r="M28" s="335"/>
      <c r="N28" s="335"/>
      <c r="O28" s="336"/>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337">
        <f t="shared" si="3"/>
        <v>0</v>
      </c>
      <c r="AV28" s="338"/>
      <c r="AW28" s="339">
        <f t="shared" si="1"/>
        <v>0</v>
      </c>
      <c r="AX28" s="340"/>
      <c r="AY28" s="307"/>
      <c r="AZ28" s="308"/>
      <c r="BA28" s="308"/>
      <c r="BB28" s="308"/>
      <c r="BC28" s="308"/>
      <c r="BD28" s="309"/>
    </row>
    <row r="29" spans="1:56" ht="40" customHeight="1" x14ac:dyDescent="0.55000000000000004">
      <c r="A29" s="72"/>
      <c r="B29" s="88">
        <f t="shared" si="2"/>
        <v>17</v>
      </c>
      <c r="C29" s="327"/>
      <c r="D29" s="328"/>
      <c r="E29" s="329"/>
      <c r="F29" s="330"/>
      <c r="G29" s="331"/>
      <c r="H29" s="332"/>
      <c r="I29" s="332"/>
      <c r="J29" s="332"/>
      <c r="K29" s="333"/>
      <c r="L29" s="334"/>
      <c r="M29" s="335"/>
      <c r="N29" s="335"/>
      <c r="O29" s="336"/>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337">
        <f t="shared" si="3"/>
        <v>0</v>
      </c>
      <c r="AV29" s="338"/>
      <c r="AW29" s="339">
        <f t="shared" si="1"/>
        <v>0</v>
      </c>
      <c r="AX29" s="340"/>
      <c r="AY29" s="307"/>
      <c r="AZ29" s="308"/>
      <c r="BA29" s="308"/>
      <c r="BB29" s="308"/>
      <c r="BC29" s="308"/>
      <c r="BD29" s="309"/>
    </row>
    <row r="30" spans="1:56" ht="40" customHeight="1" x14ac:dyDescent="0.55000000000000004">
      <c r="A30" s="72"/>
      <c r="B30" s="88">
        <f t="shared" ref="B30:B93" si="4">B29+1</f>
        <v>18</v>
      </c>
      <c r="C30" s="327"/>
      <c r="D30" s="328"/>
      <c r="E30" s="329"/>
      <c r="F30" s="330"/>
      <c r="G30" s="331"/>
      <c r="H30" s="332"/>
      <c r="I30" s="332"/>
      <c r="J30" s="332"/>
      <c r="K30" s="333"/>
      <c r="L30" s="334"/>
      <c r="M30" s="335"/>
      <c r="N30" s="335"/>
      <c r="O30" s="336"/>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337">
        <f t="shared" ref="AU30" si="5">IF($AZ$3="４週",SUM(P30:AQ30),IF($AZ$3="暦月",SUM(P30:AT30),""))</f>
        <v>0</v>
      </c>
      <c r="AV30" s="338"/>
      <c r="AW30" s="339">
        <f t="shared" si="1"/>
        <v>0</v>
      </c>
      <c r="AX30" s="340"/>
      <c r="AY30" s="307"/>
      <c r="AZ30" s="308"/>
      <c r="BA30" s="308"/>
      <c r="BB30" s="308"/>
      <c r="BC30" s="308"/>
      <c r="BD30" s="309"/>
    </row>
    <row r="31" spans="1:56" ht="40" customHeight="1" x14ac:dyDescent="0.55000000000000004">
      <c r="A31" s="72"/>
      <c r="B31" s="88">
        <f t="shared" si="4"/>
        <v>19</v>
      </c>
      <c r="C31" s="327"/>
      <c r="D31" s="328"/>
      <c r="E31" s="329"/>
      <c r="F31" s="330"/>
      <c r="G31" s="331"/>
      <c r="H31" s="332"/>
      <c r="I31" s="332"/>
      <c r="J31" s="332"/>
      <c r="K31" s="333"/>
      <c r="L31" s="334"/>
      <c r="M31" s="335"/>
      <c r="N31" s="335"/>
      <c r="O31" s="336"/>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337">
        <f t="shared" ref="AU31:AU94" si="6">IF($AZ$3="４週",SUM(P31:AQ31),IF($AZ$3="暦月",SUM(P31:AT31),""))</f>
        <v>0</v>
      </c>
      <c r="AV31" s="338"/>
      <c r="AW31" s="339">
        <f t="shared" si="1"/>
        <v>0</v>
      </c>
      <c r="AX31" s="340"/>
      <c r="AY31" s="307"/>
      <c r="AZ31" s="308"/>
      <c r="BA31" s="308"/>
      <c r="BB31" s="308"/>
      <c r="BC31" s="308"/>
      <c r="BD31" s="309"/>
    </row>
    <row r="32" spans="1:56" ht="40" customHeight="1" x14ac:dyDescent="0.55000000000000004">
      <c r="A32" s="72"/>
      <c r="B32" s="88">
        <f t="shared" si="4"/>
        <v>20</v>
      </c>
      <c r="C32" s="327"/>
      <c r="D32" s="328"/>
      <c r="E32" s="329"/>
      <c r="F32" s="330"/>
      <c r="G32" s="331"/>
      <c r="H32" s="332"/>
      <c r="I32" s="332"/>
      <c r="J32" s="332"/>
      <c r="K32" s="333"/>
      <c r="L32" s="334"/>
      <c r="M32" s="335"/>
      <c r="N32" s="335"/>
      <c r="O32" s="336"/>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337">
        <f t="shared" si="6"/>
        <v>0</v>
      </c>
      <c r="AV32" s="338"/>
      <c r="AW32" s="339">
        <f t="shared" si="1"/>
        <v>0</v>
      </c>
      <c r="AX32" s="340"/>
      <c r="AY32" s="307"/>
      <c r="AZ32" s="308"/>
      <c r="BA32" s="308"/>
      <c r="BB32" s="308"/>
      <c r="BC32" s="308"/>
      <c r="BD32" s="309"/>
    </row>
    <row r="33" spans="1:56" ht="40" customHeight="1" x14ac:dyDescent="0.55000000000000004">
      <c r="A33" s="72"/>
      <c r="B33" s="88">
        <f t="shared" si="4"/>
        <v>21</v>
      </c>
      <c r="C33" s="327"/>
      <c r="D33" s="328"/>
      <c r="E33" s="329"/>
      <c r="F33" s="330"/>
      <c r="G33" s="331"/>
      <c r="H33" s="332"/>
      <c r="I33" s="332"/>
      <c r="J33" s="332"/>
      <c r="K33" s="333"/>
      <c r="L33" s="334"/>
      <c r="M33" s="335"/>
      <c r="N33" s="335"/>
      <c r="O33" s="336"/>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337">
        <f t="shared" si="6"/>
        <v>0</v>
      </c>
      <c r="AV33" s="338"/>
      <c r="AW33" s="339">
        <f t="shared" si="1"/>
        <v>0</v>
      </c>
      <c r="AX33" s="340"/>
      <c r="AY33" s="307"/>
      <c r="AZ33" s="308"/>
      <c r="BA33" s="308"/>
      <c r="BB33" s="308"/>
      <c r="BC33" s="308"/>
      <c r="BD33" s="309"/>
    </row>
    <row r="34" spans="1:56" ht="40" customHeight="1" x14ac:dyDescent="0.55000000000000004">
      <c r="A34" s="72"/>
      <c r="B34" s="88">
        <f t="shared" si="4"/>
        <v>22</v>
      </c>
      <c r="C34" s="327"/>
      <c r="D34" s="328"/>
      <c r="E34" s="329"/>
      <c r="F34" s="330"/>
      <c r="G34" s="331"/>
      <c r="H34" s="332"/>
      <c r="I34" s="332"/>
      <c r="J34" s="332"/>
      <c r="K34" s="333"/>
      <c r="L34" s="334"/>
      <c r="M34" s="335"/>
      <c r="N34" s="335"/>
      <c r="O34" s="336"/>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337">
        <f t="shared" si="6"/>
        <v>0</v>
      </c>
      <c r="AV34" s="338"/>
      <c r="AW34" s="339">
        <f t="shared" si="1"/>
        <v>0</v>
      </c>
      <c r="AX34" s="340"/>
      <c r="AY34" s="307"/>
      <c r="AZ34" s="308"/>
      <c r="BA34" s="308"/>
      <c r="BB34" s="308"/>
      <c r="BC34" s="308"/>
      <c r="BD34" s="309"/>
    </row>
    <row r="35" spans="1:56" ht="40" customHeight="1" x14ac:dyDescent="0.55000000000000004">
      <c r="A35" s="72"/>
      <c r="B35" s="88">
        <f t="shared" si="4"/>
        <v>23</v>
      </c>
      <c r="C35" s="327"/>
      <c r="D35" s="328"/>
      <c r="E35" s="329"/>
      <c r="F35" s="330"/>
      <c r="G35" s="331"/>
      <c r="H35" s="332"/>
      <c r="I35" s="332"/>
      <c r="J35" s="332"/>
      <c r="K35" s="333"/>
      <c r="L35" s="334"/>
      <c r="M35" s="335"/>
      <c r="N35" s="335"/>
      <c r="O35" s="336"/>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337">
        <f t="shared" si="6"/>
        <v>0</v>
      </c>
      <c r="AV35" s="338"/>
      <c r="AW35" s="339">
        <f t="shared" si="1"/>
        <v>0</v>
      </c>
      <c r="AX35" s="340"/>
      <c r="AY35" s="307"/>
      <c r="AZ35" s="308"/>
      <c r="BA35" s="308"/>
      <c r="BB35" s="308"/>
      <c r="BC35" s="308"/>
      <c r="BD35" s="309"/>
    </row>
    <row r="36" spans="1:56" ht="40" customHeight="1" x14ac:dyDescent="0.55000000000000004">
      <c r="A36" s="72"/>
      <c r="B36" s="88">
        <f t="shared" si="4"/>
        <v>24</v>
      </c>
      <c r="C36" s="327"/>
      <c r="D36" s="328"/>
      <c r="E36" s="329"/>
      <c r="F36" s="330"/>
      <c r="G36" s="331"/>
      <c r="H36" s="332"/>
      <c r="I36" s="332"/>
      <c r="J36" s="332"/>
      <c r="K36" s="333"/>
      <c r="L36" s="334"/>
      <c r="M36" s="335"/>
      <c r="N36" s="335"/>
      <c r="O36" s="336"/>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337">
        <f t="shared" si="6"/>
        <v>0</v>
      </c>
      <c r="AV36" s="338"/>
      <c r="AW36" s="339">
        <f t="shared" si="1"/>
        <v>0</v>
      </c>
      <c r="AX36" s="340"/>
      <c r="AY36" s="307"/>
      <c r="AZ36" s="308"/>
      <c r="BA36" s="308"/>
      <c r="BB36" s="308"/>
      <c r="BC36" s="308"/>
      <c r="BD36" s="309"/>
    </row>
    <row r="37" spans="1:56" ht="40" customHeight="1" x14ac:dyDescent="0.55000000000000004">
      <c r="A37" s="72"/>
      <c r="B37" s="88">
        <f t="shared" si="4"/>
        <v>25</v>
      </c>
      <c r="C37" s="327"/>
      <c r="D37" s="328"/>
      <c r="E37" s="329"/>
      <c r="F37" s="330"/>
      <c r="G37" s="331"/>
      <c r="H37" s="332"/>
      <c r="I37" s="332"/>
      <c r="J37" s="332"/>
      <c r="K37" s="333"/>
      <c r="L37" s="334"/>
      <c r="M37" s="335"/>
      <c r="N37" s="335"/>
      <c r="O37" s="336"/>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337">
        <f t="shared" si="6"/>
        <v>0</v>
      </c>
      <c r="AV37" s="338"/>
      <c r="AW37" s="339">
        <f t="shared" si="1"/>
        <v>0</v>
      </c>
      <c r="AX37" s="340"/>
      <c r="AY37" s="307"/>
      <c r="AZ37" s="308"/>
      <c r="BA37" s="308"/>
      <c r="BB37" s="308"/>
      <c r="BC37" s="308"/>
      <c r="BD37" s="309"/>
    </row>
    <row r="38" spans="1:56" ht="40" customHeight="1" x14ac:dyDescent="0.55000000000000004">
      <c r="A38" s="72"/>
      <c r="B38" s="88">
        <f t="shared" si="4"/>
        <v>26</v>
      </c>
      <c r="C38" s="327"/>
      <c r="D38" s="328"/>
      <c r="E38" s="329"/>
      <c r="F38" s="330"/>
      <c r="G38" s="331"/>
      <c r="H38" s="332"/>
      <c r="I38" s="332"/>
      <c r="J38" s="332"/>
      <c r="K38" s="333"/>
      <c r="L38" s="334"/>
      <c r="M38" s="335"/>
      <c r="N38" s="335"/>
      <c r="O38" s="336"/>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337">
        <f t="shared" si="6"/>
        <v>0</v>
      </c>
      <c r="AV38" s="338"/>
      <c r="AW38" s="339">
        <f t="shared" si="1"/>
        <v>0</v>
      </c>
      <c r="AX38" s="340"/>
      <c r="AY38" s="307"/>
      <c r="AZ38" s="308"/>
      <c r="BA38" s="308"/>
      <c r="BB38" s="308"/>
      <c r="BC38" s="308"/>
      <c r="BD38" s="309"/>
    </row>
    <row r="39" spans="1:56" ht="40" customHeight="1" x14ac:dyDescent="0.55000000000000004">
      <c r="A39" s="72"/>
      <c r="B39" s="88">
        <f t="shared" si="4"/>
        <v>27</v>
      </c>
      <c r="C39" s="327"/>
      <c r="D39" s="328"/>
      <c r="E39" s="329"/>
      <c r="F39" s="330"/>
      <c r="G39" s="331"/>
      <c r="H39" s="332"/>
      <c r="I39" s="332"/>
      <c r="J39" s="332"/>
      <c r="K39" s="333"/>
      <c r="L39" s="334"/>
      <c r="M39" s="335"/>
      <c r="N39" s="335"/>
      <c r="O39" s="336"/>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337">
        <f t="shared" si="6"/>
        <v>0</v>
      </c>
      <c r="AV39" s="338"/>
      <c r="AW39" s="339">
        <f t="shared" si="1"/>
        <v>0</v>
      </c>
      <c r="AX39" s="340"/>
      <c r="AY39" s="307"/>
      <c r="AZ39" s="308"/>
      <c r="BA39" s="308"/>
      <c r="BB39" s="308"/>
      <c r="BC39" s="308"/>
      <c r="BD39" s="309"/>
    </row>
    <row r="40" spans="1:56" ht="40" customHeight="1" x14ac:dyDescent="0.55000000000000004">
      <c r="A40" s="72"/>
      <c r="B40" s="88">
        <f t="shared" si="4"/>
        <v>28</v>
      </c>
      <c r="C40" s="327"/>
      <c r="D40" s="328"/>
      <c r="E40" s="329"/>
      <c r="F40" s="330"/>
      <c r="G40" s="331"/>
      <c r="H40" s="332"/>
      <c r="I40" s="332"/>
      <c r="J40" s="332"/>
      <c r="K40" s="333"/>
      <c r="L40" s="334"/>
      <c r="M40" s="335"/>
      <c r="N40" s="335"/>
      <c r="O40" s="336"/>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337">
        <f t="shared" si="6"/>
        <v>0</v>
      </c>
      <c r="AV40" s="338"/>
      <c r="AW40" s="339">
        <f t="shared" si="1"/>
        <v>0</v>
      </c>
      <c r="AX40" s="340"/>
      <c r="AY40" s="307"/>
      <c r="AZ40" s="308"/>
      <c r="BA40" s="308"/>
      <c r="BB40" s="308"/>
      <c r="BC40" s="308"/>
      <c r="BD40" s="309"/>
    </row>
    <row r="41" spans="1:56" ht="40" customHeight="1" x14ac:dyDescent="0.55000000000000004">
      <c r="A41" s="72"/>
      <c r="B41" s="88">
        <f t="shared" si="4"/>
        <v>29</v>
      </c>
      <c r="C41" s="327"/>
      <c r="D41" s="328"/>
      <c r="E41" s="329"/>
      <c r="F41" s="330"/>
      <c r="G41" s="331"/>
      <c r="H41" s="332"/>
      <c r="I41" s="332"/>
      <c r="J41" s="332"/>
      <c r="K41" s="333"/>
      <c r="L41" s="334"/>
      <c r="M41" s="335"/>
      <c r="N41" s="335"/>
      <c r="O41" s="336"/>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337">
        <f t="shared" si="6"/>
        <v>0</v>
      </c>
      <c r="AV41" s="338"/>
      <c r="AW41" s="339">
        <f t="shared" si="1"/>
        <v>0</v>
      </c>
      <c r="AX41" s="340"/>
      <c r="AY41" s="307"/>
      <c r="AZ41" s="308"/>
      <c r="BA41" s="308"/>
      <c r="BB41" s="308"/>
      <c r="BC41" s="308"/>
      <c r="BD41" s="309"/>
    </row>
    <row r="42" spans="1:56" ht="40" customHeight="1" x14ac:dyDescent="0.55000000000000004">
      <c r="A42" s="72"/>
      <c r="B42" s="88">
        <f t="shared" si="4"/>
        <v>30</v>
      </c>
      <c r="C42" s="327"/>
      <c r="D42" s="328"/>
      <c r="E42" s="329"/>
      <c r="F42" s="330"/>
      <c r="G42" s="331"/>
      <c r="H42" s="332"/>
      <c r="I42" s="332"/>
      <c r="J42" s="332"/>
      <c r="K42" s="333"/>
      <c r="L42" s="334"/>
      <c r="M42" s="335"/>
      <c r="N42" s="335"/>
      <c r="O42" s="336"/>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337">
        <f t="shared" si="6"/>
        <v>0</v>
      </c>
      <c r="AV42" s="338"/>
      <c r="AW42" s="339">
        <f t="shared" si="1"/>
        <v>0</v>
      </c>
      <c r="AX42" s="340"/>
      <c r="AY42" s="307"/>
      <c r="AZ42" s="308"/>
      <c r="BA42" s="308"/>
      <c r="BB42" s="308"/>
      <c r="BC42" s="308"/>
      <c r="BD42" s="309"/>
    </row>
    <row r="43" spans="1:56" ht="40" customHeight="1" x14ac:dyDescent="0.55000000000000004">
      <c r="A43" s="72"/>
      <c r="B43" s="88">
        <f t="shared" si="4"/>
        <v>31</v>
      </c>
      <c r="C43" s="327"/>
      <c r="D43" s="328"/>
      <c r="E43" s="329"/>
      <c r="F43" s="330"/>
      <c r="G43" s="331"/>
      <c r="H43" s="332"/>
      <c r="I43" s="332"/>
      <c r="J43" s="332"/>
      <c r="K43" s="333"/>
      <c r="L43" s="334"/>
      <c r="M43" s="335"/>
      <c r="N43" s="335"/>
      <c r="O43" s="336"/>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337">
        <f t="shared" si="6"/>
        <v>0</v>
      </c>
      <c r="AV43" s="338"/>
      <c r="AW43" s="339">
        <f t="shared" si="1"/>
        <v>0</v>
      </c>
      <c r="AX43" s="340"/>
      <c r="AY43" s="307"/>
      <c r="AZ43" s="308"/>
      <c r="BA43" s="308"/>
      <c r="BB43" s="308"/>
      <c r="BC43" s="308"/>
      <c r="BD43" s="309"/>
    </row>
    <row r="44" spans="1:56" ht="40" customHeight="1" x14ac:dyDescent="0.55000000000000004">
      <c r="A44" s="72"/>
      <c r="B44" s="88">
        <f t="shared" si="4"/>
        <v>32</v>
      </c>
      <c r="C44" s="327"/>
      <c r="D44" s="328"/>
      <c r="E44" s="329"/>
      <c r="F44" s="330"/>
      <c r="G44" s="331"/>
      <c r="H44" s="332"/>
      <c r="I44" s="332"/>
      <c r="J44" s="332"/>
      <c r="K44" s="333"/>
      <c r="L44" s="334"/>
      <c r="M44" s="335"/>
      <c r="N44" s="335"/>
      <c r="O44" s="336"/>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337">
        <f t="shared" si="6"/>
        <v>0</v>
      </c>
      <c r="AV44" s="338"/>
      <c r="AW44" s="339">
        <f t="shared" si="1"/>
        <v>0</v>
      </c>
      <c r="AX44" s="340"/>
      <c r="AY44" s="307"/>
      <c r="AZ44" s="308"/>
      <c r="BA44" s="308"/>
      <c r="BB44" s="308"/>
      <c r="BC44" s="308"/>
      <c r="BD44" s="309"/>
    </row>
    <row r="45" spans="1:56" ht="40" customHeight="1" x14ac:dyDescent="0.55000000000000004">
      <c r="A45" s="72"/>
      <c r="B45" s="88">
        <f t="shared" si="4"/>
        <v>33</v>
      </c>
      <c r="C45" s="327"/>
      <c r="D45" s="328"/>
      <c r="E45" s="329"/>
      <c r="F45" s="330"/>
      <c r="G45" s="331"/>
      <c r="H45" s="332"/>
      <c r="I45" s="332"/>
      <c r="J45" s="332"/>
      <c r="K45" s="333"/>
      <c r="L45" s="334"/>
      <c r="M45" s="335"/>
      <c r="N45" s="335"/>
      <c r="O45" s="336"/>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337">
        <f t="shared" si="6"/>
        <v>0</v>
      </c>
      <c r="AV45" s="338"/>
      <c r="AW45" s="339">
        <f t="shared" ref="AW45:AW76" si="7">IF($AZ$3="４週",AU45/4,IF($AZ$3="暦月",AU45/($AZ$6/7),""))</f>
        <v>0</v>
      </c>
      <c r="AX45" s="340"/>
      <c r="AY45" s="307"/>
      <c r="AZ45" s="308"/>
      <c r="BA45" s="308"/>
      <c r="BB45" s="308"/>
      <c r="BC45" s="308"/>
      <c r="BD45" s="309"/>
    </row>
    <row r="46" spans="1:56" ht="40" customHeight="1" x14ac:dyDescent="0.55000000000000004">
      <c r="A46" s="72"/>
      <c r="B46" s="88">
        <f t="shared" si="4"/>
        <v>34</v>
      </c>
      <c r="C46" s="327"/>
      <c r="D46" s="328"/>
      <c r="E46" s="329"/>
      <c r="F46" s="330"/>
      <c r="G46" s="331"/>
      <c r="H46" s="332"/>
      <c r="I46" s="332"/>
      <c r="J46" s="332"/>
      <c r="K46" s="333"/>
      <c r="L46" s="334"/>
      <c r="M46" s="335"/>
      <c r="N46" s="335"/>
      <c r="O46" s="336"/>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337">
        <f t="shared" si="6"/>
        <v>0</v>
      </c>
      <c r="AV46" s="338"/>
      <c r="AW46" s="339">
        <f t="shared" si="7"/>
        <v>0</v>
      </c>
      <c r="AX46" s="340"/>
      <c r="AY46" s="307"/>
      <c r="AZ46" s="308"/>
      <c r="BA46" s="308"/>
      <c r="BB46" s="308"/>
      <c r="BC46" s="308"/>
      <c r="BD46" s="309"/>
    </row>
    <row r="47" spans="1:56" ht="40" customHeight="1" x14ac:dyDescent="0.55000000000000004">
      <c r="A47" s="72"/>
      <c r="B47" s="88">
        <f t="shared" si="4"/>
        <v>35</v>
      </c>
      <c r="C47" s="327"/>
      <c r="D47" s="328"/>
      <c r="E47" s="329"/>
      <c r="F47" s="330"/>
      <c r="G47" s="331"/>
      <c r="H47" s="332"/>
      <c r="I47" s="332"/>
      <c r="J47" s="332"/>
      <c r="K47" s="333"/>
      <c r="L47" s="334"/>
      <c r="M47" s="335"/>
      <c r="N47" s="335"/>
      <c r="O47" s="336"/>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337">
        <f t="shared" si="6"/>
        <v>0</v>
      </c>
      <c r="AV47" s="338"/>
      <c r="AW47" s="339">
        <f t="shared" si="7"/>
        <v>0</v>
      </c>
      <c r="AX47" s="340"/>
      <c r="AY47" s="307"/>
      <c r="AZ47" s="308"/>
      <c r="BA47" s="308"/>
      <c r="BB47" s="308"/>
      <c r="BC47" s="308"/>
      <c r="BD47" s="309"/>
    </row>
    <row r="48" spans="1:56" ht="40" customHeight="1" x14ac:dyDescent="0.55000000000000004">
      <c r="A48" s="72"/>
      <c r="B48" s="88">
        <f t="shared" si="4"/>
        <v>36</v>
      </c>
      <c r="C48" s="327"/>
      <c r="D48" s="328"/>
      <c r="E48" s="329"/>
      <c r="F48" s="330"/>
      <c r="G48" s="331"/>
      <c r="H48" s="332"/>
      <c r="I48" s="332"/>
      <c r="J48" s="332"/>
      <c r="K48" s="333"/>
      <c r="L48" s="334"/>
      <c r="M48" s="335"/>
      <c r="N48" s="335"/>
      <c r="O48" s="336"/>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337">
        <f t="shared" si="6"/>
        <v>0</v>
      </c>
      <c r="AV48" s="338"/>
      <c r="AW48" s="339">
        <f t="shared" si="7"/>
        <v>0</v>
      </c>
      <c r="AX48" s="340"/>
      <c r="AY48" s="307"/>
      <c r="AZ48" s="308"/>
      <c r="BA48" s="308"/>
      <c r="BB48" s="308"/>
      <c r="BC48" s="308"/>
      <c r="BD48" s="309"/>
    </row>
    <row r="49" spans="1:56" ht="40" customHeight="1" x14ac:dyDescent="0.55000000000000004">
      <c r="A49" s="72"/>
      <c r="B49" s="88">
        <f t="shared" si="4"/>
        <v>37</v>
      </c>
      <c r="C49" s="327"/>
      <c r="D49" s="328"/>
      <c r="E49" s="329"/>
      <c r="F49" s="330"/>
      <c r="G49" s="331"/>
      <c r="H49" s="332"/>
      <c r="I49" s="332"/>
      <c r="J49" s="332"/>
      <c r="K49" s="333"/>
      <c r="L49" s="334"/>
      <c r="M49" s="335"/>
      <c r="N49" s="335"/>
      <c r="O49" s="336"/>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337">
        <f t="shared" si="6"/>
        <v>0</v>
      </c>
      <c r="AV49" s="338"/>
      <c r="AW49" s="339">
        <f t="shared" si="7"/>
        <v>0</v>
      </c>
      <c r="AX49" s="340"/>
      <c r="AY49" s="307"/>
      <c r="AZ49" s="308"/>
      <c r="BA49" s="308"/>
      <c r="BB49" s="308"/>
      <c r="BC49" s="308"/>
      <c r="BD49" s="309"/>
    </row>
    <row r="50" spans="1:56" ht="40" customHeight="1" x14ac:dyDescent="0.55000000000000004">
      <c r="A50" s="72"/>
      <c r="B50" s="88">
        <f t="shared" si="4"/>
        <v>38</v>
      </c>
      <c r="C50" s="327"/>
      <c r="D50" s="328"/>
      <c r="E50" s="329"/>
      <c r="F50" s="330"/>
      <c r="G50" s="331"/>
      <c r="H50" s="332"/>
      <c r="I50" s="332"/>
      <c r="J50" s="332"/>
      <c r="K50" s="333"/>
      <c r="L50" s="334"/>
      <c r="M50" s="335"/>
      <c r="N50" s="335"/>
      <c r="O50" s="336"/>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337">
        <f t="shared" si="6"/>
        <v>0</v>
      </c>
      <c r="AV50" s="338"/>
      <c r="AW50" s="339">
        <f t="shared" si="7"/>
        <v>0</v>
      </c>
      <c r="AX50" s="340"/>
      <c r="AY50" s="307"/>
      <c r="AZ50" s="308"/>
      <c r="BA50" s="308"/>
      <c r="BB50" s="308"/>
      <c r="BC50" s="308"/>
      <c r="BD50" s="309"/>
    </row>
    <row r="51" spans="1:56" ht="40" customHeight="1" x14ac:dyDescent="0.55000000000000004">
      <c r="A51" s="72"/>
      <c r="B51" s="88">
        <f t="shared" si="4"/>
        <v>39</v>
      </c>
      <c r="C51" s="327"/>
      <c r="D51" s="328"/>
      <c r="E51" s="329"/>
      <c r="F51" s="330"/>
      <c r="G51" s="331"/>
      <c r="H51" s="332"/>
      <c r="I51" s="332"/>
      <c r="J51" s="332"/>
      <c r="K51" s="333"/>
      <c r="L51" s="334"/>
      <c r="M51" s="335"/>
      <c r="N51" s="335"/>
      <c r="O51" s="336"/>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337">
        <f t="shared" si="6"/>
        <v>0</v>
      </c>
      <c r="AV51" s="338"/>
      <c r="AW51" s="339">
        <f t="shared" si="7"/>
        <v>0</v>
      </c>
      <c r="AX51" s="340"/>
      <c r="AY51" s="307"/>
      <c r="AZ51" s="308"/>
      <c r="BA51" s="308"/>
      <c r="BB51" s="308"/>
      <c r="BC51" s="308"/>
      <c r="BD51" s="309"/>
    </row>
    <row r="52" spans="1:56" ht="40" customHeight="1" x14ac:dyDescent="0.55000000000000004">
      <c r="A52" s="72"/>
      <c r="B52" s="88">
        <f t="shared" si="4"/>
        <v>40</v>
      </c>
      <c r="C52" s="327"/>
      <c r="D52" s="328"/>
      <c r="E52" s="329"/>
      <c r="F52" s="330"/>
      <c r="G52" s="331"/>
      <c r="H52" s="332"/>
      <c r="I52" s="332"/>
      <c r="J52" s="332"/>
      <c r="K52" s="333"/>
      <c r="L52" s="334"/>
      <c r="M52" s="335"/>
      <c r="N52" s="335"/>
      <c r="O52" s="336"/>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337">
        <f t="shared" si="6"/>
        <v>0</v>
      </c>
      <c r="AV52" s="338"/>
      <c r="AW52" s="339">
        <f t="shared" si="7"/>
        <v>0</v>
      </c>
      <c r="AX52" s="340"/>
      <c r="AY52" s="307"/>
      <c r="AZ52" s="308"/>
      <c r="BA52" s="308"/>
      <c r="BB52" s="308"/>
      <c r="BC52" s="308"/>
      <c r="BD52" s="309"/>
    </row>
    <row r="53" spans="1:56" ht="40" customHeight="1" x14ac:dyDescent="0.55000000000000004">
      <c r="A53" s="72"/>
      <c r="B53" s="88">
        <f t="shared" si="4"/>
        <v>41</v>
      </c>
      <c r="C53" s="327"/>
      <c r="D53" s="328"/>
      <c r="E53" s="329"/>
      <c r="F53" s="330"/>
      <c r="G53" s="331"/>
      <c r="H53" s="332"/>
      <c r="I53" s="332"/>
      <c r="J53" s="332"/>
      <c r="K53" s="333"/>
      <c r="L53" s="334"/>
      <c r="M53" s="335"/>
      <c r="N53" s="335"/>
      <c r="O53" s="336"/>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337">
        <f t="shared" si="6"/>
        <v>0</v>
      </c>
      <c r="AV53" s="338"/>
      <c r="AW53" s="339">
        <f t="shared" si="7"/>
        <v>0</v>
      </c>
      <c r="AX53" s="340"/>
      <c r="AY53" s="307"/>
      <c r="AZ53" s="308"/>
      <c r="BA53" s="308"/>
      <c r="BB53" s="308"/>
      <c r="BC53" s="308"/>
      <c r="BD53" s="309"/>
    </row>
    <row r="54" spans="1:56" ht="40" customHeight="1" x14ac:dyDescent="0.55000000000000004">
      <c r="A54" s="72"/>
      <c r="B54" s="88">
        <f t="shared" si="4"/>
        <v>42</v>
      </c>
      <c r="C54" s="327"/>
      <c r="D54" s="328"/>
      <c r="E54" s="329"/>
      <c r="F54" s="330"/>
      <c r="G54" s="331"/>
      <c r="H54" s="332"/>
      <c r="I54" s="332"/>
      <c r="J54" s="332"/>
      <c r="K54" s="333"/>
      <c r="L54" s="334"/>
      <c r="M54" s="335"/>
      <c r="N54" s="335"/>
      <c r="O54" s="336"/>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337">
        <f t="shared" si="6"/>
        <v>0</v>
      </c>
      <c r="AV54" s="338"/>
      <c r="AW54" s="339">
        <f t="shared" si="7"/>
        <v>0</v>
      </c>
      <c r="AX54" s="340"/>
      <c r="AY54" s="307"/>
      <c r="AZ54" s="308"/>
      <c r="BA54" s="308"/>
      <c r="BB54" s="308"/>
      <c r="BC54" s="308"/>
      <c r="BD54" s="309"/>
    </row>
    <row r="55" spans="1:56" ht="40" customHeight="1" x14ac:dyDescent="0.55000000000000004">
      <c r="A55" s="72"/>
      <c r="B55" s="88">
        <f t="shared" si="4"/>
        <v>43</v>
      </c>
      <c r="C55" s="327"/>
      <c r="D55" s="328"/>
      <c r="E55" s="329"/>
      <c r="F55" s="330"/>
      <c r="G55" s="331"/>
      <c r="H55" s="332"/>
      <c r="I55" s="332"/>
      <c r="J55" s="332"/>
      <c r="K55" s="333"/>
      <c r="L55" s="334"/>
      <c r="M55" s="335"/>
      <c r="N55" s="335"/>
      <c r="O55" s="336"/>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337">
        <f t="shared" si="6"/>
        <v>0</v>
      </c>
      <c r="AV55" s="338"/>
      <c r="AW55" s="339">
        <f t="shared" si="7"/>
        <v>0</v>
      </c>
      <c r="AX55" s="340"/>
      <c r="AY55" s="307"/>
      <c r="AZ55" s="308"/>
      <c r="BA55" s="308"/>
      <c r="BB55" s="308"/>
      <c r="BC55" s="308"/>
      <c r="BD55" s="309"/>
    </row>
    <row r="56" spans="1:56" ht="40" customHeight="1" x14ac:dyDescent="0.55000000000000004">
      <c r="A56" s="72"/>
      <c r="B56" s="88">
        <f t="shared" si="4"/>
        <v>44</v>
      </c>
      <c r="C56" s="327"/>
      <c r="D56" s="328"/>
      <c r="E56" s="329"/>
      <c r="F56" s="330"/>
      <c r="G56" s="331"/>
      <c r="H56" s="332"/>
      <c r="I56" s="332"/>
      <c r="J56" s="332"/>
      <c r="K56" s="333"/>
      <c r="L56" s="334"/>
      <c r="M56" s="335"/>
      <c r="N56" s="335"/>
      <c r="O56" s="336"/>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337">
        <f t="shared" si="6"/>
        <v>0</v>
      </c>
      <c r="AV56" s="338"/>
      <c r="AW56" s="339">
        <f t="shared" si="7"/>
        <v>0</v>
      </c>
      <c r="AX56" s="340"/>
      <c r="AY56" s="307"/>
      <c r="AZ56" s="308"/>
      <c r="BA56" s="308"/>
      <c r="BB56" s="308"/>
      <c r="BC56" s="308"/>
      <c r="BD56" s="309"/>
    </row>
    <row r="57" spans="1:56" ht="40" customHeight="1" x14ac:dyDescent="0.55000000000000004">
      <c r="A57" s="72"/>
      <c r="B57" s="88">
        <f t="shared" si="4"/>
        <v>45</v>
      </c>
      <c r="C57" s="327"/>
      <c r="D57" s="328"/>
      <c r="E57" s="329"/>
      <c r="F57" s="330"/>
      <c r="G57" s="331"/>
      <c r="H57" s="332"/>
      <c r="I57" s="332"/>
      <c r="J57" s="332"/>
      <c r="K57" s="333"/>
      <c r="L57" s="334"/>
      <c r="M57" s="335"/>
      <c r="N57" s="335"/>
      <c r="O57" s="336"/>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337">
        <f t="shared" si="6"/>
        <v>0</v>
      </c>
      <c r="AV57" s="338"/>
      <c r="AW57" s="339">
        <f t="shared" si="7"/>
        <v>0</v>
      </c>
      <c r="AX57" s="340"/>
      <c r="AY57" s="307"/>
      <c r="AZ57" s="308"/>
      <c r="BA57" s="308"/>
      <c r="BB57" s="308"/>
      <c r="BC57" s="308"/>
      <c r="BD57" s="309"/>
    </row>
    <row r="58" spans="1:56" ht="40" customHeight="1" x14ac:dyDescent="0.55000000000000004">
      <c r="A58" s="72"/>
      <c r="B58" s="88">
        <f t="shared" si="4"/>
        <v>46</v>
      </c>
      <c r="C58" s="327"/>
      <c r="D58" s="328"/>
      <c r="E58" s="329"/>
      <c r="F58" s="330"/>
      <c r="G58" s="331"/>
      <c r="H58" s="332"/>
      <c r="I58" s="332"/>
      <c r="J58" s="332"/>
      <c r="K58" s="333"/>
      <c r="L58" s="334"/>
      <c r="M58" s="335"/>
      <c r="N58" s="335"/>
      <c r="O58" s="336"/>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337">
        <f t="shared" si="6"/>
        <v>0</v>
      </c>
      <c r="AV58" s="338"/>
      <c r="AW58" s="339">
        <f t="shared" si="7"/>
        <v>0</v>
      </c>
      <c r="AX58" s="340"/>
      <c r="AY58" s="307"/>
      <c r="AZ58" s="308"/>
      <c r="BA58" s="308"/>
      <c r="BB58" s="308"/>
      <c r="BC58" s="308"/>
      <c r="BD58" s="309"/>
    </row>
    <row r="59" spans="1:56" ht="40" customHeight="1" x14ac:dyDescent="0.55000000000000004">
      <c r="A59" s="72"/>
      <c r="B59" s="88">
        <f t="shared" si="4"/>
        <v>47</v>
      </c>
      <c r="C59" s="327"/>
      <c r="D59" s="328"/>
      <c r="E59" s="329"/>
      <c r="F59" s="330"/>
      <c r="G59" s="331"/>
      <c r="H59" s="332"/>
      <c r="I59" s="332"/>
      <c r="J59" s="332"/>
      <c r="K59" s="333"/>
      <c r="L59" s="334"/>
      <c r="M59" s="335"/>
      <c r="N59" s="335"/>
      <c r="O59" s="336"/>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337">
        <f t="shared" si="6"/>
        <v>0</v>
      </c>
      <c r="AV59" s="338"/>
      <c r="AW59" s="339">
        <f t="shared" si="7"/>
        <v>0</v>
      </c>
      <c r="AX59" s="340"/>
      <c r="AY59" s="307"/>
      <c r="AZ59" s="308"/>
      <c r="BA59" s="308"/>
      <c r="BB59" s="308"/>
      <c r="BC59" s="308"/>
      <c r="BD59" s="309"/>
    </row>
    <row r="60" spans="1:56" ht="40" customHeight="1" x14ac:dyDescent="0.55000000000000004">
      <c r="A60" s="72"/>
      <c r="B60" s="88">
        <f t="shared" si="4"/>
        <v>48</v>
      </c>
      <c r="C60" s="327"/>
      <c r="D60" s="328"/>
      <c r="E60" s="329"/>
      <c r="F60" s="330"/>
      <c r="G60" s="331"/>
      <c r="H60" s="332"/>
      <c r="I60" s="332"/>
      <c r="J60" s="332"/>
      <c r="K60" s="333"/>
      <c r="L60" s="334"/>
      <c r="M60" s="335"/>
      <c r="N60" s="335"/>
      <c r="O60" s="336"/>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337">
        <f t="shared" si="6"/>
        <v>0</v>
      </c>
      <c r="AV60" s="338"/>
      <c r="AW60" s="339">
        <f t="shared" si="7"/>
        <v>0</v>
      </c>
      <c r="AX60" s="340"/>
      <c r="AY60" s="307"/>
      <c r="AZ60" s="308"/>
      <c r="BA60" s="308"/>
      <c r="BB60" s="308"/>
      <c r="BC60" s="308"/>
      <c r="BD60" s="309"/>
    </row>
    <row r="61" spans="1:56" ht="40" customHeight="1" x14ac:dyDescent="0.55000000000000004">
      <c r="A61" s="72"/>
      <c r="B61" s="88">
        <f t="shared" si="4"/>
        <v>49</v>
      </c>
      <c r="C61" s="327"/>
      <c r="D61" s="328"/>
      <c r="E61" s="329"/>
      <c r="F61" s="330"/>
      <c r="G61" s="331"/>
      <c r="H61" s="332"/>
      <c r="I61" s="332"/>
      <c r="J61" s="332"/>
      <c r="K61" s="333"/>
      <c r="L61" s="334"/>
      <c r="M61" s="335"/>
      <c r="N61" s="335"/>
      <c r="O61" s="336"/>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337">
        <f t="shared" si="6"/>
        <v>0</v>
      </c>
      <c r="AV61" s="338"/>
      <c r="AW61" s="339">
        <f t="shared" si="7"/>
        <v>0</v>
      </c>
      <c r="AX61" s="340"/>
      <c r="AY61" s="307"/>
      <c r="AZ61" s="308"/>
      <c r="BA61" s="308"/>
      <c r="BB61" s="308"/>
      <c r="BC61" s="308"/>
      <c r="BD61" s="309"/>
    </row>
    <row r="62" spans="1:56" ht="40" customHeight="1" x14ac:dyDescent="0.55000000000000004">
      <c r="A62" s="72"/>
      <c r="B62" s="88">
        <f t="shared" si="4"/>
        <v>50</v>
      </c>
      <c r="C62" s="327"/>
      <c r="D62" s="328"/>
      <c r="E62" s="329"/>
      <c r="F62" s="330"/>
      <c r="G62" s="331"/>
      <c r="H62" s="332"/>
      <c r="I62" s="332"/>
      <c r="J62" s="332"/>
      <c r="K62" s="333"/>
      <c r="L62" s="334"/>
      <c r="M62" s="335"/>
      <c r="N62" s="335"/>
      <c r="O62" s="336"/>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337">
        <f t="shared" si="6"/>
        <v>0</v>
      </c>
      <c r="AV62" s="338"/>
      <c r="AW62" s="339">
        <f t="shared" si="7"/>
        <v>0</v>
      </c>
      <c r="AX62" s="340"/>
      <c r="AY62" s="307"/>
      <c r="AZ62" s="308"/>
      <c r="BA62" s="308"/>
      <c r="BB62" s="308"/>
      <c r="BC62" s="308"/>
      <c r="BD62" s="309"/>
    </row>
    <row r="63" spans="1:56" ht="40" customHeight="1" x14ac:dyDescent="0.55000000000000004">
      <c r="A63" s="72"/>
      <c r="B63" s="88">
        <f t="shared" si="4"/>
        <v>51</v>
      </c>
      <c r="C63" s="327"/>
      <c r="D63" s="328"/>
      <c r="E63" s="329"/>
      <c r="F63" s="330"/>
      <c r="G63" s="331"/>
      <c r="H63" s="332"/>
      <c r="I63" s="332"/>
      <c r="J63" s="332"/>
      <c r="K63" s="333"/>
      <c r="L63" s="334"/>
      <c r="M63" s="335"/>
      <c r="N63" s="335"/>
      <c r="O63" s="336"/>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337">
        <f t="shared" si="6"/>
        <v>0</v>
      </c>
      <c r="AV63" s="338"/>
      <c r="AW63" s="339">
        <f t="shared" si="7"/>
        <v>0</v>
      </c>
      <c r="AX63" s="340"/>
      <c r="AY63" s="307"/>
      <c r="AZ63" s="308"/>
      <c r="BA63" s="308"/>
      <c r="BB63" s="308"/>
      <c r="BC63" s="308"/>
      <c r="BD63" s="309"/>
    </row>
    <row r="64" spans="1:56" ht="40" customHeight="1" x14ac:dyDescent="0.55000000000000004">
      <c r="A64" s="72"/>
      <c r="B64" s="88">
        <f t="shared" si="4"/>
        <v>52</v>
      </c>
      <c r="C64" s="327"/>
      <c r="D64" s="328"/>
      <c r="E64" s="329"/>
      <c r="F64" s="330"/>
      <c r="G64" s="331"/>
      <c r="H64" s="332"/>
      <c r="I64" s="332"/>
      <c r="J64" s="332"/>
      <c r="K64" s="333"/>
      <c r="L64" s="334"/>
      <c r="M64" s="335"/>
      <c r="N64" s="335"/>
      <c r="O64" s="336"/>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337">
        <f t="shared" si="6"/>
        <v>0</v>
      </c>
      <c r="AV64" s="338"/>
      <c r="AW64" s="339">
        <f t="shared" si="7"/>
        <v>0</v>
      </c>
      <c r="AX64" s="340"/>
      <c r="AY64" s="307"/>
      <c r="AZ64" s="308"/>
      <c r="BA64" s="308"/>
      <c r="BB64" s="308"/>
      <c r="BC64" s="308"/>
      <c r="BD64" s="309"/>
    </row>
    <row r="65" spans="1:56" ht="40" customHeight="1" x14ac:dyDescent="0.55000000000000004">
      <c r="A65" s="72"/>
      <c r="B65" s="88">
        <f t="shared" si="4"/>
        <v>53</v>
      </c>
      <c r="C65" s="327"/>
      <c r="D65" s="328"/>
      <c r="E65" s="329"/>
      <c r="F65" s="330"/>
      <c r="G65" s="331"/>
      <c r="H65" s="332"/>
      <c r="I65" s="332"/>
      <c r="J65" s="332"/>
      <c r="K65" s="333"/>
      <c r="L65" s="334"/>
      <c r="M65" s="335"/>
      <c r="N65" s="335"/>
      <c r="O65" s="336"/>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337">
        <f t="shared" si="6"/>
        <v>0</v>
      </c>
      <c r="AV65" s="338"/>
      <c r="AW65" s="339">
        <f t="shared" si="7"/>
        <v>0</v>
      </c>
      <c r="AX65" s="340"/>
      <c r="AY65" s="307"/>
      <c r="AZ65" s="308"/>
      <c r="BA65" s="308"/>
      <c r="BB65" s="308"/>
      <c r="BC65" s="308"/>
      <c r="BD65" s="309"/>
    </row>
    <row r="66" spans="1:56" ht="40" customHeight="1" x14ac:dyDescent="0.55000000000000004">
      <c r="A66" s="72"/>
      <c r="B66" s="88">
        <f t="shared" si="4"/>
        <v>54</v>
      </c>
      <c r="C66" s="327"/>
      <c r="D66" s="328"/>
      <c r="E66" s="329"/>
      <c r="F66" s="330"/>
      <c r="G66" s="331"/>
      <c r="H66" s="332"/>
      <c r="I66" s="332"/>
      <c r="J66" s="332"/>
      <c r="K66" s="333"/>
      <c r="L66" s="334"/>
      <c r="M66" s="335"/>
      <c r="N66" s="335"/>
      <c r="O66" s="336"/>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337">
        <f t="shared" si="6"/>
        <v>0</v>
      </c>
      <c r="AV66" s="338"/>
      <c r="AW66" s="339">
        <f t="shared" si="7"/>
        <v>0</v>
      </c>
      <c r="AX66" s="340"/>
      <c r="AY66" s="307"/>
      <c r="AZ66" s="308"/>
      <c r="BA66" s="308"/>
      <c r="BB66" s="308"/>
      <c r="BC66" s="308"/>
      <c r="BD66" s="309"/>
    </row>
    <row r="67" spans="1:56" ht="40" customHeight="1" x14ac:dyDescent="0.55000000000000004">
      <c r="A67" s="72"/>
      <c r="B67" s="88">
        <f t="shared" si="4"/>
        <v>55</v>
      </c>
      <c r="C67" s="327"/>
      <c r="D67" s="328"/>
      <c r="E67" s="329"/>
      <c r="F67" s="330"/>
      <c r="G67" s="331"/>
      <c r="H67" s="332"/>
      <c r="I67" s="332"/>
      <c r="J67" s="332"/>
      <c r="K67" s="333"/>
      <c r="L67" s="334"/>
      <c r="M67" s="335"/>
      <c r="N67" s="335"/>
      <c r="O67" s="336"/>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337">
        <f t="shared" si="6"/>
        <v>0</v>
      </c>
      <c r="AV67" s="338"/>
      <c r="AW67" s="339">
        <f t="shared" si="7"/>
        <v>0</v>
      </c>
      <c r="AX67" s="340"/>
      <c r="AY67" s="307"/>
      <c r="AZ67" s="308"/>
      <c r="BA67" s="308"/>
      <c r="BB67" s="308"/>
      <c r="BC67" s="308"/>
      <c r="BD67" s="309"/>
    </row>
    <row r="68" spans="1:56" ht="40" customHeight="1" x14ac:dyDescent="0.55000000000000004">
      <c r="A68" s="72"/>
      <c r="B68" s="88">
        <f t="shared" si="4"/>
        <v>56</v>
      </c>
      <c r="C68" s="327"/>
      <c r="D68" s="328"/>
      <c r="E68" s="329"/>
      <c r="F68" s="330"/>
      <c r="G68" s="331"/>
      <c r="H68" s="332"/>
      <c r="I68" s="332"/>
      <c r="J68" s="332"/>
      <c r="K68" s="333"/>
      <c r="L68" s="334"/>
      <c r="M68" s="335"/>
      <c r="N68" s="335"/>
      <c r="O68" s="336"/>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337">
        <f t="shared" si="6"/>
        <v>0</v>
      </c>
      <c r="AV68" s="338"/>
      <c r="AW68" s="339">
        <f t="shared" si="7"/>
        <v>0</v>
      </c>
      <c r="AX68" s="340"/>
      <c r="AY68" s="307"/>
      <c r="AZ68" s="308"/>
      <c r="BA68" s="308"/>
      <c r="BB68" s="308"/>
      <c r="BC68" s="308"/>
      <c r="BD68" s="309"/>
    </row>
    <row r="69" spans="1:56" ht="40" customHeight="1" x14ac:dyDescent="0.55000000000000004">
      <c r="A69" s="72"/>
      <c r="B69" s="88">
        <f t="shared" si="4"/>
        <v>57</v>
      </c>
      <c r="C69" s="327"/>
      <c r="D69" s="328"/>
      <c r="E69" s="329"/>
      <c r="F69" s="330"/>
      <c r="G69" s="331"/>
      <c r="H69" s="332"/>
      <c r="I69" s="332"/>
      <c r="J69" s="332"/>
      <c r="K69" s="333"/>
      <c r="L69" s="334"/>
      <c r="M69" s="335"/>
      <c r="N69" s="335"/>
      <c r="O69" s="336"/>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337">
        <f t="shared" si="6"/>
        <v>0</v>
      </c>
      <c r="AV69" s="338"/>
      <c r="AW69" s="339">
        <f t="shared" si="7"/>
        <v>0</v>
      </c>
      <c r="AX69" s="340"/>
      <c r="AY69" s="307"/>
      <c r="AZ69" s="308"/>
      <c r="BA69" s="308"/>
      <c r="BB69" s="308"/>
      <c r="BC69" s="308"/>
      <c r="BD69" s="309"/>
    </row>
    <row r="70" spans="1:56" ht="40" customHeight="1" x14ac:dyDescent="0.55000000000000004">
      <c r="A70" s="72"/>
      <c r="B70" s="88">
        <f t="shared" si="4"/>
        <v>58</v>
      </c>
      <c r="C70" s="327"/>
      <c r="D70" s="328"/>
      <c r="E70" s="329"/>
      <c r="F70" s="330"/>
      <c r="G70" s="331"/>
      <c r="H70" s="332"/>
      <c r="I70" s="332"/>
      <c r="J70" s="332"/>
      <c r="K70" s="333"/>
      <c r="L70" s="334"/>
      <c r="M70" s="335"/>
      <c r="N70" s="335"/>
      <c r="O70" s="336"/>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337">
        <f t="shared" si="6"/>
        <v>0</v>
      </c>
      <c r="AV70" s="338"/>
      <c r="AW70" s="339">
        <f t="shared" si="7"/>
        <v>0</v>
      </c>
      <c r="AX70" s="340"/>
      <c r="AY70" s="307"/>
      <c r="AZ70" s="308"/>
      <c r="BA70" s="308"/>
      <c r="BB70" s="308"/>
      <c r="BC70" s="308"/>
      <c r="BD70" s="309"/>
    </row>
    <row r="71" spans="1:56" ht="40" customHeight="1" x14ac:dyDescent="0.55000000000000004">
      <c r="A71" s="72"/>
      <c r="B71" s="88">
        <f t="shared" si="4"/>
        <v>59</v>
      </c>
      <c r="C71" s="327"/>
      <c r="D71" s="328"/>
      <c r="E71" s="329"/>
      <c r="F71" s="330"/>
      <c r="G71" s="331"/>
      <c r="H71" s="332"/>
      <c r="I71" s="332"/>
      <c r="J71" s="332"/>
      <c r="K71" s="333"/>
      <c r="L71" s="334"/>
      <c r="M71" s="335"/>
      <c r="N71" s="335"/>
      <c r="O71" s="336"/>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337">
        <f t="shared" si="6"/>
        <v>0</v>
      </c>
      <c r="AV71" s="338"/>
      <c r="AW71" s="339">
        <f t="shared" si="7"/>
        <v>0</v>
      </c>
      <c r="AX71" s="340"/>
      <c r="AY71" s="307"/>
      <c r="AZ71" s="308"/>
      <c r="BA71" s="308"/>
      <c r="BB71" s="308"/>
      <c r="BC71" s="308"/>
      <c r="BD71" s="309"/>
    </row>
    <row r="72" spans="1:56" ht="40" customHeight="1" x14ac:dyDescent="0.55000000000000004">
      <c r="A72" s="72"/>
      <c r="B72" s="88">
        <f t="shared" si="4"/>
        <v>60</v>
      </c>
      <c r="C72" s="327"/>
      <c r="D72" s="328"/>
      <c r="E72" s="329"/>
      <c r="F72" s="330"/>
      <c r="G72" s="331"/>
      <c r="H72" s="332"/>
      <c r="I72" s="332"/>
      <c r="J72" s="332"/>
      <c r="K72" s="333"/>
      <c r="L72" s="334"/>
      <c r="M72" s="335"/>
      <c r="N72" s="335"/>
      <c r="O72" s="336"/>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337">
        <f t="shared" si="6"/>
        <v>0</v>
      </c>
      <c r="AV72" s="338"/>
      <c r="AW72" s="339">
        <f t="shared" si="7"/>
        <v>0</v>
      </c>
      <c r="AX72" s="340"/>
      <c r="AY72" s="307"/>
      <c r="AZ72" s="308"/>
      <c r="BA72" s="308"/>
      <c r="BB72" s="308"/>
      <c r="BC72" s="308"/>
      <c r="BD72" s="309"/>
    </row>
    <row r="73" spans="1:56" ht="40" customHeight="1" x14ac:dyDescent="0.55000000000000004">
      <c r="A73" s="72"/>
      <c r="B73" s="88">
        <f t="shared" si="4"/>
        <v>61</v>
      </c>
      <c r="C73" s="327"/>
      <c r="D73" s="328"/>
      <c r="E73" s="329"/>
      <c r="F73" s="330"/>
      <c r="G73" s="331"/>
      <c r="H73" s="332"/>
      <c r="I73" s="332"/>
      <c r="J73" s="332"/>
      <c r="K73" s="333"/>
      <c r="L73" s="334"/>
      <c r="M73" s="335"/>
      <c r="N73" s="335"/>
      <c r="O73" s="336"/>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337">
        <f t="shared" si="6"/>
        <v>0</v>
      </c>
      <c r="AV73" s="338"/>
      <c r="AW73" s="339">
        <f t="shared" si="7"/>
        <v>0</v>
      </c>
      <c r="AX73" s="340"/>
      <c r="AY73" s="307"/>
      <c r="AZ73" s="308"/>
      <c r="BA73" s="308"/>
      <c r="BB73" s="308"/>
      <c r="BC73" s="308"/>
      <c r="BD73" s="309"/>
    </row>
    <row r="74" spans="1:56" ht="40" customHeight="1" x14ac:dyDescent="0.55000000000000004">
      <c r="A74" s="72"/>
      <c r="B74" s="88">
        <f t="shared" si="4"/>
        <v>62</v>
      </c>
      <c r="C74" s="327"/>
      <c r="D74" s="328"/>
      <c r="E74" s="329"/>
      <c r="F74" s="330"/>
      <c r="G74" s="331"/>
      <c r="H74" s="332"/>
      <c r="I74" s="332"/>
      <c r="J74" s="332"/>
      <c r="K74" s="333"/>
      <c r="L74" s="334"/>
      <c r="M74" s="335"/>
      <c r="N74" s="335"/>
      <c r="O74" s="336"/>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337">
        <f t="shared" si="6"/>
        <v>0</v>
      </c>
      <c r="AV74" s="338"/>
      <c r="AW74" s="339">
        <f t="shared" si="7"/>
        <v>0</v>
      </c>
      <c r="AX74" s="340"/>
      <c r="AY74" s="307"/>
      <c r="AZ74" s="308"/>
      <c r="BA74" s="308"/>
      <c r="BB74" s="308"/>
      <c r="BC74" s="308"/>
      <c r="BD74" s="309"/>
    </row>
    <row r="75" spans="1:56" ht="40" customHeight="1" x14ac:dyDescent="0.55000000000000004">
      <c r="A75" s="72"/>
      <c r="B75" s="88">
        <f t="shared" si="4"/>
        <v>63</v>
      </c>
      <c r="C75" s="327"/>
      <c r="D75" s="328"/>
      <c r="E75" s="329"/>
      <c r="F75" s="330"/>
      <c r="G75" s="331"/>
      <c r="H75" s="332"/>
      <c r="I75" s="332"/>
      <c r="J75" s="332"/>
      <c r="K75" s="333"/>
      <c r="L75" s="334"/>
      <c r="M75" s="335"/>
      <c r="N75" s="335"/>
      <c r="O75" s="336"/>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337">
        <f t="shared" si="6"/>
        <v>0</v>
      </c>
      <c r="AV75" s="338"/>
      <c r="AW75" s="339">
        <f t="shared" si="7"/>
        <v>0</v>
      </c>
      <c r="AX75" s="340"/>
      <c r="AY75" s="307"/>
      <c r="AZ75" s="308"/>
      <c r="BA75" s="308"/>
      <c r="BB75" s="308"/>
      <c r="BC75" s="308"/>
      <c r="BD75" s="309"/>
    </row>
    <row r="76" spans="1:56" ht="40" customHeight="1" x14ac:dyDescent="0.55000000000000004">
      <c r="A76" s="72"/>
      <c r="B76" s="88">
        <f t="shared" si="4"/>
        <v>64</v>
      </c>
      <c r="C76" s="327"/>
      <c r="D76" s="328"/>
      <c r="E76" s="329"/>
      <c r="F76" s="330"/>
      <c r="G76" s="331"/>
      <c r="H76" s="332"/>
      <c r="I76" s="332"/>
      <c r="J76" s="332"/>
      <c r="K76" s="333"/>
      <c r="L76" s="334"/>
      <c r="M76" s="335"/>
      <c r="N76" s="335"/>
      <c r="O76" s="336"/>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337">
        <f t="shared" si="6"/>
        <v>0</v>
      </c>
      <c r="AV76" s="338"/>
      <c r="AW76" s="339">
        <f t="shared" si="7"/>
        <v>0</v>
      </c>
      <c r="AX76" s="340"/>
      <c r="AY76" s="307"/>
      <c r="AZ76" s="308"/>
      <c r="BA76" s="308"/>
      <c r="BB76" s="308"/>
      <c r="BC76" s="308"/>
      <c r="BD76" s="309"/>
    </row>
    <row r="77" spans="1:56" ht="40" customHeight="1" x14ac:dyDescent="0.55000000000000004">
      <c r="A77" s="72"/>
      <c r="B77" s="88">
        <f t="shared" si="4"/>
        <v>65</v>
      </c>
      <c r="C77" s="327"/>
      <c r="D77" s="328"/>
      <c r="E77" s="329"/>
      <c r="F77" s="330"/>
      <c r="G77" s="331"/>
      <c r="H77" s="332"/>
      <c r="I77" s="332"/>
      <c r="J77" s="332"/>
      <c r="K77" s="333"/>
      <c r="L77" s="334"/>
      <c r="M77" s="335"/>
      <c r="N77" s="335"/>
      <c r="O77" s="336"/>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337">
        <f t="shared" si="6"/>
        <v>0</v>
      </c>
      <c r="AV77" s="338"/>
      <c r="AW77" s="339">
        <f t="shared" ref="AW77:AW112" si="8">IF($AZ$3="４週",AU77/4,IF($AZ$3="暦月",AU77/($AZ$6/7),""))</f>
        <v>0</v>
      </c>
      <c r="AX77" s="340"/>
      <c r="AY77" s="307"/>
      <c r="AZ77" s="308"/>
      <c r="BA77" s="308"/>
      <c r="BB77" s="308"/>
      <c r="BC77" s="308"/>
      <c r="BD77" s="309"/>
    </row>
    <row r="78" spans="1:56" ht="40" customHeight="1" x14ac:dyDescent="0.55000000000000004">
      <c r="A78" s="72"/>
      <c r="B78" s="88">
        <f t="shared" si="4"/>
        <v>66</v>
      </c>
      <c r="C78" s="327"/>
      <c r="D78" s="328"/>
      <c r="E78" s="329"/>
      <c r="F78" s="330"/>
      <c r="G78" s="331"/>
      <c r="H78" s="332"/>
      <c r="I78" s="332"/>
      <c r="J78" s="332"/>
      <c r="K78" s="333"/>
      <c r="L78" s="334"/>
      <c r="M78" s="335"/>
      <c r="N78" s="335"/>
      <c r="O78" s="336"/>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337">
        <f t="shared" si="6"/>
        <v>0</v>
      </c>
      <c r="AV78" s="338"/>
      <c r="AW78" s="339">
        <f t="shared" si="8"/>
        <v>0</v>
      </c>
      <c r="AX78" s="340"/>
      <c r="AY78" s="307"/>
      <c r="AZ78" s="308"/>
      <c r="BA78" s="308"/>
      <c r="BB78" s="308"/>
      <c r="BC78" s="308"/>
      <c r="BD78" s="309"/>
    </row>
    <row r="79" spans="1:56" ht="40" customHeight="1" x14ac:dyDescent="0.55000000000000004">
      <c r="A79" s="72"/>
      <c r="B79" s="88">
        <f t="shared" si="4"/>
        <v>67</v>
      </c>
      <c r="C79" s="327"/>
      <c r="D79" s="328"/>
      <c r="E79" s="329"/>
      <c r="F79" s="330"/>
      <c r="G79" s="331"/>
      <c r="H79" s="332"/>
      <c r="I79" s="332"/>
      <c r="J79" s="332"/>
      <c r="K79" s="333"/>
      <c r="L79" s="334"/>
      <c r="M79" s="335"/>
      <c r="N79" s="335"/>
      <c r="O79" s="336"/>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337">
        <f t="shared" si="6"/>
        <v>0</v>
      </c>
      <c r="AV79" s="338"/>
      <c r="AW79" s="339">
        <f t="shared" si="8"/>
        <v>0</v>
      </c>
      <c r="AX79" s="340"/>
      <c r="AY79" s="307"/>
      <c r="AZ79" s="308"/>
      <c r="BA79" s="308"/>
      <c r="BB79" s="308"/>
      <c r="BC79" s="308"/>
      <c r="BD79" s="309"/>
    </row>
    <row r="80" spans="1:56" ht="40" customHeight="1" x14ac:dyDescent="0.55000000000000004">
      <c r="A80" s="72"/>
      <c r="B80" s="88">
        <f t="shared" si="4"/>
        <v>68</v>
      </c>
      <c r="C80" s="327"/>
      <c r="D80" s="328"/>
      <c r="E80" s="329"/>
      <c r="F80" s="330"/>
      <c r="G80" s="331"/>
      <c r="H80" s="332"/>
      <c r="I80" s="332"/>
      <c r="J80" s="332"/>
      <c r="K80" s="333"/>
      <c r="L80" s="334"/>
      <c r="M80" s="335"/>
      <c r="N80" s="335"/>
      <c r="O80" s="336"/>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337">
        <f t="shared" si="6"/>
        <v>0</v>
      </c>
      <c r="AV80" s="338"/>
      <c r="AW80" s="339">
        <f t="shared" si="8"/>
        <v>0</v>
      </c>
      <c r="AX80" s="340"/>
      <c r="AY80" s="307"/>
      <c r="AZ80" s="308"/>
      <c r="BA80" s="308"/>
      <c r="BB80" s="308"/>
      <c r="BC80" s="308"/>
      <c r="BD80" s="309"/>
    </row>
    <row r="81" spans="1:56" ht="40" customHeight="1" x14ac:dyDescent="0.55000000000000004">
      <c r="A81" s="72"/>
      <c r="B81" s="88">
        <f t="shared" si="4"/>
        <v>69</v>
      </c>
      <c r="C81" s="327"/>
      <c r="D81" s="328"/>
      <c r="E81" s="329"/>
      <c r="F81" s="330"/>
      <c r="G81" s="331"/>
      <c r="H81" s="332"/>
      <c r="I81" s="332"/>
      <c r="J81" s="332"/>
      <c r="K81" s="333"/>
      <c r="L81" s="334"/>
      <c r="M81" s="335"/>
      <c r="N81" s="335"/>
      <c r="O81" s="336"/>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337">
        <f t="shared" si="6"/>
        <v>0</v>
      </c>
      <c r="AV81" s="338"/>
      <c r="AW81" s="339">
        <f t="shared" si="8"/>
        <v>0</v>
      </c>
      <c r="AX81" s="340"/>
      <c r="AY81" s="307"/>
      <c r="AZ81" s="308"/>
      <c r="BA81" s="308"/>
      <c r="BB81" s="308"/>
      <c r="BC81" s="308"/>
      <c r="BD81" s="309"/>
    </row>
    <row r="82" spans="1:56" ht="40" customHeight="1" x14ac:dyDescent="0.55000000000000004">
      <c r="A82" s="72"/>
      <c r="B82" s="88">
        <f t="shared" si="4"/>
        <v>70</v>
      </c>
      <c r="C82" s="327"/>
      <c r="D82" s="328"/>
      <c r="E82" s="329"/>
      <c r="F82" s="330"/>
      <c r="G82" s="331"/>
      <c r="H82" s="332"/>
      <c r="I82" s="332"/>
      <c r="J82" s="332"/>
      <c r="K82" s="333"/>
      <c r="L82" s="334"/>
      <c r="M82" s="335"/>
      <c r="N82" s="335"/>
      <c r="O82" s="336"/>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337">
        <f t="shared" si="6"/>
        <v>0</v>
      </c>
      <c r="AV82" s="338"/>
      <c r="AW82" s="339">
        <f t="shared" si="8"/>
        <v>0</v>
      </c>
      <c r="AX82" s="340"/>
      <c r="AY82" s="307"/>
      <c r="AZ82" s="308"/>
      <c r="BA82" s="308"/>
      <c r="BB82" s="308"/>
      <c r="BC82" s="308"/>
      <c r="BD82" s="309"/>
    </row>
    <row r="83" spans="1:56" ht="40" customHeight="1" x14ac:dyDescent="0.55000000000000004">
      <c r="A83" s="72"/>
      <c r="B83" s="88">
        <f t="shared" si="4"/>
        <v>71</v>
      </c>
      <c r="C83" s="327"/>
      <c r="D83" s="328"/>
      <c r="E83" s="329"/>
      <c r="F83" s="330"/>
      <c r="G83" s="331"/>
      <c r="H83" s="332"/>
      <c r="I83" s="332"/>
      <c r="J83" s="332"/>
      <c r="K83" s="333"/>
      <c r="L83" s="334"/>
      <c r="M83" s="335"/>
      <c r="N83" s="335"/>
      <c r="O83" s="336"/>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337">
        <f t="shared" si="6"/>
        <v>0</v>
      </c>
      <c r="AV83" s="338"/>
      <c r="AW83" s="339">
        <f t="shared" si="8"/>
        <v>0</v>
      </c>
      <c r="AX83" s="340"/>
      <c r="AY83" s="307"/>
      <c r="AZ83" s="308"/>
      <c r="BA83" s="308"/>
      <c r="BB83" s="308"/>
      <c r="BC83" s="308"/>
      <c r="BD83" s="309"/>
    </row>
    <row r="84" spans="1:56" ht="40" customHeight="1" x14ac:dyDescent="0.55000000000000004">
      <c r="A84" s="72"/>
      <c r="B84" s="88">
        <f t="shared" si="4"/>
        <v>72</v>
      </c>
      <c r="C84" s="327"/>
      <c r="D84" s="328"/>
      <c r="E84" s="329"/>
      <c r="F84" s="330"/>
      <c r="G84" s="331"/>
      <c r="H84" s="332"/>
      <c r="I84" s="332"/>
      <c r="J84" s="332"/>
      <c r="K84" s="333"/>
      <c r="L84" s="334"/>
      <c r="M84" s="335"/>
      <c r="N84" s="335"/>
      <c r="O84" s="336"/>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337">
        <f t="shared" si="6"/>
        <v>0</v>
      </c>
      <c r="AV84" s="338"/>
      <c r="AW84" s="339">
        <f t="shared" si="8"/>
        <v>0</v>
      </c>
      <c r="AX84" s="340"/>
      <c r="AY84" s="307"/>
      <c r="AZ84" s="308"/>
      <c r="BA84" s="308"/>
      <c r="BB84" s="308"/>
      <c r="BC84" s="308"/>
      <c r="BD84" s="309"/>
    </row>
    <row r="85" spans="1:56" ht="40" customHeight="1" x14ac:dyDescent="0.55000000000000004">
      <c r="A85" s="72"/>
      <c r="B85" s="88">
        <f t="shared" si="4"/>
        <v>73</v>
      </c>
      <c r="C85" s="327"/>
      <c r="D85" s="328"/>
      <c r="E85" s="329"/>
      <c r="F85" s="330"/>
      <c r="G85" s="331"/>
      <c r="H85" s="332"/>
      <c r="I85" s="332"/>
      <c r="J85" s="332"/>
      <c r="K85" s="333"/>
      <c r="L85" s="334"/>
      <c r="M85" s="335"/>
      <c r="N85" s="335"/>
      <c r="O85" s="336"/>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337">
        <f t="shared" si="6"/>
        <v>0</v>
      </c>
      <c r="AV85" s="338"/>
      <c r="AW85" s="339">
        <f t="shared" si="8"/>
        <v>0</v>
      </c>
      <c r="AX85" s="340"/>
      <c r="AY85" s="307"/>
      <c r="AZ85" s="308"/>
      <c r="BA85" s="308"/>
      <c r="BB85" s="308"/>
      <c r="BC85" s="308"/>
      <c r="BD85" s="309"/>
    </row>
    <row r="86" spans="1:56" ht="40" customHeight="1" x14ac:dyDescent="0.55000000000000004">
      <c r="A86" s="72"/>
      <c r="B86" s="88">
        <f t="shared" si="4"/>
        <v>74</v>
      </c>
      <c r="C86" s="327"/>
      <c r="D86" s="328"/>
      <c r="E86" s="329"/>
      <c r="F86" s="330"/>
      <c r="G86" s="331"/>
      <c r="H86" s="332"/>
      <c r="I86" s="332"/>
      <c r="J86" s="332"/>
      <c r="K86" s="333"/>
      <c r="L86" s="334"/>
      <c r="M86" s="335"/>
      <c r="N86" s="335"/>
      <c r="O86" s="336"/>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337">
        <f t="shared" si="6"/>
        <v>0</v>
      </c>
      <c r="AV86" s="338"/>
      <c r="AW86" s="339">
        <f t="shared" si="8"/>
        <v>0</v>
      </c>
      <c r="AX86" s="340"/>
      <c r="AY86" s="307"/>
      <c r="AZ86" s="308"/>
      <c r="BA86" s="308"/>
      <c r="BB86" s="308"/>
      <c r="BC86" s="308"/>
      <c r="BD86" s="309"/>
    </row>
    <row r="87" spans="1:56" ht="40" customHeight="1" x14ac:dyDescent="0.55000000000000004">
      <c r="A87" s="72"/>
      <c r="B87" s="88">
        <f t="shared" si="4"/>
        <v>75</v>
      </c>
      <c r="C87" s="327"/>
      <c r="D87" s="328"/>
      <c r="E87" s="329"/>
      <c r="F87" s="330"/>
      <c r="G87" s="331"/>
      <c r="H87" s="332"/>
      <c r="I87" s="332"/>
      <c r="J87" s="332"/>
      <c r="K87" s="333"/>
      <c r="L87" s="334"/>
      <c r="M87" s="335"/>
      <c r="N87" s="335"/>
      <c r="O87" s="336"/>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337">
        <f t="shared" si="6"/>
        <v>0</v>
      </c>
      <c r="AV87" s="338"/>
      <c r="AW87" s="339">
        <f t="shared" si="8"/>
        <v>0</v>
      </c>
      <c r="AX87" s="340"/>
      <c r="AY87" s="307"/>
      <c r="AZ87" s="308"/>
      <c r="BA87" s="308"/>
      <c r="BB87" s="308"/>
      <c r="BC87" s="308"/>
      <c r="BD87" s="309"/>
    </row>
    <row r="88" spans="1:56" ht="40" customHeight="1" x14ac:dyDescent="0.55000000000000004">
      <c r="A88" s="72"/>
      <c r="B88" s="88">
        <f t="shared" si="4"/>
        <v>76</v>
      </c>
      <c r="C88" s="327"/>
      <c r="D88" s="328"/>
      <c r="E88" s="329"/>
      <c r="F88" s="330"/>
      <c r="G88" s="331"/>
      <c r="H88" s="332"/>
      <c r="I88" s="332"/>
      <c r="J88" s="332"/>
      <c r="K88" s="333"/>
      <c r="L88" s="334"/>
      <c r="M88" s="335"/>
      <c r="N88" s="335"/>
      <c r="O88" s="336"/>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337">
        <f t="shared" si="6"/>
        <v>0</v>
      </c>
      <c r="AV88" s="338"/>
      <c r="AW88" s="339">
        <f t="shared" si="8"/>
        <v>0</v>
      </c>
      <c r="AX88" s="340"/>
      <c r="AY88" s="307"/>
      <c r="AZ88" s="308"/>
      <c r="BA88" s="308"/>
      <c r="BB88" s="308"/>
      <c r="BC88" s="308"/>
      <c r="BD88" s="309"/>
    </row>
    <row r="89" spans="1:56" ht="40" customHeight="1" x14ac:dyDescent="0.55000000000000004">
      <c r="A89" s="72"/>
      <c r="B89" s="88">
        <f t="shared" si="4"/>
        <v>77</v>
      </c>
      <c r="C89" s="327"/>
      <c r="D89" s="328"/>
      <c r="E89" s="329"/>
      <c r="F89" s="330"/>
      <c r="G89" s="331"/>
      <c r="H89" s="332"/>
      <c r="I89" s="332"/>
      <c r="J89" s="332"/>
      <c r="K89" s="333"/>
      <c r="L89" s="334"/>
      <c r="M89" s="335"/>
      <c r="N89" s="335"/>
      <c r="O89" s="336"/>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337">
        <f t="shared" si="6"/>
        <v>0</v>
      </c>
      <c r="AV89" s="338"/>
      <c r="AW89" s="339">
        <f t="shared" si="8"/>
        <v>0</v>
      </c>
      <c r="AX89" s="340"/>
      <c r="AY89" s="307"/>
      <c r="AZ89" s="308"/>
      <c r="BA89" s="308"/>
      <c r="BB89" s="308"/>
      <c r="BC89" s="308"/>
      <c r="BD89" s="309"/>
    </row>
    <row r="90" spans="1:56" ht="40" customHeight="1" x14ac:dyDescent="0.55000000000000004">
      <c r="A90" s="72"/>
      <c r="B90" s="88">
        <f t="shared" si="4"/>
        <v>78</v>
      </c>
      <c r="C90" s="327"/>
      <c r="D90" s="328"/>
      <c r="E90" s="329"/>
      <c r="F90" s="330"/>
      <c r="G90" s="331"/>
      <c r="H90" s="332"/>
      <c r="I90" s="332"/>
      <c r="J90" s="332"/>
      <c r="K90" s="333"/>
      <c r="L90" s="334"/>
      <c r="M90" s="335"/>
      <c r="N90" s="335"/>
      <c r="O90" s="336"/>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337">
        <f t="shared" si="6"/>
        <v>0</v>
      </c>
      <c r="AV90" s="338"/>
      <c r="AW90" s="339">
        <f t="shared" si="8"/>
        <v>0</v>
      </c>
      <c r="AX90" s="340"/>
      <c r="AY90" s="307"/>
      <c r="AZ90" s="308"/>
      <c r="BA90" s="308"/>
      <c r="BB90" s="308"/>
      <c r="BC90" s="308"/>
      <c r="BD90" s="309"/>
    </row>
    <row r="91" spans="1:56" ht="40" customHeight="1" x14ac:dyDescent="0.55000000000000004">
      <c r="A91" s="72"/>
      <c r="B91" s="88">
        <f t="shared" si="4"/>
        <v>79</v>
      </c>
      <c r="C91" s="327"/>
      <c r="D91" s="328"/>
      <c r="E91" s="329"/>
      <c r="F91" s="330"/>
      <c r="G91" s="331"/>
      <c r="H91" s="332"/>
      <c r="I91" s="332"/>
      <c r="J91" s="332"/>
      <c r="K91" s="333"/>
      <c r="L91" s="334"/>
      <c r="M91" s="335"/>
      <c r="N91" s="335"/>
      <c r="O91" s="336"/>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337">
        <f t="shared" si="6"/>
        <v>0</v>
      </c>
      <c r="AV91" s="338"/>
      <c r="AW91" s="339">
        <f t="shared" si="8"/>
        <v>0</v>
      </c>
      <c r="AX91" s="340"/>
      <c r="AY91" s="307"/>
      <c r="AZ91" s="308"/>
      <c r="BA91" s="308"/>
      <c r="BB91" s="308"/>
      <c r="BC91" s="308"/>
      <c r="BD91" s="309"/>
    </row>
    <row r="92" spans="1:56" ht="40" customHeight="1" x14ac:dyDescent="0.55000000000000004">
      <c r="A92" s="72"/>
      <c r="B92" s="88">
        <f t="shared" si="4"/>
        <v>80</v>
      </c>
      <c r="C92" s="327"/>
      <c r="D92" s="328"/>
      <c r="E92" s="329"/>
      <c r="F92" s="330"/>
      <c r="G92" s="331"/>
      <c r="H92" s="332"/>
      <c r="I92" s="332"/>
      <c r="J92" s="332"/>
      <c r="K92" s="333"/>
      <c r="L92" s="334"/>
      <c r="M92" s="335"/>
      <c r="N92" s="335"/>
      <c r="O92" s="336"/>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337">
        <f t="shared" si="6"/>
        <v>0</v>
      </c>
      <c r="AV92" s="338"/>
      <c r="AW92" s="339">
        <f t="shared" si="8"/>
        <v>0</v>
      </c>
      <c r="AX92" s="340"/>
      <c r="AY92" s="307"/>
      <c r="AZ92" s="308"/>
      <c r="BA92" s="308"/>
      <c r="BB92" s="308"/>
      <c r="BC92" s="308"/>
      <c r="BD92" s="309"/>
    </row>
    <row r="93" spans="1:56" ht="40" customHeight="1" x14ac:dyDescent="0.55000000000000004">
      <c r="A93" s="72"/>
      <c r="B93" s="88">
        <f t="shared" si="4"/>
        <v>81</v>
      </c>
      <c r="C93" s="327"/>
      <c r="D93" s="328"/>
      <c r="E93" s="329"/>
      <c r="F93" s="330"/>
      <c r="G93" s="331"/>
      <c r="H93" s="332"/>
      <c r="I93" s="332"/>
      <c r="J93" s="332"/>
      <c r="K93" s="333"/>
      <c r="L93" s="334"/>
      <c r="M93" s="335"/>
      <c r="N93" s="335"/>
      <c r="O93" s="336"/>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337">
        <f t="shared" si="6"/>
        <v>0</v>
      </c>
      <c r="AV93" s="338"/>
      <c r="AW93" s="339">
        <f t="shared" si="8"/>
        <v>0</v>
      </c>
      <c r="AX93" s="340"/>
      <c r="AY93" s="307"/>
      <c r="AZ93" s="308"/>
      <c r="BA93" s="308"/>
      <c r="BB93" s="308"/>
      <c r="BC93" s="308"/>
      <c r="BD93" s="309"/>
    </row>
    <row r="94" spans="1:56" ht="40" customHeight="1" x14ac:dyDescent="0.55000000000000004">
      <c r="A94" s="72"/>
      <c r="B94" s="88">
        <f t="shared" ref="B94:B112" si="9">B93+1</f>
        <v>82</v>
      </c>
      <c r="C94" s="327"/>
      <c r="D94" s="328"/>
      <c r="E94" s="329"/>
      <c r="F94" s="330"/>
      <c r="G94" s="331"/>
      <c r="H94" s="332"/>
      <c r="I94" s="332"/>
      <c r="J94" s="332"/>
      <c r="K94" s="333"/>
      <c r="L94" s="334"/>
      <c r="M94" s="335"/>
      <c r="N94" s="335"/>
      <c r="O94" s="336"/>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337">
        <f t="shared" si="6"/>
        <v>0</v>
      </c>
      <c r="AV94" s="338"/>
      <c r="AW94" s="339">
        <f t="shared" si="8"/>
        <v>0</v>
      </c>
      <c r="AX94" s="340"/>
      <c r="AY94" s="307"/>
      <c r="AZ94" s="308"/>
      <c r="BA94" s="308"/>
      <c r="BB94" s="308"/>
      <c r="BC94" s="308"/>
      <c r="BD94" s="309"/>
    </row>
    <row r="95" spans="1:56" ht="40" customHeight="1" x14ac:dyDescent="0.55000000000000004">
      <c r="A95" s="72"/>
      <c r="B95" s="88">
        <f t="shared" si="9"/>
        <v>83</v>
      </c>
      <c r="C95" s="327"/>
      <c r="D95" s="328"/>
      <c r="E95" s="329"/>
      <c r="F95" s="330"/>
      <c r="G95" s="331"/>
      <c r="H95" s="332"/>
      <c r="I95" s="332"/>
      <c r="J95" s="332"/>
      <c r="K95" s="333"/>
      <c r="L95" s="334"/>
      <c r="M95" s="335"/>
      <c r="N95" s="335"/>
      <c r="O95" s="336"/>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337">
        <f t="shared" ref="AU95:AU111" si="10">IF($AZ$3="４週",SUM(P95:AQ95),IF($AZ$3="暦月",SUM(P95:AT95),""))</f>
        <v>0</v>
      </c>
      <c r="AV95" s="338"/>
      <c r="AW95" s="339">
        <f t="shared" si="8"/>
        <v>0</v>
      </c>
      <c r="AX95" s="340"/>
      <c r="AY95" s="307"/>
      <c r="AZ95" s="308"/>
      <c r="BA95" s="308"/>
      <c r="BB95" s="308"/>
      <c r="BC95" s="308"/>
      <c r="BD95" s="309"/>
    </row>
    <row r="96" spans="1:56" ht="40" customHeight="1" x14ac:dyDescent="0.55000000000000004">
      <c r="A96" s="72"/>
      <c r="B96" s="88">
        <f t="shared" si="9"/>
        <v>84</v>
      </c>
      <c r="C96" s="327"/>
      <c r="D96" s="328"/>
      <c r="E96" s="329"/>
      <c r="F96" s="330"/>
      <c r="G96" s="331"/>
      <c r="H96" s="332"/>
      <c r="I96" s="332"/>
      <c r="J96" s="332"/>
      <c r="K96" s="333"/>
      <c r="L96" s="334"/>
      <c r="M96" s="335"/>
      <c r="N96" s="335"/>
      <c r="O96" s="336"/>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337">
        <f t="shared" si="10"/>
        <v>0</v>
      </c>
      <c r="AV96" s="338"/>
      <c r="AW96" s="339">
        <f t="shared" si="8"/>
        <v>0</v>
      </c>
      <c r="AX96" s="340"/>
      <c r="AY96" s="307"/>
      <c r="AZ96" s="308"/>
      <c r="BA96" s="308"/>
      <c r="BB96" s="308"/>
      <c r="BC96" s="308"/>
      <c r="BD96" s="309"/>
    </row>
    <row r="97" spans="1:56" ht="40" customHeight="1" x14ac:dyDescent="0.55000000000000004">
      <c r="A97" s="72"/>
      <c r="B97" s="88">
        <f t="shared" si="9"/>
        <v>85</v>
      </c>
      <c r="C97" s="327"/>
      <c r="D97" s="328"/>
      <c r="E97" s="329"/>
      <c r="F97" s="330"/>
      <c r="G97" s="331"/>
      <c r="H97" s="332"/>
      <c r="I97" s="332"/>
      <c r="J97" s="332"/>
      <c r="K97" s="333"/>
      <c r="L97" s="334"/>
      <c r="M97" s="335"/>
      <c r="N97" s="335"/>
      <c r="O97" s="336"/>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337">
        <f t="shared" si="10"/>
        <v>0</v>
      </c>
      <c r="AV97" s="338"/>
      <c r="AW97" s="339">
        <f t="shared" si="8"/>
        <v>0</v>
      </c>
      <c r="AX97" s="340"/>
      <c r="AY97" s="307"/>
      <c r="AZ97" s="308"/>
      <c r="BA97" s="308"/>
      <c r="BB97" s="308"/>
      <c r="BC97" s="308"/>
      <c r="BD97" s="309"/>
    </row>
    <row r="98" spans="1:56" ht="40" customHeight="1" x14ac:dyDescent="0.55000000000000004">
      <c r="A98" s="72"/>
      <c r="B98" s="88">
        <f t="shared" si="9"/>
        <v>86</v>
      </c>
      <c r="C98" s="327"/>
      <c r="D98" s="328"/>
      <c r="E98" s="329"/>
      <c r="F98" s="330"/>
      <c r="G98" s="331"/>
      <c r="H98" s="332"/>
      <c r="I98" s="332"/>
      <c r="J98" s="332"/>
      <c r="K98" s="333"/>
      <c r="L98" s="334"/>
      <c r="M98" s="335"/>
      <c r="N98" s="335"/>
      <c r="O98" s="336"/>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337">
        <f t="shared" si="10"/>
        <v>0</v>
      </c>
      <c r="AV98" s="338"/>
      <c r="AW98" s="339">
        <f t="shared" si="8"/>
        <v>0</v>
      </c>
      <c r="AX98" s="340"/>
      <c r="AY98" s="307"/>
      <c r="AZ98" s="308"/>
      <c r="BA98" s="308"/>
      <c r="BB98" s="308"/>
      <c r="BC98" s="308"/>
      <c r="BD98" s="309"/>
    </row>
    <row r="99" spans="1:56" ht="40" customHeight="1" x14ac:dyDescent="0.55000000000000004">
      <c r="A99" s="72"/>
      <c r="B99" s="88">
        <f t="shared" si="9"/>
        <v>87</v>
      </c>
      <c r="C99" s="327"/>
      <c r="D99" s="328"/>
      <c r="E99" s="329"/>
      <c r="F99" s="330"/>
      <c r="G99" s="331"/>
      <c r="H99" s="332"/>
      <c r="I99" s="332"/>
      <c r="J99" s="332"/>
      <c r="K99" s="333"/>
      <c r="L99" s="334"/>
      <c r="M99" s="335"/>
      <c r="N99" s="335"/>
      <c r="O99" s="336"/>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337">
        <f t="shared" si="10"/>
        <v>0</v>
      </c>
      <c r="AV99" s="338"/>
      <c r="AW99" s="339">
        <f t="shared" si="8"/>
        <v>0</v>
      </c>
      <c r="AX99" s="340"/>
      <c r="AY99" s="307"/>
      <c r="AZ99" s="308"/>
      <c r="BA99" s="308"/>
      <c r="BB99" s="308"/>
      <c r="BC99" s="308"/>
      <c r="BD99" s="309"/>
    </row>
    <row r="100" spans="1:56" ht="40" customHeight="1" x14ac:dyDescent="0.55000000000000004">
      <c r="A100" s="72"/>
      <c r="B100" s="88">
        <f t="shared" si="9"/>
        <v>88</v>
      </c>
      <c r="C100" s="327"/>
      <c r="D100" s="328"/>
      <c r="E100" s="329"/>
      <c r="F100" s="330"/>
      <c r="G100" s="331"/>
      <c r="H100" s="332"/>
      <c r="I100" s="332"/>
      <c r="J100" s="332"/>
      <c r="K100" s="333"/>
      <c r="L100" s="334"/>
      <c r="M100" s="335"/>
      <c r="N100" s="335"/>
      <c r="O100" s="336"/>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337">
        <f t="shared" si="10"/>
        <v>0</v>
      </c>
      <c r="AV100" s="338"/>
      <c r="AW100" s="339">
        <f t="shared" si="8"/>
        <v>0</v>
      </c>
      <c r="AX100" s="340"/>
      <c r="AY100" s="307"/>
      <c r="AZ100" s="308"/>
      <c r="BA100" s="308"/>
      <c r="BB100" s="308"/>
      <c r="BC100" s="308"/>
      <c r="BD100" s="309"/>
    </row>
    <row r="101" spans="1:56" ht="40" customHeight="1" x14ac:dyDescent="0.55000000000000004">
      <c r="A101" s="72"/>
      <c r="B101" s="88">
        <f t="shared" si="9"/>
        <v>89</v>
      </c>
      <c r="C101" s="327"/>
      <c r="D101" s="328"/>
      <c r="E101" s="329"/>
      <c r="F101" s="330"/>
      <c r="G101" s="331"/>
      <c r="H101" s="332"/>
      <c r="I101" s="332"/>
      <c r="J101" s="332"/>
      <c r="K101" s="333"/>
      <c r="L101" s="334"/>
      <c r="M101" s="335"/>
      <c r="N101" s="335"/>
      <c r="O101" s="336"/>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337">
        <f t="shared" si="10"/>
        <v>0</v>
      </c>
      <c r="AV101" s="338"/>
      <c r="AW101" s="339">
        <f t="shared" si="8"/>
        <v>0</v>
      </c>
      <c r="AX101" s="340"/>
      <c r="AY101" s="307"/>
      <c r="AZ101" s="308"/>
      <c r="BA101" s="308"/>
      <c r="BB101" s="308"/>
      <c r="BC101" s="308"/>
      <c r="BD101" s="309"/>
    </row>
    <row r="102" spans="1:56" ht="40" customHeight="1" x14ac:dyDescent="0.55000000000000004">
      <c r="A102" s="72"/>
      <c r="B102" s="88">
        <f t="shared" si="9"/>
        <v>90</v>
      </c>
      <c r="C102" s="327"/>
      <c r="D102" s="328"/>
      <c r="E102" s="329"/>
      <c r="F102" s="330"/>
      <c r="G102" s="331"/>
      <c r="H102" s="332"/>
      <c r="I102" s="332"/>
      <c r="J102" s="332"/>
      <c r="K102" s="333"/>
      <c r="L102" s="334"/>
      <c r="M102" s="335"/>
      <c r="N102" s="335"/>
      <c r="O102" s="336"/>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337">
        <f t="shared" si="10"/>
        <v>0</v>
      </c>
      <c r="AV102" s="338"/>
      <c r="AW102" s="339">
        <f t="shared" si="8"/>
        <v>0</v>
      </c>
      <c r="AX102" s="340"/>
      <c r="AY102" s="307"/>
      <c r="AZ102" s="308"/>
      <c r="BA102" s="308"/>
      <c r="BB102" s="308"/>
      <c r="BC102" s="308"/>
      <c r="BD102" s="309"/>
    </row>
    <row r="103" spans="1:56" ht="40" customHeight="1" x14ac:dyDescent="0.55000000000000004">
      <c r="A103" s="72"/>
      <c r="B103" s="88">
        <f t="shared" si="9"/>
        <v>91</v>
      </c>
      <c r="C103" s="327"/>
      <c r="D103" s="328"/>
      <c r="E103" s="329"/>
      <c r="F103" s="330"/>
      <c r="G103" s="331"/>
      <c r="H103" s="332"/>
      <c r="I103" s="332"/>
      <c r="J103" s="332"/>
      <c r="K103" s="333"/>
      <c r="L103" s="334"/>
      <c r="M103" s="335"/>
      <c r="N103" s="335"/>
      <c r="O103" s="336"/>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337">
        <f t="shared" si="10"/>
        <v>0</v>
      </c>
      <c r="AV103" s="338"/>
      <c r="AW103" s="339">
        <f t="shared" si="8"/>
        <v>0</v>
      </c>
      <c r="AX103" s="340"/>
      <c r="AY103" s="307"/>
      <c r="AZ103" s="308"/>
      <c r="BA103" s="308"/>
      <c r="BB103" s="308"/>
      <c r="BC103" s="308"/>
      <c r="BD103" s="309"/>
    </row>
    <row r="104" spans="1:56" ht="40" customHeight="1" x14ac:dyDescent="0.55000000000000004">
      <c r="A104" s="72"/>
      <c r="B104" s="88">
        <f t="shared" si="9"/>
        <v>92</v>
      </c>
      <c r="C104" s="327"/>
      <c r="D104" s="328"/>
      <c r="E104" s="329"/>
      <c r="F104" s="330"/>
      <c r="G104" s="331"/>
      <c r="H104" s="332"/>
      <c r="I104" s="332"/>
      <c r="J104" s="332"/>
      <c r="K104" s="333"/>
      <c r="L104" s="334"/>
      <c r="M104" s="335"/>
      <c r="N104" s="335"/>
      <c r="O104" s="336"/>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337">
        <f t="shared" si="10"/>
        <v>0</v>
      </c>
      <c r="AV104" s="338"/>
      <c r="AW104" s="339">
        <f t="shared" si="8"/>
        <v>0</v>
      </c>
      <c r="AX104" s="340"/>
      <c r="AY104" s="307"/>
      <c r="AZ104" s="308"/>
      <c r="BA104" s="308"/>
      <c r="BB104" s="308"/>
      <c r="BC104" s="308"/>
      <c r="BD104" s="309"/>
    </row>
    <row r="105" spans="1:56" ht="40" customHeight="1" x14ac:dyDescent="0.55000000000000004">
      <c r="A105" s="72"/>
      <c r="B105" s="88">
        <f t="shared" si="9"/>
        <v>93</v>
      </c>
      <c r="C105" s="327"/>
      <c r="D105" s="328"/>
      <c r="E105" s="329"/>
      <c r="F105" s="330"/>
      <c r="G105" s="331"/>
      <c r="H105" s="332"/>
      <c r="I105" s="332"/>
      <c r="J105" s="332"/>
      <c r="K105" s="333"/>
      <c r="L105" s="334"/>
      <c r="M105" s="335"/>
      <c r="N105" s="335"/>
      <c r="O105" s="336"/>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337">
        <f t="shared" si="10"/>
        <v>0</v>
      </c>
      <c r="AV105" s="338"/>
      <c r="AW105" s="339">
        <f t="shared" si="8"/>
        <v>0</v>
      </c>
      <c r="AX105" s="340"/>
      <c r="AY105" s="307"/>
      <c r="AZ105" s="308"/>
      <c r="BA105" s="308"/>
      <c r="BB105" s="308"/>
      <c r="BC105" s="308"/>
      <c r="BD105" s="309"/>
    </row>
    <row r="106" spans="1:56" ht="40" customHeight="1" x14ac:dyDescent="0.55000000000000004">
      <c r="A106" s="72"/>
      <c r="B106" s="88">
        <f t="shared" si="9"/>
        <v>94</v>
      </c>
      <c r="C106" s="327"/>
      <c r="D106" s="328"/>
      <c r="E106" s="329"/>
      <c r="F106" s="330"/>
      <c r="G106" s="331"/>
      <c r="H106" s="332"/>
      <c r="I106" s="332"/>
      <c r="J106" s="332"/>
      <c r="K106" s="333"/>
      <c r="L106" s="334"/>
      <c r="M106" s="335"/>
      <c r="N106" s="335"/>
      <c r="O106" s="336"/>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337">
        <f t="shared" si="10"/>
        <v>0</v>
      </c>
      <c r="AV106" s="338"/>
      <c r="AW106" s="339">
        <f t="shared" si="8"/>
        <v>0</v>
      </c>
      <c r="AX106" s="340"/>
      <c r="AY106" s="307"/>
      <c r="AZ106" s="308"/>
      <c r="BA106" s="308"/>
      <c r="BB106" s="308"/>
      <c r="BC106" s="308"/>
      <c r="BD106" s="309"/>
    </row>
    <row r="107" spans="1:56" ht="40" customHeight="1" x14ac:dyDescent="0.55000000000000004">
      <c r="A107" s="72"/>
      <c r="B107" s="88">
        <f t="shared" si="9"/>
        <v>95</v>
      </c>
      <c r="C107" s="327"/>
      <c r="D107" s="328"/>
      <c r="E107" s="329"/>
      <c r="F107" s="330"/>
      <c r="G107" s="331"/>
      <c r="H107" s="332"/>
      <c r="I107" s="332"/>
      <c r="J107" s="332"/>
      <c r="K107" s="333"/>
      <c r="L107" s="334"/>
      <c r="M107" s="335"/>
      <c r="N107" s="335"/>
      <c r="O107" s="336"/>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337">
        <f t="shared" si="10"/>
        <v>0</v>
      </c>
      <c r="AV107" s="338"/>
      <c r="AW107" s="339">
        <f t="shared" si="8"/>
        <v>0</v>
      </c>
      <c r="AX107" s="340"/>
      <c r="AY107" s="307"/>
      <c r="AZ107" s="308"/>
      <c r="BA107" s="308"/>
      <c r="BB107" s="308"/>
      <c r="BC107" s="308"/>
      <c r="BD107" s="309"/>
    </row>
    <row r="108" spans="1:56" ht="40" customHeight="1" x14ac:dyDescent="0.55000000000000004">
      <c r="A108" s="72"/>
      <c r="B108" s="88">
        <f t="shared" si="9"/>
        <v>96</v>
      </c>
      <c r="C108" s="327"/>
      <c r="D108" s="328"/>
      <c r="E108" s="329"/>
      <c r="F108" s="330"/>
      <c r="G108" s="331"/>
      <c r="H108" s="332"/>
      <c r="I108" s="332"/>
      <c r="J108" s="332"/>
      <c r="K108" s="333"/>
      <c r="L108" s="334"/>
      <c r="M108" s="335"/>
      <c r="N108" s="335"/>
      <c r="O108" s="336"/>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337">
        <f t="shared" si="10"/>
        <v>0</v>
      </c>
      <c r="AV108" s="338"/>
      <c r="AW108" s="339">
        <f t="shared" si="8"/>
        <v>0</v>
      </c>
      <c r="AX108" s="340"/>
      <c r="AY108" s="307"/>
      <c r="AZ108" s="308"/>
      <c r="BA108" s="308"/>
      <c r="BB108" s="308"/>
      <c r="BC108" s="308"/>
      <c r="BD108" s="309"/>
    </row>
    <row r="109" spans="1:56" ht="40" customHeight="1" x14ac:dyDescent="0.55000000000000004">
      <c r="A109" s="72"/>
      <c r="B109" s="88">
        <f t="shared" si="9"/>
        <v>97</v>
      </c>
      <c r="C109" s="327"/>
      <c r="D109" s="328"/>
      <c r="E109" s="329"/>
      <c r="F109" s="330"/>
      <c r="G109" s="331"/>
      <c r="H109" s="332"/>
      <c r="I109" s="332"/>
      <c r="J109" s="332"/>
      <c r="K109" s="333"/>
      <c r="L109" s="334"/>
      <c r="M109" s="335"/>
      <c r="N109" s="335"/>
      <c r="O109" s="336"/>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337">
        <f t="shared" si="10"/>
        <v>0</v>
      </c>
      <c r="AV109" s="338"/>
      <c r="AW109" s="339">
        <f t="shared" si="8"/>
        <v>0</v>
      </c>
      <c r="AX109" s="340"/>
      <c r="AY109" s="307"/>
      <c r="AZ109" s="308"/>
      <c r="BA109" s="308"/>
      <c r="BB109" s="308"/>
      <c r="BC109" s="308"/>
      <c r="BD109" s="309"/>
    </row>
    <row r="110" spans="1:56" ht="40" customHeight="1" x14ac:dyDescent="0.55000000000000004">
      <c r="A110" s="72"/>
      <c r="B110" s="88">
        <f t="shared" si="9"/>
        <v>98</v>
      </c>
      <c r="C110" s="327"/>
      <c r="D110" s="328"/>
      <c r="E110" s="329"/>
      <c r="F110" s="330"/>
      <c r="G110" s="331"/>
      <c r="H110" s="332"/>
      <c r="I110" s="332"/>
      <c r="J110" s="332"/>
      <c r="K110" s="333"/>
      <c r="L110" s="334"/>
      <c r="M110" s="335"/>
      <c r="N110" s="335"/>
      <c r="O110" s="336"/>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337">
        <f t="shared" si="10"/>
        <v>0</v>
      </c>
      <c r="AV110" s="338"/>
      <c r="AW110" s="339">
        <f t="shared" si="8"/>
        <v>0</v>
      </c>
      <c r="AX110" s="340"/>
      <c r="AY110" s="307"/>
      <c r="AZ110" s="308"/>
      <c r="BA110" s="308"/>
      <c r="BB110" s="308"/>
      <c r="BC110" s="308"/>
      <c r="BD110" s="309"/>
    </row>
    <row r="111" spans="1:56" ht="40" customHeight="1" x14ac:dyDescent="0.55000000000000004">
      <c r="A111" s="72"/>
      <c r="B111" s="88">
        <f t="shared" si="9"/>
        <v>99</v>
      </c>
      <c r="C111" s="327"/>
      <c r="D111" s="328"/>
      <c r="E111" s="329"/>
      <c r="F111" s="330"/>
      <c r="G111" s="331"/>
      <c r="H111" s="332"/>
      <c r="I111" s="332"/>
      <c r="J111" s="332"/>
      <c r="K111" s="333"/>
      <c r="L111" s="334"/>
      <c r="M111" s="335"/>
      <c r="N111" s="335"/>
      <c r="O111" s="336"/>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337">
        <f t="shared" si="10"/>
        <v>0</v>
      </c>
      <c r="AV111" s="338"/>
      <c r="AW111" s="339">
        <f t="shared" si="8"/>
        <v>0</v>
      </c>
      <c r="AX111" s="340"/>
      <c r="AY111" s="307"/>
      <c r="AZ111" s="308"/>
      <c r="BA111" s="308"/>
      <c r="BB111" s="308"/>
      <c r="BC111" s="308"/>
      <c r="BD111" s="309"/>
    </row>
    <row r="112" spans="1:56" ht="40" customHeight="1" thickBot="1" x14ac:dyDescent="0.6">
      <c r="A112" s="72"/>
      <c r="B112" s="89">
        <f t="shared" si="9"/>
        <v>100</v>
      </c>
      <c r="C112" s="310"/>
      <c r="D112" s="311"/>
      <c r="E112" s="312"/>
      <c r="F112" s="313"/>
      <c r="G112" s="314"/>
      <c r="H112" s="315"/>
      <c r="I112" s="315"/>
      <c r="J112" s="315"/>
      <c r="K112" s="316"/>
      <c r="L112" s="317"/>
      <c r="M112" s="318"/>
      <c r="N112" s="318"/>
      <c r="O112" s="319"/>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320">
        <f t="shared" si="3"/>
        <v>0</v>
      </c>
      <c r="AV112" s="321"/>
      <c r="AW112" s="322">
        <f t="shared" si="8"/>
        <v>0</v>
      </c>
      <c r="AX112" s="323"/>
      <c r="AY112" s="324"/>
      <c r="AZ112" s="325"/>
      <c r="BA112" s="325"/>
      <c r="BB112" s="325"/>
      <c r="BC112" s="325"/>
      <c r="BD112" s="326"/>
    </row>
    <row r="113" spans="1:56" ht="20.25" customHeight="1" x14ac:dyDescent="0.55000000000000004">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55000000000000004">
      <c r="A114" s="72"/>
      <c r="B114" s="68"/>
      <c r="C114" s="68" t="s">
        <v>172</v>
      </c>
      <c r="D114" s="99"/>
      <c r="E114" s="99"/>
      <c r="F114" s="100"/>
      <c r="G114" s="100"/>
      <c r="H114" s="100"/>
      <c r="I114" s="100"/>
      <c r="J114" s="100"/>
      <c r="K114" s="100"/>
      <c r="L114" s="100"/>
      <c r="M114" s="100"/>
      <c r="N114" s="100"/>
      <c r="O114" s="100"/>
      <c r="P114" s="100"/>
      <c r="Q114" s="100" t="s">
        <v>155</v>
      </c>
      <c r="R114" s="100"/>
      <c r="S114" s="100"/>
      <c r="T114" s="100"/>
      <c r="U114" s="100"/>
      <c r="V114" s="100"/>
      <c r="W114" s="100"/>
      <c r="X114" s="100"/>
      <c r="Y114" s="100"/>
      <c r="Z114" s="100"/>
      <c r="AA114" s="102"/>
      <c r="AB114" s="100"/>
      <c r="AC114" s="100"/>
      <c r="AD114" s="100"/>
      <c r="AE114" s="100"/>
      <c r="AF114" s="100"/>
      <c r="AG114" s="100"/>
      <c r="AH114" s="100"/>
      <c r="AI114" s="100" t="s">
        <v>105</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25" customHeight="1" x14ac:dyDescent="0.55000000000000004">
      <c r="A115" s="72"/>
      <c r="B115" s="68"/>
      <c r="C115" s="68" t="s">
        <v>36</v>
      </c>
      <c r="D115" s="99"/>
      <c r="E115" s="99"/>
      <c r="F115" s="100"/>
      <c r="G115" s="100"/>
      <c r="H115" s="100"/>
      <c r="I115" s="100"/>
      <c r="J115" s="100"/>
      <c r="K115" s="100"/>
      <c r="L115" s="398" t="s">
        <v>30</v>
      </c>
      <c r="M115" s="398"/>
      <c r="N115" s="100"/>
      <c r="O115" s="100"/>
      <c r="P115" s="100"/>
      <c r="Q115" s="100"/>
      <c r="R115" s="302" t="s">
        <v>56</v>
      </c>
      <c r="S115" s="302"/>
      <c r="T115" s="302" t="s">
        <v>57</v>
      </c>
      <c r="U115" s="302"/>
      <c r="V115" s="302"/>
      <c r="W115" s="302"/>
      <c r="X115" s="100"/>
      <c r="Y115" s="303" t="s">
        <v>60</v>
      </c>
      <c r="Z115" s="303"/>
      <c r="AA115" s="303"/>
      <c r="AB115" s="303"/>
      <c r="AC115" s="68"/>
      <c r="AD115" s="68"/>
      <c r="AE115" s="98" t="s">
        <v>69</v>
      </c>
      <c r="AF115" s="98"/>
      <c r="AG115" s="100"/>
      <c r="AH115" s="100"/>
      <c r="AI115" s="260" t="s">
        <v>8</v>
      </c>
      <c r="AJ115" s="262"/>
      <c r="AK115" s="260" t="s">
        <v>9</v>
      </c>
      <c r="AL115" s="261"/>
      <c r="AM115" s="261"/>
      <c r="AN115" s="262"/>
      <c r="AO115" s="107"/>
      <c r="AP115" s="107"/>
      <c r="AQ115" s="107"/>
      <c r="AR115" s="107"/>
      <c r="AS115" s="258"/>
      <c r="AT115" s="258"/>
      <c r="AU115" s="107"/>
      <c r="AV115" s="107"/>
      <c r="AW115" s="107"/>
      <c r="AX115" s="72"/>
      <c r="AY115" s="72"/>
      <c r="AZ115" s="72"/>
      <c r="BA115" s="72"/>
      <c r="BB115" s="72"/>
      <c r="BC115" s="72"/>
      <c r="BD115" s="72"/>
    </row>
    <row r="116" spans="1:56" ht="20.25" customHeight="1" x14ac:dyDescent="0.55000000000000004">
      <c r="A116" s="72"/>
      <c r="B116" s="68"/>
      <c r="C116" s="295"/>
      <c r="D116" s="295"/>
      <c r="E116" s="295"/>
      <c r="F116" s="304">
        <f>IF(AB2=1,10,IF(AB2=2,11,IF(AB2=3,12,AB2-3)))</f>
        <v>1</v>
      </c>
      <c r="G116" s="304"/>
      <c r="H116" s="304">
        <f>IF(AB2=1,11,IF(AB2=2,12,AB2-2))</f>
        <v>2</v>
      </c>
      <c r="I116" s="304"/>
      <c r="J116" s="304">
        <f>IF(AB2=1,12,AB2-1)</f>
        <v>3</v>
      </c>
      <c r="K116" s="304"/>
      <c r="L116" s="305" t="s">
        <v>29</v>
      </c>
      <c r="M116" s="305"/>
      <c r="N116" s="100"/>
      <c r="O116" s="100"/>
      <c r="P116" s="100"/>
      <c r="Q116" s="100"/>
      <c r="R116" s="259"/>
      <c r="S116" s="259"/>
      <c r="T116" s="259" t="s">
        <v>58</v>
      </c>
      <c r="U116" s="259"/>
      <c r="V116" s="259" t="s">
        <v>59</v>
      </c>
      <c r="W116" s="259"/>
      <c r="X116" s="100"/>
      <c r="Y116" s="259" t="s">
        <v>58</v>
      </c>
      <c r="Z116" s="259"/>
      <c r="AA116" s="259" t="s">
        <v>59</v>
      </c>
      <c r="AB116" s="259"/>
      <c r="AC116" s="68"/>
      <c r="AD116" s="68"/>
      <c r="AE116" s="98" t="s">
        <v>65</v>
      </c>
      <c r="AF116" s="98"/>
      <c r="AG116" s="100"/>
      <c r="AH116" s="100"/>
      <c r="AI116" s="260" t="s">
        <v>4</v>
      </c>
      <c r="AJ116" s="262"/>
      <c r="AK116" s="260" t="s">
        <v>73</v>
      </c>
      <c r="AL116" s="261"/>
      <c r="AM116" s="261"/>
      <c r="AN116" s="262"/>
      <c r="AO116" s="109"/>
      <c r="AP116" s="109"/>
      <c r="AQ116" s="107"/>
      <c r="AR116" s="110"/>
      <c r="AS116" s="306"/>
      <c r="AT116" s="306"/>
      <c r="AU116" s="107"/>
      <c r="AV116" s="107"/>
      <c r="AW116" s="107"/>
      <c r="AX116" s="72"/>
      <c r="AY116" s="72"/>
      <c r="AZ116" s="72"/>
      <c r="BA116" s="72"/>
      <c r="BB116" s="72"/>
      <c r="BC116" s="72"/>
      <c r="BD116" s="72"/>
    </row>
    <row r="117" spans="1:56" ht="20.25" customHeight="1" x14ac:dyDescent="0.55000000000000004">
      <c r="A117" s="72"/>
      <c r="B117" s="68"/>
      <c r="C117" s="295" t="s">
        <v>125</v>
      </c>
      <c r="D117" s="295"/>
      <c r="E117" s="295"/>
      <c r="F117" s="299"/>
      <c r="G117" s="299"/>
      <c r="H117" s="299"/>
      <c r="I117" s="299"/>
      <c r="J117" s="299"/>
      <c r="K117" s="299"/>
      <c r="L117" s="296">
        <f>SUM(F117:K117)</f>
        <v>0</v>
      </c>
      <c r="M117" s="296"/>
      <c r="N117" s="100"/>
      <c r="O117" s="100"/>
      <c r="P117" s="100"/>
      <c r="Q117" s="100"/>
      <c r="R117" s="260" t="s">
        <v>4</v>
      </c>
      <c r="S117" s="262"/>
      <c r="T117" s="287">
        <f>SUMIFS($AU$13:$AV$112,$C$13:$D$112,"訪問介護員",$E$13:$F$112,"A")+SUMIFS($AU$13:$AV$112,$C$13:$D$112,"サービス提供責任者",$E$13:$F$112,"A")</f>
        <v>0</v>
      </c>
      <c r="U117" s="288"/>
      <c r="V117" s="289">
        <f>SUMIFS($AW$13:$AX$112,$C$13:$D$112,"訪問介護員",$E$13:$F$112,"A")+SUMIFS($AW$13:$AX$112,$C$13:$D$112,"サービス提供責任者",$E$13:$F$112,"A")</f>
        <v>0</v>
      </c>
      <c r="W117" s="290"/>
      <c r="X117" s="119"/>
      <c r="Y117" s="291">
        <v>0</v>
      </c>
      <c r="Z117" s="292"/>
      <c r="AA117" s="291">
        <v>0</v>
      </c>
      <c r="AB117" s="292"/>
      <c r="AC117" s="118"/>
      <c r="AD117" s="118"/>
      <c r="AE117" s="291">
        <v>0</v>
      </c>
      <c r="AF117" s="292"/>
      <c r="AG117" s="100"/>
      <c r="AH117" s="100"/>
      <c r="AI117" s="260" t="s">
        <v>5</v>
      </c>
      <c r="AJ117" s="262"/>
      <c r="AK117" s="260" t="s">
        <v>74</v>
      </c>
      <c r="AL117" s="261"/>
      <c r="AM117" s="261"/>
      <c r="AN117" s="262"/>
      <c r="AO117" s="110"/>
      <c r="AP117" s="107"/>
      <c r="AQ117" s="300"/>
      <c r="AR117" s="300"/>
      <c r="AS117" s="300"/>
      <c r="AT117" s="300"/>
      <c r="AU117" s="107"/>
      <c r="AV117" s="107"/>
      <c r="AW117" s="107"/>
      <c r="AX117" s="72"/>
      <c r="AY117" s="72"/>
      <c r="AZ117" s="72"/>
      <c r="BA117" s="72"/>
      <c r="BB117" s="72"/>
      <c r="BC117" s="72"/>
      <c r="BD117" s="72"/>
    </row>
    <row r="118" spans="1:56" ht="20.25" customHeight="1" x14ac:dyDescent="0.55000000000000004">
      <c r="A118" s="72"/>
      <c r="B118" s="68"/>
      <c r="C118" s="295" t="s">
        <v>126</v>
      </c>
      <c r="D118" s="295"/>
      <c r="E118" s="295"/>
      <c r="F118" s="299"/>
      <c r="G118" s="299"/>
      <c r="H118" s="299"/>
      <c r="I118" s="299"/>
      <c r="J118" s="299"/>
      <c r="K118" s="299"/>
      <c r="L118" s="296">
        <f>SUM(F118:K118)</f>
        <v>0</v>
      </c>
      <c r="M118" s="296"/>
      <c r="N118" s="100"/>
      <c r="O118" s="100"/>
      <c r="P118" s="100"/>
      <c r="Q118" s="100"/>
      <c r="R118" s="260" t="s">
        <v>5</v>
      </c>
      <c r="S118" s="262"/>
      <c r="T118" s="287">
        <f>SUMIFS($AU$13:$AV$112,$C$13:$D$112,"訪問介護員",$E$13:$F$112,"B")+SUMIFS($AU$13:$AV$112,$C$13:$D$112,"サービス提供責任者",$E$13:$F$112,"B")</f>
        <v>0</v>
      </c>
      <c r="U118" s="288"/>
      <c r="V118" s="289">
        <f>SUMIFS($AW$13:$AX$112,$C$13:$D$112,"訪問介護員",$E$13:$F$112,"B")+SUMIFS($AW$13:$AX$112,$C$13:$D$112,"サービス提供責任者",$E$13:$F$112,"B")</f>
        <v>0</v>
      </c>
      <c r="W118" s="290"/>
      <c r="X118" s="119"/>
      <c r="Y118" s="291">
        <v>0</v>
      </c>
      <c r="Z118" s="292"/>
      <c r="AA118" s="291">
        <v>0</v>
      </c>
      <c r="AB118" s="292"/>
      <c r="AC118" s="118"/>
      <c r="AD118" s="118"/>
      <c r="AE118" s="291">
        <v>0</v>
      </c>
      <c r="AF118" s="292"/>
      <c r="AG118" s="100"/>
      <c r="AH118" s="100"/>
      <c r="AI118" s="260" t="s">
        <v>6</v>
      </c>
      <c r="AJ118" s="262"/>
      <c r="AK118" s="260" t="s">
        <v>75</v>
      </c>
      <c r="AL118" s="261"/>
      <c r="AM118" s="261"/>
      <c r="AN118" s="262"/>
      <c r="AO118" s="110"/>
      <c r="AP118" s="107"/>
      <c r="AQ118" s="281"/>
      <c r="AR118" s="281"/>
      <c r="AS118" s="281"/>
      <c r="AT118" s="281"/>
      <c r="AU118" s="107"/>
      <c r="AV118" s="107"/>
      <c r="AW118" s="107"/>
      <c r="AX118" s="72"/>
      <c r="AY118" s="72"/>
      <c r="AZ118" s="72"/>
      <c r="BA118" s="72"/>
      <c r="BB118" s="72"/>
      <c r="BC118" s="72"/>
      <c r="BD118" s="72"/>
    </row>
    <row r="119" spans="1:56" ht="20.25" customHeight="1" x14ac:dyDescent="0.55000000000000004">
      <c r="A119" s="72"/>
      <c r="B119" s="68"/>
      <c r="C119" s="295" t="s">
        <v>28</v>
      </c>
      <c r="D119" s="295"/>
      <c r="E119" s="295"/>
      <c r="F119" s="299"/>
      <c r="G119" s="299"/>
      <c r="H119" s="299"/>
      <c r="I119" s="299"/>
      <c r="J119" s="299"/>
      <c r="K119" s="299"/>
      <c r="L119" s="296">
        <f>SUM(F119:K119)</f>
        <v>0</v>
      </c>
      <c r="M119" s="296"/>
      <c r="N119" s="100"/>
      <c r="O119" s="100"/>
      <c r="P119" s="100"/>
      <c r="Q119" s="100"/>
      <c r="R119" s="260" t="s">
        <v>6</v>
      </c>
      <c r="S119" s="262"/>
      <c r="T119" s="287">
        <f>SUMIFS($AU$13:$AV$112,$C$13:$D$112,"訪問介護員",$E$13:$F$112,"C")+SUMIFS($AU$13:$AV$112,$C$13:$D$112,"サービス提供責任者",$E$13:$F$112,"C")</f>
        <v>0</v>
      </c>
      <c r="U119" s="288"/>
      <c r="V119" s="289">
        <f>SUMIFS($AW$13:$AX$112,$C$13:$D$112,"訪問介護員",$E$13:$F$112,"C")+SUMIFS($AW$13:$AX$112,$C$13:$D$112,"サービス提供責任者",$E$13:$F$112,"C")</f>
        <v>0</v>
      </c>
      <c r="W119" s="290"/>
      <c r="X119" s="119"/>
      <c r="Y119" s="291">
        <v>0</v>
      </c>
      <c r="Z119" s="292"/>
      <c r="AA119" s="293">
        <v>0</v>
      </c>
      <c r="AB119" s="294"/>
      <c r="AC119" s="118"/>
      <c r="AD119" s="118"/>
      <c r="AE119" s="287" t="s">
        <v>38</v>
      </c>
      <c r="AF119" s="288"/>
      <c r="AG119" s="100"/>
      <c r="AH119" s="100"/>
      <c r="AI119" s="260" t="s">
        <v>7</v>
      </c>
      <c r="AJ119" s="262"/>
      <c r="AK119" s="260" t="s">
        <v>104</v>
      </c>
      <c r="AL119" s="261"/>
      <c r="AM119" s="261"/>
      <c r="AN119" s="262"/>
      <c r="AO119" s="111"/>
      <c r="AP119" s="107"/>
      <c r="AQ119" s="282"/>
      <c r="AR119" s="282"/>
      <c r="AS119" s="285"/>
      <c r="AT119" s="285"/>
      <c r="AU119" s="107"/>
      <c r="AV119" s="107"/>
      <c r="AW119" s="107"/>
      <c r="AX119" s="72"/>
      <c r="AY119" s="72"/>
      <c r="AZ119" s="72"/>
      <c r="BA119" s="72"/>
      <c r="BB119" s="72"/>
      <c r="BC119" s="72"/>
      <c r="BD119" s="72"/>
    </row>
    <row r="120" spans="1:56" ht="20.25" customHeight="1" x14ac:dyDescent="0.55000000000000004">
      <c r="A120" s="72"/>
      <c r="B120" s="68"/>
      <c r="C120" s="295" t="s">
        <v>29</v>
      </c>
      <c r="D120" s="295"/>
      <c r="E120" s="295"/>
      <c r="F120" s="296">
        <f>SUM(F117:G119)</f>
        <v>0</v>
      </c>
      <c r="G120" s="296"/>
      <c r="H120" s="296">
        <f>SUM(H117:I119)</f>
        <v>0</v>
      </c>
      <c r="I120" s="296"/>
      <c r="J120" s="296">
        <f>SUM(J117:K119)</f>
        <v>0</v>
      </c>
      <c r="K120" s="296"/>
      <c r="L120" s="296">
        <f>SUM(L117:M119)</f>
        <v>0</v>
      </c>
      <c r="M120" s="296"/>
      <c r="N120" s="399"/>
      <c r="O120" s="302"/>
      <c r="P120" s="100"/>
      <c r="Q120" s="100"/>
      <c r="R120" s="260" t="s">
        <v>7</v>
      </c>
      <c r="S120" s="262"/>
      <c r="T120" s="287">
        <f>SUMIFS($AU$13:$AV$112,$C$13:$D$112,"訪問介護員",$E$13:$F$112,"D")+SUMIFS($AU$13:$AV$112,$C$13:$D$112,"サービス提供責任者",$E$13:$F$112,"D")</f>
        <v>0</v>
      </c>
      <c r="U120" s="288"/>
      <c r="V120" s="289">
        <f>SUMIFS($AW$13:$AX$112,$C$13:$D$112,"訪問介護員",$E$13:$F$112,"D")+SUMIFS($AW$13:$AX$112,$C$13:$D$112,"サービス提供責任者",$E$13:$F$112,"D")</f>
        <v>0</v>
      </c>
      <c r="W120" s="290"/>
      <c r="X120" s="119"/>
      <c r="Y120" s="291">
        <v>0</v>
      </c>
      <c r="Z120" s="292"/>
      <c r="AA120" s="293">
        <v>0</v>
      </c>
      <c r="AB120" s="294"/>
      <c r="AC120" s="118"/>
      <c r="AD120" s="118"/>
      <c r="AE120" s="287" t="s">
        <v>38</v>
      </c>
      <c r="AF120" s="288"/>
      <c r="AG120" s="100"/>
      <c r="AH120" s="100"/>
      <c r="AI120" s="100"/>
      <c r="AJ120" s="281"/>
      <c r="AK120" s="281"/>
      <c r="AL120" s="282"/>
      <c r="AM120" s="282"/>
      <c r="AN120" s="285"/>
      <c r="AO120" s="285"/>
      <c r="AP120" s="107"/>
      <c r="AQ120" s="282"/>
      <c r="AR120" s="282"/>
      <c r="AS120" s="285"/>
      <c r="AT120" s="285"/>
      <c r="AU120" s="107"/>
      <c r="AV120" s="107"/>
      <c r="AW120" s="107"/>
      <c r="AX120" s="74"/>
      <c r="AY120" s="74"/>
      <c r="AZ120" s="72"/>
      <c r="BA120" s="72"/>
      <c r="BB120" s="72"/>
      <c r="BC120" s="72"/>
      <c r="BD120" s="72"/>
    </row>
    <row r="121" spans="1:56" ht="20.25" customHeight="1" x14ac:dyDescent="0.55000000000000004">
      <c r="A121" s="72"/>
      <c r="B121" s="68"/>
      <c r="C121" s="68"/>
      <c r="D121" s="68"/>
      <c r="E121" s="68"/>
      <c r="F121" s="68"/>
      <c r="G121" s="68"/>
      <c r="H121" s="68"/>
      <c r="I121" s="68"/>
      <c r="J121" s="68"/>
      <c r="K121" s="68"/>
      <c r="L121" s="98" t="s">
        <v>31</v>
      </c>
      <c r="M121" s="98"/>
      <c r="N121" s="68"/>
      <c r="O121" s="68"/>
      <c r="P121" s="100"/>
      <c r="Q121" s="100"/>
      <c r="R121" s="260" t="s">
        <v>29</v>
      </c>
      <c r="S121" s="262"/>
      <c r="T121" s="287">
        <f>SUM(T117:U120)</f>
        <v>0</v>
      </c>
      <c r="U121" s="288"/>
      <c r="V121" s="289">
        <f>SUM(V117:W120)</f>
        <v>0</v>
      </c>
      <c r="W121" s="290"/>
      <c r="X121" s="119"/>
      <c r="Y121" s="287">
        <f>SUM(Y117:Z120)</f>
        <v>0</v>
      </c>
      <c r="Z121" s="288"/>
      <c r="AA121" s="287">
        <f>SUM(AA117:AB120)</f>
        <v>0</v>
      </c>
      <c r="AB121" s="288"/>
      <c r="AC121" s="118"/>
      <c r="AD121" s="118"/>
      <c r="AE121" s="287">
        <f>SUM(AE117:AF118)</f>
        <v>0</v>
      </c>
      <c r="AF121" s="288"/>
      <c r="AG121" s="100"/>
      <c r="AH121" s="100"/>
      <c r="AI121" s="100"/>
      <c r="AJ121" s="281"/>
      <c r="AK121" s="281"/>
      <c r="AL121" s="282"/>
      <c r="AM121" s="282"/>
      <c r="AN121" s="284"/>
      <c r="AO121" s="284"/>
      <c r="AP121" s="107"/>
      <c r="AQ121" s="120"/>
      <c r="AR121" s="120"/>
      <c r="AS121" s="285"/>
      <c r="AT121" s="285"/>
      <c r="AU121" s="107"/>
      <c r="AV121" s="107"/>
      <c r="AW121" s="107"/>
      <c r="AX121" s="74"/>
      <c r="AY121" s="74"/>
      <c r="AZ121" s="72"/>
      <c r="BA121" s="72"/>
      <c r="BB121" s="72"/>
      <c r="BC121" s="72"/>
      <c r="BD121" s="72"/>
    </row>
    <row r="122" spans="1:56" ht="20.25" customHeight="1" x14ac:dyDescent="0.55000000000000004">
      <c r="A122" s="72"/>
      <c r="B122" s="68"/>
      <c r="C122" s="68"/>
      <c r="D122" s="68"/>
      <c r="E122" s="68"/>
      <c r="F122" s="68"/>
      <c r="G122" s="68"/>
      <c r="H122" s="68"/>
      <c r="I122" s="68"/>
      <c r="J122" s="68"/>
      <c r="K122" s="68"/>
      <c r="L122" s="402">
        <f>L120/3</f>
        <v>0</v>
      </c>
      <c r="M122" s="402"/>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25" customHeight="1" x14ac:dyDescent="0.55000000000000004">
      <c r="A123" s="72"/>
      <c r="B123" s="68"/>
      <c r="C123" s="68"/>
      <c r="D123" s="68"/>
      <c r="E123" s="68"/>
      <c r="F123" s="68"/>
      <c r="G123" s="68"/>
      <c r="H123" s="68"/>
      <c r="I123" s="68"/>
      <c r="J123" s="68"/>
      <c r="K123" s="68"/>
      <c r="L123" s="68"/>
      <c r="M123" s="68"/>
      <c r="N123" s="68"/>
      <c r="O123" s="68"/>
      <c r="P123" s="100"/>
      <c r="Q123" s="100"/>
      <c r="R123" s="102" t="s">
        <v>67</v>
      </c>
      <c r="S123" s="100"/>
      <c r="T123" s="100"/>
      <c r="U123" s="100"/>
      <c r="V123" s="100"/>
      <c r="W123" s="100"/>
      <c r="X123" s="112" t="s">
        <v>138</v>
      </c>
      <c r="Y123" s="269" t="s">
        <v>139</v>
      </c>
      <c r="Z123" s="270"/>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25" customHeight="1" x14ac:dyDescent="0.25">
      <c r="A124" s="72"/>
      <c r="B124" s="68"/>
      <c r="C124" s="44"/>
      <c r="D124" s="99"/>
      <c r="E124" s="99"/>
      <c r="F124" s="100"/>
      <c r="G124" s="100"/>
      <c r="H124" s="100"/>
      <c r="I124" s="100"/>
      <c r="J124" s="100"/>
      <c r="K124" s="100"/>
      <c r="L124" s="101" t="s">
        <v>136</v>
      </c>
      <c r="M124" s="102"/>
      <c r="N124" s="102"/>
      <c r="O124" s="103"/>
      <c r="P124" s="100"/>
      <c r="Q124" s="100"/>
      <c r="R124" s="100" t="s">
        <v>61</v>
      </c>
      <c r="S124" s="100"/>
      <c r="T124" s="100"/>
      <c r="U124" s="100"/>
      <c r="V124" s="100"/>
      <c r="W124" s="100" t="s">
        <v>62</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25" customHeight="1" x14ac:dyDescent="0.55000000000000004">
      <c r="A125" s="72"/>
      <c r="B125" s="68"/>
      <c r="C125" s="104" t="s">
        <v>35</v>
      </c>
      <c r="D125" s="104"/>
      <c r="E125" s="100"/>
      <c r="F125" s="104" t="s">
        <v>37</v>
      </c>
      <c r="G125" s="104"/>
      <c r="H125" s="100"/>
      <c r="I125" s="105"/>
      <c r="J125" s="105"/>
      <c r="K125" s="100"/>
      <c r="L125" s="98" t="s">
        <v>70</v>
      </c>
      <c r="M125" s="98"/>
      <c r="N125" s="98"/>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259" t="s">
        <v>63</v>
      </c>
      <c r="AC125" s="259"/>
      <c r="AD125" s="259"/>
      <c r="AE125" s="259"/>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x14ac:dyDescent="0.55000000000000004">
      <c r="A126" s="72"/>
      <c r="B126" s="68"/>
      <c r="C126" s="400">
        <f>L122</f>
        <v>0</v>
      </c>
      <c r="D126" s="401"/>
      <c r="E126" s="106" t="s">
        <v>32</v>
      </c>
      <c r="F126" s="273">
        <v>40</v>
      </c>
      <c r="G126" s="274"/>
      <c r="H126" s="106" t="s">
        <v>33</v>
      </c>
      <c r="I126" s="271">
        <f>C126/F126</f>
        <v>0</v>
      </c>
      <c r="J126" s="272"/>
      <c r="K126" s="106" t="s">
        <v>34</v>
      </c>
      <c r="L126" s="275">
        <f>IF(C126&lt;40,1,ROUNDUP(I126,1))</f>
        <v>1</v>
      </c>
      <c r="M126" s="276"/>
      <c r="N126" s="277"/>
      <c r="O126" s="100"/>
      <c r="P126" s="100"/>
      <c r="Q126" s="100"/>
      <c r="R126" s="278">
        <f>IF($Y$123="週",AA121,Y121)</f>
        <v>0</v>
      </c>
      <c r="S126" s="279"/>
      <c r="T126" s="279"/>
      <c r="U126" s="280"/>
      <c r="V126" s="106" t="s">
        <v>32</v>
      </c>
      <c r="W126" s="260">
        <f>IF($Y$123="週",$AV$5,$AZ$5)</f>
        <v>40</v>
      </c>
      <c r="X126" s="261"/>
      <c r="Y126" s="261"/>
      <c r="Z126" s="262"/>
      <c r="AA126" s="106" t="s">
        <v>33</v>
      </c>
      <c r="AB126" s="263">
        <f>ROUNDDOWN(R126/W126,1)</f>
        <v>0</v>
      </c>
      <c r="AC126" s="264"/>
      <c r="AD126" s="264"/>
      <c r="AE126" s="265"/>
      <c r="AF126" s="100"/>
      <c r="AG126" s="100"/>
      <c r="AH126" s="100"/>
      <c r="AI126" s="100"/>
      <c r="AJ126" s="283"/>
      <c r="AK126" s="283"/>
      <c r="AL126" s="283"/>
      <c r="AM126" s="283"/>
      <c r="AN126" s="110"/>
      <c r="AO126" s="281"/>
      <c r="AP126" s="281"/>
      <c r="AQ126" s="281"/>
      <c r="AR126" s="281"/>
      <c r="AS126" s="110"/>
      <c r="AT126" s="258"/>
      <c r="AU126" s="258"/>
      <c r="AV126" s="258"/>
      <c r="AW126" s="258"/>
      <c r="AX126" s="74"/>
      <c r="AY126" s="74"/>
      <c r="AZ126" s="72"/>
      <c r="BA126" s="72"/>
      <c r="BB126" s="72"/>
      <c r="BC126" s="72"/>
      <c r="BD126" s="72"/>
    </row>
    <row r="127" spans="1:56" ht="20.25" customHeight="1" x14ac:dyDescent="0.55000000000000004">
      <c r="A127" s="72"/>
      <c r="B127" s="68"/>
      <c r="C127" s="68"/>
      <c r="D127" s="100"/>
      <c r="E127" s="100"/>
      <c r="F127" s="100"/>
      <c r="G127" s="100"/>
      <c r="H127" s="100"/>
      <c r="I127" s="100"/>
      <c r="J127" s="100"/>
      <c r="K127" s="100"/>
      <c r="L127" s="100" t="s">
        <v>107</v>
      </c>
      <c r="M127" s="100"/>
      <c r="N127" s="100"/>
      <c r="O127" s="100"/>
      <c r="P127" s="100"/>
      <c r="Q127" s="100"/>
      <c r="R127" s="100"/>
      <c r="S127" s="100"/>
      <c r="T127" s="100"/>
      <c r="U127" s="100"/>
      <c r="V127" s="100"/>
      <c r="W127" s="100"/>
      <c r="X127" s="100"/>
      <c r="Y127" s="100"/>
      <c r="Z127" s="100"/>
      <c r="AA127" s="102"/>
      <c r="AB127" s="100" t="s">
        <v>106</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25" customHeight="1" x14ac:dyDescent="0.55000000000000004">
      <c r="A128" s="72"/>
      <c r="B128" s="68"/>
      <c r="C128" s="68" t="s">
        <v>147</v>
      </c>
      <c r="D128" s="100"/>
      <c r="E128" s="100"/>
      <c r="F128" s="100"/>
      <c r="G128" s="100"/>
      <c r="H128" s="100"/>
      <c r="I128" s="100"/>
      <c r="J128" s="100"/>
      <c r="K128" s="100"/>
      <c r="L128" s="100"/>
      <c r="M128" s="100"/>
      <c r="N128" s="100"/>
      <c r="O128" s="100"/>
      <c r="P128" s="100"/>
      <c r="Q128" s="100"/>
      <c r="R128" s="100" t="s">
        <v>66</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25" customHeight="1" x14ac:dyDescent="0.55000000000000004">
      <c r="A129" s="72"/>
      <c r="B129" s="68"/>
      <c r="C129" s="68"/>
      <c r="D129" s="100" t="s">
        <v>148</v>
      </c>
      <c r="E129" s="100"/>
      <c r="F129" s="100"/>
      <c r="G129" s="100"/>
      <c r="H129" s="100"/>
      <c r="I129" s="100"/>
      <c r="J129" s="100"/>
      <c r="K129" s="100"/>
      <c r="L129" s="100"/>
      <c r="M129" s="100"/>
      <c r="N129" s="100"/>
      <c r="O129" s="100"/>
      <c r="P129" s="100"/>
      <c r="Q129" s="100"/>
      <c r="R129" s="100" t="s">
        <v>69</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55000000000000004">
      <c r="A130" s="72"/>
      <c r="B130" s="68"/>
      <c r="C130" s="68" t="s">
        <v>39</v>
      </c>
      <c r="D130" s="100"/>
      <c r="E130" s="100"/>
      <c r="F130" s="100"/>
      <c r="G130" s="100"/>
      <c r="H130" s="100"/>
      <c r="I130" s="100"/>
      <c r="J130" s="100"/>
      <c r="K130" s="100"/>
      <c r="L130" s="100"/>
      <c r="M130" s="100"/>
      <c r="N130" s="100"/>
      <c r="O130" s="100"/>
      <c r="P130" s="100"/>
      <c r="Q130" s="100"/>
      <c r="R130" s="68" t="s">
        <v>64</v>
      </c>
      <c r="S130" s="68"/>
      <c r="T130" s="68"/>
      <c r="U130" s="68"/>
      <c r="V130" s="68"/>
      <c r="W130" s="100" t="s">
        <v>68</v>
      </c>
      <c r="X130" s="68"/>
      <c r="Y130" s="68"/>
      <c r="Z130" s="68"/>
      <c r="AA130" s="68"/>
      <c r="AB130" s="259" t="s">
        <v>29</v>
      </c>
      <c r="AC130" s="259"/>
      <c r="AD130" s="259"/>
      <c r="AE130" s="259"/>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55000000000000004">
      <c r="A131" s="72"/>
      <c r="B131" s="68"/>
      <c r="C131" s="68" t="s">
        <v>40</v>
      </c>
      <c r="D131" s="100"/>
      <c r="E131" s="100"/>
      <c r="F131" s="100"/>
      <c r="G131" s="100"/>
      <c r="H131" s="100"/>
      <c r="I131" s="100"/>
      <c r="J131" s="100"/>
      <c r="K131" s="100"/>
      <c r="L131" s="100"/>
      <c r="M131" s="100"/>
      <c r="N131" s="100"/>
      <c r="O131" s="100"/>
      <c r="P131" s="100"/>
      <c r="Q131" s="100"/>
      <c r="R131" s="278">
        <f>AE121</f>
        <v>0</v>
      </c>
      <c r="S131" s="279"/>
      <c r="T131" s="279"/>
      <c r="U131" s="280"/>
      <c r="V131" s="106" t="s">
        <v>124</v>
      </c>
      <c r="W131" s="263">
        <f>AB126</f>
        <v>0</v>
      </c>
      <c r="X131" s="264"/>
      <c r="Y131" s="264"/>
      <c r="Z131" s="265"/>
      <c r="AA131" s="106" t="s">
        <v>33</v>
      </c>
      <c r="AB131" s="266">
        <f>ROUNDDOWN(R131+W131,1)</f>
        <v>0</v>
      </c>
      <c r="AC131" s="267"/>
      <c r="AD131" s="267"/>
      <c r="AE131" s="268"/>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55000000000000004">
      <c r="A132" s="72"/>
      <c r="B132" s="68"/>
      <c r="C132" s="68" t="s">
        <v>41</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25" customHeight="1" x14ac:dyDescent="0.550000000000000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550000000000000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550000000000000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550000000000000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550000000000000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550000000000000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sheet="1" insertRows="0"/>
  <mergeCells count="831">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L115:M115"/>
    <mergeCell ref="R115:S116"/>
    <mergeCell ref="T115:W115"/>
    <mergeCell ref="Y115:AB115"/>
    <mergeCell ref="AI115:AJ115"/>
    <mergeCell ref="AK115:AN115"/>
    <mergeCell ref="AS115:AT115"/>
    <mergeCell ref="AI116:AJ116"/>
    <mergeCell ref="AK116:AN116"/>
    <mergeCell ref="AS116:AT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123:Z123">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6">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zoomScale="55" zoomScaleNormal="55" zoomScaleSheetLayoutView="55" workbookViewId="0">
      <selection activeCell="U3" sqref="U3"/>
    </sheetView>
  </sheetViews>
  <sheetFormatPr defaultColWidth="4.5" defaultRowHeight="20.25" customHeight="1" x14ac:dyDescent="0.55000000000000004"/>
  <cols>
    <col min="1" max="1" width="1.33203125" style="5" customWidth="1"/>
    <col min="2" max="56" width="5.58203125" style="5" customWidth="1"/>
    <col min="57" max="16384" width="4.5" style="5"/>
  </cols>
  <sheetData>
    <row r="1" spans="1:57" s="9" customFormat="1" ht="20.25" customHeight="1" x14ac:dyDescent="0.55000000000000004">
      <c r="A1" s="37"/>
      <c r="B1" s="37"/>
      <c r="C1" s="38" t="s">
        <v>177</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394" t="s">
        <v>114</v>
      </c>
      <c r="AN1" s="394"/>
      <c r="AO1" s="394"/>
      <c r="AP1" s="394"/>
      <c r="AQ1" s="394"/>
      <c r="AR1" s="394"/>
      <c r="AS1" s="394"/>
      <c r="AT1" s="394"/>
      <c r="AU1" s="394"/>
      <c r="AV1" s="394"/>
      <c r="AW1" s="394"/>
      <c r="AX1" s="394"/>
      <c r="AY1" s="394"/>
      <c r="AZ1" s="394"/>
      <c r="BA1" s="394"/>
      <c r="BB1" s="41" t="s">
        <v>0</v>
      </c>
      <c r="BC1" s="37"/>
      <c r="BD1" s="37"/>
    </row>
    <row r="2" spans="1:57" s="3" customFormat="1" ht="20.25" customHeight="1" x14ac:dyDescent="0.55000000000000004">
      <c r="A2" s="42"/>
      <c r="B2" s="42"/>
      <c r="C2" s="42"/>
      <c r="D2" s="39"/>
      <c r="E2" s="42"/>
      <c r="F2" s="42"/>
      <c r="G2" s="42"/>
      <c r="H2" s="39"/>
      <c r="I2" s="40"/>
      <c r="J2" s="40"/>
      <c r="K2" s="40"/>
      <c r="L2" s="40"/>
      <c r="M2" s="40"/>
      <c r="N2" s="42"/>
      <c r="O2" s="42"/>
      <c r="P2" s="42"/>
      <c r="Q2" s="42"/>
      <c r="R2" s="42"/>
      <c r="S2" s="42"/>
      <c r="T2" s="40" t="s">
        <v>20</v>
      </c>
      <c r="U2" s="395">
        <v>7</v>
      </c>
      <c r="V2" s="395"/>
      <c r="W2" s="40" t="s">
        <v>17</v>
      </c>
      <c r="X2" s="396">
        <f>IF(U2=0,"",YEAR(DATE(2018+U2,1,1)))</f>
        <v>2025</v>
      </c>
      <c r="Y2" s="396"/>
      <c r="Z2" s="42" t="s">
        <v>21</v>
      </c>
      <c r="AA2" s="42" t="s">
        <v>22</v>
      </c>
      <c r="AB2" s="395">
        <v>4</v>
      </c>
      <c r="AC2" s="395"/>
      <c r="AD2" s="42" t="s">
        <v>23</v>
      </c>
      <c r="AE2" s="42"/>
      <c r="AF2" s="42"/>
      <c r="AG2" s="42"/>
      <c r="AH2" s="42"/>
      <c r="AI2" s="42"/>
      <c r="AJ2" s="41"/>
      <c r="AK2" s="40" t="s">
        <v>18</v>
      </c>
      <c r="AL2" s="40" t="s">
        <v>17</v>
      </c>
      <c r="AM2" s="395"/>
      <c r="AN2" s="395"/>
      <c r="AO2" s="395"/>
      <c r="AP2" s="395"/>
      <c r="AQ2" s="395"/>
      <c r="AR2" s="395"/>
      <c r="AS2" s="395"/>
      <c r="AT2" s="395"/>
      <c r="AU2" s="395"/>
      <c r="AV2" s="395"/>
      <c r="AW2" s="395"/>
      <c r="AX2" s="395"/>
      <c r="AY2" s="395"/>
      <c r="AZ2" s="395"/>
      <c r="BA2" s="395"/>
      <c r="BB2" s="41" t="s">
        <v>0</v>
      </c>
      <c r="BC2" s="40"/>
      <c r="BD2" s="40"/>
      <c r="BE2" s="4"/>
    </row>
    <row r="3" spans="1:57" s="3" customFormat="1" ht="20.25" customHeight="1" x14ac:dyDescent="0.550000000000000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397" t="s">
        <v>157</v>
      </c>
      <c r="BA3" s="397"/>
      <c r="BB3" s="397"/>
      <c r="BC3" s="397"/>
      <c r="BD3" s="40"/>
      <c r="BE3" s="4"/>
    </row>
    <row r="4" spans="1:57" s="3" customFormat="1" ht="20.25" customHeight="1" x14ac:dyDescent="0.550000000000000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397" t="s">
        <v>150</v>
      </c>
      <c r="BA4" s="397"/>
      <c r="BB4" s="397"/>
      <c r="BC4" s="397"/>
      <c r="BD4" s="40"/>
      <c r="BE4" s="4"/>
    </row>
    <row r="5" spans="1:57" s="3" customFormat="1" ht="20.25" customHeight="1" x14ac:dyDescent="0.550000000000000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388">
        <v>40</v>
      </c>
      <c r="AW5" s="389"/>
      <c r="AX5" s="62" t="s">
        <v>24</v>
      </c>
      <c r="AY5" s="61"/>
      <c r="AZ5" s="388">
        <v>160</v>
      </c>
      <c r="BA5" s="389"/>
      <c r="BB5" s="62" t="s">
        <v>130</v>
      </c>
      <c r="BC5" s="61"/>
      <c r="BD5" s="42"/>
      <c r="BE5" s="4"/>
    </row>
    <row r="6" spans="1:57" s="3" customFormat="1" ht="20.25" customHeight="1" x14ac:dyDescent="0.550000000000000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392">
        <f>DAY(EOMONTH(DATE(X2,AB2,1),0))</f>
        <v>30</v>
      </c>
      <c r="BA6" s="393"/>
      <c r="BB6" s="62" t="s">
        <v>26</v>
      </c>
      <c r="BC6" s="42"/>
      <c r="BD6" s="42"/>
      <c r="BE6" s="4"/>
    </row>
    <row r="7" spans="1:57" ht="20.25" customHeight="1" thickBot="1" x14ac:dyDescent="0.6">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6">
      <c r="A8" s="72"/>
      <c r="B8" s="371" t="s">
        <v>27</v>
      </c>
      <c r="C8" s="374" t="s">
        <v>87</v>
      </c>
      <c r="D8" s="375"/>
      <c r="E8" s="380" t="s">
        <v>88</v>
      </c>
      <c r="F8" s="375"/>
      <c r="G8" s="380" t="s">
        <v>89</v>
      </c>
      <c r="H8" s="374"/>
      <c r="I8" s="374"/>
      <c r="J8" s="374"/>
      <c r="K8" s="375"/>
      <c r="L8" s="380" t="s">
        <v>90</v>
      </c>
      <c r="M8" s="374"/>
      <c r="N8" s="374"/>
      <c r="O8" s="383"/>
      <c r="P8" s="386" t="s">
        <v>168</v>
      </c>
      <c r="Q8" s="387"/>
      <c r="R8" s="387"/>
      <c r="S8" s="387"/>
      <c r="T8" s="387"/>
      <c r="U8" s="387"/>
      <c r="V8" s="387"/>
      <c r="W8" s="387"/>
      <c r="X8" s="387"/>
      <c r="Y8" s="387"/>
      <c r="Z8" s="387"/>
      <c r="AA8" s="387"/>
      <c r="AB8" s="387"/>
      <c r="AC8" s="387"/>
      <c r="AD8" s="387"/>
      <c r="AE8" s="387"/>
      <c r="AF8" s="387"/>
      <c r="AG8" s="387"/>
      <c r="AH8" s="387"/>
      <c r="AI8" s="387"/>
      <c r="AJ8" s="387"/>
      <c r="AK8" s="387"/>
      <c r="AL8" s="387"/>
      <c r="AM8" s="387"/>
      <c r="AN8" s="387"/>
      <c r="AO8" s="387"/>
      <c r="AP8" s="387"/>
      <c r="AQ8" s="387"/>
      <c r="AR8" s="387"/>
      <c r="AS8" s="387"/>
      <c r="AT8" s="387"/>
      <c r="AU8" s="358" t="str">
        <f>IF(AZ3="４週","(9)1～4週目の勤務時間数合計","(9)1か月の勤務時間数合計")</f>
        <v>(9)1～4週目の勤務時間数合計</v>
      </c>
      <c r="AV8" s="359"/>
      <c r="AW8" s="358" t="s">
        <v>91</v>
      </c>
      <c r="AX8" s="359"/>
      <c r="AY8" s="366" t="s">
        <v>166</v>
      </c>
      <c r="AZ8" s="366"/>
      <c r="BA8" s="366"/>
      <c r="BB8" s="366"/>
      <c r="BC8" s="366"/>
      <c r="BD8" s="366"/>
    </row>
    <row r="9" spans="1:57" ht="20.25" customHeight="1" thickBot="1" x14ac:dyDescent="0.6">
      <c r="A9" s="72"/>
      <c r="B9" s="372"/>
      <c r="C9" s="376"/>
      <c r="D9" s="377"/>
      <c r="E9" s="381"/>
      <c r="F9" s="377"/>
      <c r="G9" s="381"/>
      <c r="H9" s="376"/>
      <c r="I9" s="376"/>
      <c r="J9" s="376"/>
      <c r="K9" s="377"/>
      <c r="L9" s="381"/>
      <c r="M9" s="376"/>
      <c r="N9" s="376"/>
      <c r="O9" s="384"/>
      <c r="P9" s="368" t="s">
        <v>11</v>
      </c>
      <c r="Q9" s="369"/>
      <c r="R9" s="369"/>
      <c r="S9" s="369"/>
      <c r="T9" s="369"/>
      <c r="U9" s="369"/>
      <c r="V9" s="370"/>
      <c r="W9" s="368" t="s">
        <v>12</v>
      </c>
      <c r="X9" s="369"/>
      <c r="Y9" s="369"/>
      <c r="Z9" s="369"/>
      <c r="AA9" s="369"/>
      <c r="AB9" s="369"/>
      <c r="AC9" s="370"/>
      <c r="AD9" s="368" t="s">
        <v>13</v>
      </c>
      <c r="AE9" s="369"/>
      <c r="AF9" s="369"/>
      <c r="AG9" s="369"/>
      <c r="AH9" s="369"/>
      <c r="AI9" s="369"/>
      <c r="AJ9" s="370"/>
      <c r="AK9" s="368" t="s">
        <v>14</v>
      </c>
      <c r="AL9" s="369"/>
      <c r="AM9" s="369"/>
      <c r="AN9" s="369"/>
      <c r="AO9" s="369"/>
      <c r="AP9" s="369"/>
      <c r="AQ9" s="370"/>
      <c r="AR9" s="368" t="s">
        <v>15</v>
      </c>
      <c r="AS9" s="369"/>
      <c r="AT9" s="370"/>
      <c r="AU9" s="360"/>
      <c r="AV9" s="361"/>
      <c r="AW9" s="360"/>
      <c r="AX9" s="361"/>
      <c r="AY9" s="366"/>
      <c r="AZ9" s="366"/>
      <c r="BA9" s="366"/>
      <c r="BB9" s="366"/>
      <c r="BC9" s="366"/>
      <c r="BD9" s="366"/>
    </row>
    <row r="10" spans="1:57" ht="20.25" customHeight="1" thickBot="1" x14ac:dyDescent="0.6">
      <c r="A10" s="72"/>
      <c r="B10" s="372"/>
      <c r="C10" s="376"/>
      <c r="D10" s="377"/>
      <c r="E10" s="381"/>
      <c r="F10" s="377"/>
      <c r="G10" s="381"/>
      <c r="H10" s="376"/>
      <c r="I10" s="376"/>
      <c r="J10" s="376"/>
      <c r="K10" s="377"/>
      <c r="L10" s="381"/>
      <c r="M10" s="376"/>
      <c r="N10" s="376"/>
      <c r="O10" s="384"/>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360"/>
      <c r="AV10" s="361"/>
      <c r="AW10" s="360"/>
      <c r="AX10" s="361"/>
      <c r="AY10" s="366"/>
      <c r="AZ10" s="366"/>
      <c r="BA10" s="366"/>
      <c r="BB10" s="366"/>
      <c r="BC10" s="366"/>
      <c r="BD10" s="366"/>
    </row>
    <row r="11" spans="1:57" ht="20.25" hidden="1" customHeight="1" thickBot="1" x14ac:dyDescent="0.6">
      <c r="A11" s="72"/>
      <c r="B11" s="372"/>
      <c r="C11" s="376"/>
      <c r="D11" s="377"/>
      <c r="E11" s="381"/>
      <c r="F11" s="377"/>
      <c r="G11" s="381"/>
      <c r="H11" s="376"/>
      <c r="I11" s="376"/>
      <c r="J11" s="376"/>
      <c r="K11" s="377"/>
      <c r="L11" s="381"/>
      <c r="M11" s="376"/>
      <c r="N11" s="376"/>
      <c r="O11" s="384"/>
      <c r="P11" s="90">
        <f>WEEKDAY(DATE($X$2,$AB$2,1))</f>
        <v>3</v>
      </c>
      <c r="Q11" s="91">
        <f>WEEKDAY(DATE($X$2,$AB$2,2))</f>
        <v>4</v>
      </c>
      <c r="R11" s="91">
        <f>WEEKDAY(DATE($X$2,$AB$2,3))</f>
        <v>5</v>
      </c>
      <c r="S11" s="91">
        <f>WEEKDAY(DATE($X$2,$AB$2,4))</f>
        <v>6</v>
      </c>
      <c r="T11" s="91">
        <f>WEEKDAY(DATE($X$2,$AB$2,5))</f>
        <v>7</v>
      </c>
      <c r="U11" s="91">
        <f>WEEKDAY(DATE($X$2,$AB$2,6))</f>
        <v>1</v>
      </c>
      <c r="V11" s="92">
        <f>WEEKDAY(DATE($X$2,$AB$2,7))</f>
        <v>2</v>
      </c>
      <c r="W11" s="90">
        <f>WEEKDAY(DATE($X$2,$AB$2,8))</f>
        <v>3</v>
      </c>
      <c r="X11" s="91">
        <f>WEEKDAY(DATE($X$2,$AB$2,9))</f>
        <v>4</v>
      </c>
      <c r="Y11" s="91">
        <f>WEEKDAY(DATE($X$2,$AB$2,10))</f>
        <v>5</v>
      </c>
      <c r="Z11" s="91">
        <f>WEEKDAY(DATE($X$2,$AB$2,11))</f>
        <v>6</v>
      </c>
      <c r="AA11" s="91">
        <f>WEEKDAY(DATE($X$2,$AB$2,12))</f>
        <v>7</v>
      </c>
      <c r="AB11" s="91">
        <f>WEEKDAY(DATE($X$2,$AB$2,13))</f>
        <v>1</v>
      </c>
      <c r="AC11" s="92">
        <f>WEEKDAY(DATE($X$2,$AB$2,14))</f>
        <v>2</v>
      </c>
      <c r="AD11" s="90">
        <f>WEEKDAY(DATE($X$2,$AB$2,15))</f>
        <v>3</v>
      </c>
      <c r="AE11" s="91">
        <f>WEEKDAY(DATE($X$2,$AB$2,16))</f>
        <v>4</v>
      </c>
      <c r="AF11" s="91">
        <f>WEEKDAY(DATE($X$2,$AB$2,17))</f>
        <v>5</v>
      </c>
      <c r="AG11" s="91">
        <f>WEEKDAY(DATE($X$2,$AB$2,18))</f>
        <v>6</v>
      </c>
      <c r="AH11" s="91">
        <f>WEEKDAY(DATE($X$2,$AB$2,19))</f>
        <v>7</v>
      </c>
      <c r="AI11" s="91">
        <f>WEEKDAY(DATE($X$2,$AB$2,20))</f>
        <v>1</v>
      </c>
      <c r="AJ11" s="92">
        <f>WEEKDAY(DATE($X$2,$AB$2,21))</f>
        <v>2</v>
      </c>
      <c r="AK11" s="90">
        <f>WEEKDAY(DATE($X$2,$AB$2,22))</f>
        <v>3</v>
      </c>
      <c r="AL11" s="91">
        <f>WEEKDAY(DATE($X$2,$AB$2,23))</f>
        <v>4</v>
      </c>
      <c r="AM11" s="91">
        <f>WEEKDAY(DATE($X$2,$AB$2,24))</f>
        <v>5</v>
      </c>
      <c r="AN11" s="91">
        <f>WEEKDAY(DATE($X$2,$AB$2,25))</f>
        <v>6</v>
      </c>
      <c r="AO11" s="91">
        <f>WEEKDAY(DATE($X$2,$AB$2,26))</f>
        <v>7</v>
      </c>
      <c r="AP11" s="91">
        <f>WEEKDAY(DATE($X$2,$AB$2,27))</f>
        <v>1</v>
      </c>
      <c r="AQ11" s="92">
        <f>WEEKDAY(DATE($X$2,$AB$2,28))</f>
        <v>2</v>
      </c>
      <c r="AR11" s="90">
        <f>IF(AR10=29,WEEKDAY(DATE($X$2,$AB$2,29)),0)</f>
        <v>0</v>
      </c>
      <c r="AS11" s="91">
        <f>IF(AS10=30,WEEKDAY(DATE($X$2,$AB$2,30)),0)</f>
        <v>0</v>
      </c>
      <c r="AT11" s="96">
        <f>IF(AT10=31,WEEKDAY(DATE($X$2,$AB$2,31)),0)</f>
        <v>0</v>
      </c>
      <c r="AU11" s="362"/>
      <c r="AV11" s="363"/>
      <c r="AW11" s="362"/>
      <c r="AX11" s="363"/>
      <c r="AY11" s="367"/>
      <c r="AZ11" s="367"/>
      <c r="BA11" s="367"/>
      <c r="BB11" s="367"/>
      <c r="BC11" s="367"/>
      <c r="BD11" s="367"/>
    </row>
    <row r="12" spans="1:57" ht="20.25" customHeight="1" thickBot="1" x14ac:dyDescent="0.6">
      <c r="A12" s="72"/>
      <c r="B12" s="373"/>
      <c r="C12" s="378"/>
      <c r="D12" s="379"/>
      <c r="E12" s="382"/>
      <c r="F12" s="379"/>
      <c r="G12" s="382"/>
      <c r="H12" s="378"/>
      <c r="I12" s="378"/>
      <c r="J12" s="378"/>
      <c r="K12" s="379"/>
      <c r="L12" s="382"/>
      <c r="M12" s="378"/>
      <c r="N12" s="378"/>
      <c r="O12" s="385"/>
      <c r="P12" s="93" t="str">
        <f>IF(P11=1,"日",IF(P11=2,"月",IF(P11=3,"火",IF(P11=4,"水",IF(P11=5,"木",IF(P11=6,"金","土"))))))</f>
        <v>火</v>
      </c>
      <c r="Q12" s="94" t="str">
        <f t="shared" ref="Q12:V12" si="0">IF(Q11=1,"日",IF(Q11=2,"月",IF(Q11=3,"火",IF(Q11=4,"水",IF(Q11=5,"木",IF(Q11=6,"金","土"))))))</f>
        <v>水</v>
      </c>
      <c r="R12" s="94" t="str">
        <f t="shared" si="0"/>
        <v>木</v>
      </c>
      <c r="S12" s="94" t="str">
        <f t="shared" si="0"/>
        <v>金</v>
      </c>
      <c r="T12" s="94" t="str">
        <f t="shared" si="0"/>
        <v>土</v>
      </c>
      <c r="U12" s="94" t="str">
        <f t="shared" si="0"/>
        <v>日</v>
      </c>
      <c r="V12" s="95" t="str">
        <f t="shared" si="0"/>
        <v>月</v>
      </c>
      <c r="W12" s="93" t="str">
        <f t="shared" ref="W12" si="1">IF(W11=1,"日",IF(W11=2,"月",IF(W11=3,"火",IF(W11=4,"水",IF(W11=5,"木",IF(W11=6,"金","土"))))))</f>
        <v>火</v>
      </c>
      <c r="X12" s="94" t="str">
        <f t="shared" ref="X12" si="2">IF(X11=1,"日",IF(X11=2,"月",IF(X11=3,"火",IF(X11=4,"水",IF(X11=5,"木",IF(X11=6,"金","土"))))))</f>
        <v>水</v>
      </c>
      <c r="Y12" s="94" t="str">
        <f t="shared" ref="Y12" si="3">IF(Y11=1,"日",IF(Y11=2,"月",IF(Y11=3,"火",IF(Y11=4,"水",IF(Y11=5,"木",IF(Y11=6,"金","土"))))))</f>
        <v>木</v>
      </c>
      <c r="Z12" s="94" t="str">
        <f t="shared" ref="Z12" si="4">IF(Z11=1,"日",IF(Z11=2,"月",IF(Z11=3,"火",IF(Z11=4,"水",IF(Z11=5,"木",IF(Z11=6,"金","土"))))))</f>
        <v>金</v>
      </c>
      <c r="AA12" s="94" t="str">
        <f t="shared" ref="AA12" si="5">IF(AA11=1,"日",IF(AA11=2,"月",IF(AA11=3,"火",IF(AA11=4,"水",IF(AA11=5,"木",IF(AA11=6,"金","土"))))))</f>
        <v>土</v>
      </c>
      <c r="AB12" s="94" t="str">
        <f t="shared" ref="AB12" si="6">IF(AB11=1,"日",IF(AB11=2,"月",IF(AB11=3,"火",IF(AB11=4,"水",IF(AB11=5,"木",IF(AB11=6,"金","土"))))))</f>
        <v>日</v>
      </c>
      <c r="AC12" s="95" t="str">
        <f t="shared" ref="AC12" si="7">IF(AC11=1,"日",IF(AC11=2,"月",IF(AC11=3,"火",IF(AC11=4,"水",IF(AC11=5,"木",IF(AC11=6,"金","土"))))))</f>
        <v>月</v>
      </c>
      <c r="AD12" s="93" t="str">
        <f t="shared" ref="AD12" si="8">IF(AD11=1,"日",IF(AD11=2,"月",IF(AD11=3,"火",IF(AD11=4,"水",IF(AD11=5,"木",IF(AD11=6,"金","土"))))))</f>
        <v>火</v>
      </c>
      <c r="AE12" s="94" t="str">
        <f t="shared" ref="AE12" si="9">IF(AE11=1,"日",IF(AE11=2,"月",IF(AE11=3,"火",IF(AE11=4,"水",IF(AE11=5,"木",IF(AE11=6,"金","土"))))))</f>
        <v>水</v>
      </c>
      <c r="AF12" s="94" t="str">
        <f t="shared" ref="AF12" si="10">IF(AF11=1,"日",IF(AF11=2,"月",IF(AF11=3,"火",IF(AF11=4,"水",IF(AF11=5,"木",IF(AF11=6,"金","土"))))))</f>
        <v>木</v>
      </c>
      <c r="AG12" s="94" t="str">
        <f t="shared" ref="AG12" si="11">IF(AG11=1,"日",IF(AG11=2,"月",IF(AG11=3,"火",IF(AG11=4,"水",IF(AG11=5,"木",IF(AG11=6,"金","土"))))))</f>
        <v>金</v>
      </c>
      <c r="AH12" s="94" t="str">
        <f t="shared" ref="AH12" si="12">IF(AH11=1,"日",IF(AH11=2,"月",IF(AH11=3,"火",IF(AH11=4,"水",IF(AH11=5,"木",IF(AH11=6,"金","土"))))))</f>
        <v>土</v>
      </c>
      <c r="AI12" s="94" t="str">
        <f t="shared" ref="AI12" si="13">IF(AI11=1,"日",IF(AI11=2,"月",IF(AI11=3,"火",IF(AI11=4,"水",IF(AI11=5,"木",IF(AI11=6,"金","土"))))))</f>
        <v>日</v>
      </c>
      <c r="AJ12" s="95" t="str">
        <f t="shared" ref="AJ12" si="14">IF(AJ11=1,"日",IF(AJ11=2,"月",IF(AJ11=3,"火",IF(AJ11=4,"水",IF(AJ11=5,"木",IF(AJ11=6,"金","土"))))))</f>
        <v>月</v>
      </c>
      <c r="AK12" s="93" t="str">
        <f t="shared" ref="AK12" si="15">IF(AK11=1,"日",IF(AK11=2,"月",IF(AK11=3,"火",IF(AK11=4,"水",IF(AK11=5,"木",IF(AK11=6,"金","土"))))))</f>
        <v>火</v>
      </c>
      <c r="AL12" s="94" t="str">
        <f t="shared" ref="AL12" si="16">IF(AL11=1,"日",IF(AL11=2,"月",IF(AL11=3,"火",IF(AL11=4,"水",IF(AL11=5,"木",IF(AL11=6,"金","土"))))))</f>
        <v>水</v>
      </c>
      <c r="AM12" s="94" t="str">
        <f t="shared" ref="AM12" si="17">IF(AM11=1,"日",IF(AM11=2,"月",IF(AM11=3,"火",IF(AM11=4,"水",IF(AM11=5,"木",IF(AM11=6,"金","土"))))))</f>
        <v>木</v>
      </c>
      <c r="AN12" s="94" t="str">
        <f t="shared" ref="AN12" si="18">IF(AN11=1,"日",IF(AN11=2,"月",IF(AN11=3,"火",IF(AN11=4,"水",IF(AN11=5,"木",IF(AN11=6,"金","土"))))))</f>
        <v>金</v>
      </c>
      <c r="AO12" s="94" t="str">
        <f t="shared" ref="AO12" si="19">IF(AO11=1,"日",IF(AO11=2,"月",IF(AO11=3,"火",IF(AO11=4,"水",IF(AO11=5,"木",IF(AO11=6,"金","土"))))))</f>
        <v>土</v>
      </c>
      <c r="AP12" s="94" t="str">
        <f t="shared" ref="AP12" si="20">IF(AP11=1,"日",IF(AP11=2,"月",IF(AP11=3,"火",IF(AP11=4,"水",IF(AP11=5,"木",IF(AP11=6,"金","土"))))))</f>
        <v>日</v>
      </c>
      <c r="AQ12" s="95" t="str">
        <f t="shared" ref="AQ12" si="21">IF(AQ11=1,"日",IF(AQ11=2,"月",IF(AQ11=3,"火",IF(AQ11=4,"水",IF(AQ11=5,"木",IF(AQ11=6,"金","土"))))))</f>
        <v>月</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364"/>
      <c r="AV12" s="365"/>
      <c r="AW12" s="364"/>
      <c r="AX12" s="365"/>
      <c r="AY12" s="367"/>
      <c r="AZ12" s="367"/>
      <c r="BA12" s="367"/>
      <c r="BB12" s="367"/>
      <c r="BC12" s="367"/>
      <c r="BD12" s="367"/>
    </row>
    <row r="13" spans="1:57" ht="40" customHeight="1" x14ac:dyDescent="0.55000000000000004">
      <c r="A13" s="72"/>
      <c r="B13" s="87">
        <v>1</v>
      </c>
      <c r="C13" s="344"/>
      <c r="D13" s="345"/>
      <c r="E13" s="346"/>
      <c r="F13" s="347"/>
      <c r="G13" s="348"/>
      <c r="H13" s="349"/>
      <c r="I13" s="349"/>
      <c r="J13" s="349"/>
      <c r="K13" s="350"/>
      <c r="L13" s="351"/>
      <c r="M13" s="352"/>
      <c r="N13" s="352"/>
      <c r="O13" s="353"/>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354">
        <f>IF($AZ$3="４週",SUM(P13:AQ13),IF($AZ$3="暦月",SUM(P13:AT13),""))</f>
        <v>0</v>
      </c>
      <c r="AV13" s="355"/>
      <c r="AW13" s="356">
        <f t="shared" ref="AW13:AW30" si="22">IF($AZ$3="４週",AU13/4,IF($AZ$3="暦月",AU13/($AZ$6/7),""))</f>
        <v>0</v>
      </c>
      <c r="AX13" s="357"/>
      <c r="AY13" s="341"/>
      <c r="AZ13" s="342"/>
      <c r="BA13" s="342"/>
      <c r="BB13" s="342"/>
      <c r="BC13" s="342"/>
      <c r="BD13" s="343"/>
    </row>
    <row r="14" spans="1:57" ht="40" customHeight="1" x14ac:dyDescent="0.55000000000000004">
      <c r="A14" s="72"/>
      <c r="B14" s="88">
        <f t="shared" ref="B14:B30" si="23">B13+1</f>
        <v>2</v>
      </c>
      <c r="C14" s="327"/>
      <c r="D14" s="328"/>
      <c r="E14" s="329"/>
      <c r="F14" s="330"/>
      <c r="G14" s="331"/>
      <c r="H14" s="332"/>
      <c r="I14" s="332"/>
      <c r="J14" s="332"/>
      <c r="K14" s="333"/>
      <c r="L14" s="334"/>
      <c r="M14" s="335"/>
      <c r="N14" s="335"/>
      <c r="O14" s="336"/>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337">
        <f>IF($AZ$3="４週",SUM(P14:AQ14),IF($AZ$3="暦月",SUM(P14:AT14),""))</f>
        <v>0</v>
      </c>
      <c r="AV14" s="338"/>
      <c r="AW14" s="339">
        <f t="shared" si="22"/>
        <v>0</v>
      </c>
      <c r="AX14" s="340"/>
      <c r="AY14" s="307"/>
      <c r="AZ14" s="308"/>
      <c r="BA14" s="308"/>
      <c r="BB14" s="308"/>
      <c r="BC14" s="308"/>
      <c r="BD14" s="309"/>
    </row>
    <row r="15" spans="1:57" ht="40" customHeight="1" x14ac:dyDescent="0.55000000000000004">
      <c r="A15" s="72"/>
      <c r="B15" s="88">
        <f t="shared" si="23"/>
        <v>3</v>
      </c>
      <c r="C15" s="327"/>
      <c r="D15" s="328"/>
      <c r="E15" s="329"/>
      <c r="F15" s="330"/>
      <c r="G15" s="331"/>
      <c r="H15" s="332"/>
      <c r="I15" s="332"/>
      <c r="J15" s="332"/>
      <c r="K15" s="333"/>
      <c r="L15" s="334"/>
      <c r="M15" s="335"/>
      <c r="N15" s="335"/>
      <c r="O15" s="336"/>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337">
        <f>IF($AZ$3="４週",SUM(P15:AQ15),IF($AZ$3="暦月",SUM(P15:AT15),""))</f>
        <v>0</v>
      </c>
      <c r="AV15" s="338"/>
      <c r="AW15" s="339">
        <f t="shared" si="22"/>
        <v>0</v>
      </c>
      <c r="AX15" s="340"/>
      <c r="AY15" s="307"/>
      <c r="AZ15" s="308"/>
      <c r="BA15" s="308"/>
      <c r="BB15" s="308"/>
      <c r="BC15" s="308"/>
      <c r="BD15" s="309"/>
    </row>
    <row r="16" spans="1:57" ht="40" customHeight="1" x14ac:dyDescent="0.55000000000000004">
      <c r="A16" s="72"/>
      <c r="B16" s="88">
        <f t="shared" si="23"/>
        <v>4</v>
      </c>
      <c r="C16" s="327"/>
      <c r="D16" s="328"/>
      <c r="E16" s="329"/>
      <c r="F16" s="330"/>
      <c r="G16" s="331"/>
      <c r="H16" s="332"/>
      <c r="I16" s="332"/>
      <c r="J16" s="332"/>
      <c r="K16" s="333"/>
      <c r="L16" s="334"/>
      <c r="M16" s="335"/>
      <c r="N16" s="335"/>
      <c r="O16" s="336"/>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337">
        <f>IF($AZ$3="４週",SUM(P16:AQ16),IF($AZ$3="暦月",SUM(P16:AT16),""))</f>
        <v>0</v>
      </c>
      <c r="AV16" s="338"/>
      <c r="AW16" s="339">
        <f t="shared" si="22"/>
        <v>0</v>
      </c>
      <c r="AX16" s="340"/>
      <c r="AY16" s="307"/>
      <c r="AZ16" s="308"/>
      <c r="BA16" s="308"/>
      <c r="BB16" s="308"/>
      <c r="BC16" s="308"/>
      <c r="BD16" s="309"/>
    </row>
    <row r="17" spans="1:56" ht="40" customHeight="1" x14ac:dyDescent="0.55000000000000004">
      <c r="A17" s="72"/>
      <c r="B17" s="88">
        <f t="shared" si="23"/>
        <v>5</v>
      </c>
      <c r="C17" s="327"/>
      <c r="D17" s="328"/>
      <c r="E17" s="329"/>
      <c r="F17" s="330"/>
      <c r="G17" s="331"/>
      <c r="H17" s="332"/>
      <c r="I17" s="332"/>
      <c r="J17" s="332"/>
      <c r="K17" s="333"/>
      <c r="L17" s="334"/>
      <c r="M17" s="335"/>
      <c r="N17" s="335"/>
      <c r="O17" s="336"/>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337">
        <f t="shared" ref="AU17:AU30" si="24">IF($AZ$3="４週",SUM(P17:AQ17),IF($AZ$3="暦月",SUM(P17:AT17),""))</f>
        <v>0</v>
      </c>
      <c r="AV17" s="338"/>
      <c r="AW17" s="339">
        <f t="shared" si="22"/>
        <v>0</v>
      </c>
      <c r="AX17" s="340"/>
      <c r="AY17" s="307"/>
      <c r="AZ17" s="308"/>
      <c r="BA17" s="308"/>
      <c r="BB17" s="308"/>
      <c r="BC17" s="308"/>
      <c r="BD17" s="309"/>
    </row>
    <row r="18" spans="1:56" ht="40" customHeight="1" x14ac:dyDescent="0.55000000000000004">
      <c r="A18" s="72"/>
      <c r="B18" s="88">
        <f t="shared" si="23"/>
        <v>6</v>
      </c>
      <c r="C18" s="327"/>
      <c r="D18" s="328"/>
      <c r="E18" s="329"/>
      <c r="F18" s="330"/>
      <c r="G18" s="331"/>
      <c r="H18" s="332"/>
      <c r="I18" s="332"/>
      <c r="J18" s="332"/>
      <c r="K18" s="333"/>
      <c r="L18" s="334"/>
      <c r="M18" s="335"/>
      <c r="N18" s="335"/>
      <c r="O18" s="336"/>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337">
        <f t="shared" si="24"/>
        <v>0</v>
      </c>
      <c r="AV18" s="338"/>
      <c r="AW18" s="339">
        <f t="shared" si="22"/>
        <v>0</v>
      </c>
      <c r="AX18" s="340"/>
      <c r="AY18" s="307"/>
      <c r="AZ18" s="308"/>
      <c r="BA18" s="308"/>
      <c r="BB18" s="308"/>
      <c r="BC18" s="308"/>
      <c r="BD18" s="309"/>
    </row>
    <row r="19" spans="1:56" ht="40" customHeight="1" x14ac:dyDescent="0.55000000000000004">
      <c r="A19" s="72"/>
      <c r="B19" s="88">
        <f t="shared" si="23"/>
        <v>7</v>
      </c>
      <c r="C19" s="327"/>
      <c r="D19" s="328"/>
      <c r="E19" s="329"/>
      <c r="F19" s="330"/>
      <c r="G19" s="331"/>
      <c r="H19" s="332"/>
      <c r="I19" s="332"/>
      <c r="J19" s="332"/>
      <c r="K19" s="333"/>
      <c r="L19" s="334"/>
      <c r="M19" s="335"/>
      <c r="N19" s="335"/>
      <c r="O19" s="336"/>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337">
        <f>IF($AZ$3="４週",SUM(P19:AQ19),IF($AZ$3="暦月",SUM(P19:AT19),""))</f>
        <v>0</v>
      </c>
      <c r="AV19" s="338"/>
      <c r="AW19" s="339">
        <f t="shared" si="22"/>
        <v>0</v>
      </c>
      <c r="AX19" s="340"/>
      <c r="AY19" s="307"/>
      <c r="AZ19" s="308"/>
      <c r="BA19" s="308"/>
      <c r="BB19" s="308"/>
      <c r="BC19" s="308"/>
      <c r="BD19" s="309"/>
    </row>
    <row r="20" spans="1:56" ht="40" customHeight="1" x14ac:dyDescent="0.55000000000000004">
      <c r="A20" s="72"/>
      <c r="B20" s="88">
        <f t="shared" si="23"/>
        <v>8</v>
      </c>
      <c r="C20" s="327"/>
      <c r="D20" s="328"/>
      <c r="E20" s="329"/>
      <c r="F20" s="330"/>
      <c r="G20" s="331"/>
      <c r="H20" s="332"/>
      <c r="I20" s="332"/>
      <c r="J20" s="332"/>
      <c r="K20" s="333"/>
      <c r="L20" s="334"/>
      <c r="M20" s="335"/>
      <c r="N20" s="335"/>
      <c r="O20" s="336"/>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337">
        <f t="shared" si="24"/>
        <v>0</v>
      </c>
      <c r="AV20" s="338"/>
      <c r="AW20" s="339">
        <f t="shared" si="22"/>
        <v>0</v>
      </c>
      <c r="AX20" s="340"/>
      <c r="AY20" s="307"/>
      <c r="AZ20" s="308"/>
      <c r="BA20" s="308"/>
      <c r="BB20" s="308"/>
      <c r="BC20" s="308"/>
      <c r="BD20" s="309"/>
    </row>
    <row r="21" spans="1:56" ht="40" customHeight="1" x14ac:dyDescent="0.55000000000000004">
      <c r="A21" s="72"/>
      <c r="B21" s="88">
        <f t="shared" si="23"/>
        <v>9</v>
      </c>
      <c r="C21" s="327"/>
      <c r="D21" s="328"/>
      <c r="E21" s="329"/>
      <c r="F21" s="330"/>
      <c r="G21" s="331"/>
      <c r="H21" s="332"/>
      <c r="I21" s="332"/>
      <c r="J21" s="332"/>
      <c r="K21" s="333"/>
      <c r="L21" s="334"/>
      <c r="M21" s="335"/>
      <c r="N21" s="335"/>
      <c r="O21" s="336"/>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337">
        <f t="shared" si="24"/>
        <v>0</v>
      </c>
      <c r="AV21" s="338"/>
      <c r="AW21" s="339">
        <f t="shared" si="22"/>
        <v>0</v>
      </c>
      <c r="AX21" s="340"/>
      <c r="AY21" s="307"/>
      <c r="AZ21" s="308"/>
      <c r="BA21" s="308"/>
      <c r="BB21" s="308"/>
      <c r="BC21" s="308"/>
      <c r="BD21" s="309"/>
    </row>
    <row r="22" spans="1:56" ht="40" customHeight="1" x14ac:dyDescent="0.55000000000000004">
      <c r="A22" s="72"/>
      <c r="B22" s="88">
        <f t="shared" si="23"/>
        <v>10</v>
      </c>
      <c r="C22" s="327"/>
      <c r="D22" s="328"/>
      <c r="E22" s="329"/>
      <c r="F22" s="330"/>
      <c r="G22" s="331"/>
      <c r="H22" s="332"/>
      <c r="I22" s="332"/>
      <c r="J22" s="332"/>
      <c r="K22" s="333"/>
      <c r="L22" s="334"/>
      <c r="M22" s="335"/>
      <c r="N22" s="335"/>
      <c r="O22" s="336"/>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337">
        <f t="shared" si="24"/>
        <v>0</v>
      </c>
      <c r="AV22" s="338"/>
      <c r="AW22" s="339">
        <f t="shared" si="22"/>
        <v>0</v>
      </c>
      <c r="AX22" s="340"/>
      <c r="AY22" s="307"/>
      <c r="AZ22" s="308"/>
      <c r="BA22" s="308"/>
      <c r="BB22" s="308"/>
      <c r="BC22" s="308"/>
      <c r="BD22" s="309"/>
    </row>
    <row r="23" spans="1:56" ht="40" customHeight="1" x14ac:dyDescent="0.55000000000000004">
      <c r="A23" s="72"/>
      <c r="B23" s="88">
        <f t="shared" si="23"/>
        <v>11</v>
      </c>
      <c r="C23" s="327"/>
      <c r="D23" s="328"/>
      <c r="E23" s="329"/>
      <c r="F23" s="330"/>
      <c r="G23" s="331"/>
      <c r="H23" s="332"/>
      <c r="I23" s="332"/>
      <c r="J23" s="332"/>
      <c r="K23" s="333"/>
      <c r="L23" s="334"/>
      <c r="M23" s="335"/>
      <c r="N23" s="335"/>
      <c r="O23" s="336"/>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337">
        <f t="shared" si="24"/>
        <v>0</v>
      </c>
      <c r="AV23" s="338"/>
      <c r="AW23" s="339">
        <f t="shared" si="22"/>
        <v>0</v>
      </c>
      <c r="AX23" s="340"/>
      <c r="AY23" s="307"/>
      <c r="AZ23" s="308"/>
      <c r="BA23" s="308"/>
      <c r="BB23" s="308"/>
      <c r="BC23" s="308"/>
      <c r="BD23" s="309"/>
    </row>
    <row r="24" spans="1:56" ht="40" customHeight="1" x14ac:dyDescent="0.55000000000000004">
      <c r="A24" s="72"/>
      <c r="B24" s="88">
        <f t="shared" si="23"/>
        <v>12</v>
      </c>
      <c r="C24" s="327"/>
      <c r="D24" s="328"/>
      <c r="E24" s="329"/>
      <c r="F24" s="330"/>
      <c r="G24" s="331"/>
      <c r="H24" s="332"/>
      <c r="I24" s="332"/>
      <c r="J24" s="332"/>
      <c r="K24" s="333"/>
      <c r="L24" s="334"/>
      <c r="M24" s="335"/>
      <c r="N24" s="335"/>
      <c r="O24" s="336"/>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337">
        <f t="shared" si="24"/>
        <v>0</v>
      </c>
      <c r="AV24" s="338"/>
      <c r="AW24" s="339">
        <f t="shared" si="22"/>
        <v>0</v>
      </c>
      <c r="AX24" s="340"/>
      <c r="AY24" s="307"/>
      <c r="AZ24" s="308"/>
      <c r="BA24" s="308"/>
      <c r="BB24" s="308"/>
      <c r="BC24" s="308"/>
      <c r="BD24" s="309"/>
    </row>
    <row r="25" spans="1:56" ht="40" customHeight="1" x14ac:dyDescent="0.55000000000000004">
      <c r="A25" s="72"/>
      <c r="B25" s="88">
        <f t="shared" si="23"/>
        <v>13</v>
      </c>
      <c r="C25" s="327"/>
      <c r="D25" s="328"/>
      <c r="E25" s="329"/>
      <c r="F25" s="330"/>
      <c r="G25" s="331"/>
      <c r="H25" s="332"/>
      <c r="I25" s="332"/>
      <c r="J25" s="332"/>
      <c r="K25" s="333"/>
      <c r="L25" s="334"/>
      <c r="M25" s="335"/>
      <c r="N25" s="335"/>
      <c r="O25" s="336"/>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337">
        <f t="shared" si="24"/>
        <v>0</v>
      </c>
      <c r="AV25" s="338"/>
      <c r="AW25" s="339">
        <f t="shared" si="22"/>
        <v>0</v>
      </c>
      <c r="AX25" s="340"/>
      <c r="AY25" s="307"/>
      <c r="AZ25" s="308"/>
      <c r="BA25" s="308"/>
      <c r="BB25" s="308"/>
      <c r="BC25" s="308"/>
      <c r="BD25" s="309"/>
    </row>
    <row r="26" spans="1:56" ht="40" customHeight="1" x14ac:dyDescent="0.55000000000000004">
      <c r="A26" s="72"/>
      <c r="B26" s="88">
        <f t="shared" si="23"/>
        <v>14</v>
      </c>
      <c r="C26" s="327"/>
      <c r="D26" s="328"/>
      <c r="E26" s="329"/>
      <c r="F26" s="330"/>
      <c r="G26" s="331"/>
      <c r="H26" s="332"/>
      <c r="I26" s="332"/>
      <c r="J26" s="332"/>
      <c r="K26" s="333"/>
      <c r="L26" s="334"/>
      <c r="M26" s="335"/>
      <c r="N26" s="335"/>
      <c r="O26" s="336"/>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337">
        <f t="shared" si="24"/>
        <v>0</v>
      </c>
      <c r="AV26" s="338"/>
      <c r="AW26" s="339">
        <f t="shared" si="22"/>
        <v>0</v>
      </c>
      <c r="AX26" s="340"/>
      <c r="AY26" s="307"/>
      <c r="AZ26" s="308"/>
      <c r="BA26" s="308"/>
      <c r="BB26" s="308"/>
      <c r="BC26" s="308"/>
      <c r="BD26" s="309"/>
    </row>
    <row r="27" spans="1:56" ht="40" customHeight="1" x14ac:dyDescent="0.55000000000000004">
      <c r="A27" s="72"/>
      <c r="B27" s="88">
        <f t="shared" si="23"/>
        <v>15</v>
      </c>
      <c r="C27" s="327"/>
      <c r="D27" s="328"/>
      <c r="E27" s="329"/>
      <c r="F27" s="330"/>
      <c r="G27" s="331"/>
      <c r="H27" s="332"/>
      <c r="I27" s="332"/>
      <c r="J27" s="332"/>
      <c r="K27" s="333"/>
      <c r="L27" s="334"/>
      <c r="M27" s="335"/>
      <c r="N27" s="335"/>
      <c r="O27" s="336"/>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337">
        <f t="shared" si="24"/>
        <v>0</v>
      </c>
      <c r="AV27" s="338"/>
      <c r="AW27" s="339">
        <f t="shared" si="22"/>
        <v>0</v>
      </c>
      <c r="AX27" s="340"/>
      <c r="AY27" s="307"/>
      <c r="AZ27" s="308"/>
      <c r="BA27" s="308"/>
      <c r="BB27" s="308"/>
      <c r="BC27" s="308"/>
      <c r="BD27" s="309"/>
    </row>
    <row r="28" spans="1:56" ht="40" customHeight="1" x14ac:dyDescent="0.55000000000000004">
      <c r="A28" s="72"/>
      <c r="B28" s="88">
        <f t="shared" si="23"/>
        <v>16</v>
      </c>
      <c r="C28" s="327"/>
      <c r="D28" s="328"/>
      <c r="E28" s="329"/>
      <c r="F28" s="330"/>
      <c r="G28" s="331"/>
      <c r="H28" s="332"/>
      <c r="I28" s="332"/>
      <c r="J28" s="332"/>
      <c r="K28" s="333"/>
      <c r="L28" s="334"/>
      <c r="M28" s="335"/>
      <c r="N28" s="335"/>
      <c r="O28" s="336"/>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337">
        <f t="shared" si="24"/>
        <v>0</v>
      </c>
      <c r="AV28" s="338"/>
      <c r="AW28" s="339">
        <f t="shared" si="22"/>
        <v>0</v>
      </c>
      <c r="AX28" s="340"/>
      <c r="AY28" s="307"/>
      <c r="AZ28" s="308"/>
      <c r="BA28" s="308"/>
      <c r="BB28" s="308"/>
      <c r="BC28" s="308"/>
      <c r="BD28" s="309"/>
    </row>
    <row r="29" spans="1:56" ht="40" customHeight="1" x14ac:dyDescent="0.55000000000000004">
      <c r="A29" s="72"/>
      <c r="B29" s="88">
        <f t="shared" si="23"/>
        <v>17</v>
      </c>
      <c r="C29" s="327"/>
      <c r="D29" s="328"/>
      <c r="E29" s="329"/>
      <c r="F29" s="330"/>
      <c r="G29" s="331"/>
      <c r="H29" s="332"/>
      <c r="I29" s="332"/>
      <c r="J29" s="332"/>
      <c r="K29" s="333"/>
      <c r="L29" s="334"/>
      <c r="M29" s="335"/>
      <c r="N29" s="335"/>
      <c r="O29" s="336"/>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337">
        <f t="shared" si="24"/>
        <v>0</v>
      </c>
      <c r="AV29" s="338"/>
      <c r="AW29" s="339">
        <f t="shared" si="22"/>
        <v>0</v>
      </c>
      <c r="AX29" s="340"/>
      <c r="AY29" s="307"/>
      <c r="AZ29" s="308"/>
      <c r="BA29" s="308"/>
      <c r="BB29" s="308"/>
      <c r="BC29" s="308"/>
      <c r="BD29" s="309"/>
    </row>
    <row r="30" spans="1:56" ht="40" customHeight="1" thickBot="1" x14ac:dyDescent="0.6">
      <c r="A30" s="72"/>
      <c r="B30" s="89">
        <f t="shared" si="23"/>
        <v>18</v>
      </c>
      <c r="C30" s="310"/>
      <c r="D30" s="311"/>
      <c r="E30" s="312"/>
      <c r="F30" s="313"/>
      <c r="G30" s="314"/>
      <c r="H30" s="315"/>
      <c r="I30" s="315"/>
      <c r="J30" s="315"/>
      <c r="K30" s="316"/>
      <c r="L30" s="317"/>
      <c r="M30" s="318"/>
      <c r="N30" s="318"/>
      <c r="O30" s="319"/>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320">
        <f t="shared" si="24"/>
        <v>0</v>
      </c>
      <c r="AV30" s="321"/>
      <c r="AW30" s="322">
        <f t="shared" si="22"/>
        <v>0</v>
      </c>
      <c r="AX30" s="323"/>
      <c r="AY30" s="324"/>
      <c r="AZ30" s="325"/>
      <c r="BA30" s="325"/>
      <c r="BB30" s="325"/>
      <c r="BC30" s="325"/>
      <c r="BD30" s="326"/>
    </row>
    <row r="31" spans="1:56" ht="20.25" customHeight="1" x14ac:dyDescent="0.550000000000000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55000000000000004">
      <c r="A32" s="72"/>
      <c r="B32" s="72"/>
      <c r="C32" s="68" t="s">
        <v>172</v>
      </c>
      <c r="D32" s="99"/>
      <c r="E32" s="99"/>
      <c r="F32" s="100"/>
      <c r="G32" s="100"/>
      <c r="H32" s="100"/>
      <c r="I32" s="100"/>
      <c r="J32" s="100"/>
      <c r="K32" s="100"/>
      <c r="L32" s="100"/>
      <c r="M32" s="100"/>
      <c r="N32" s="100"/>
      <c r="O32" s="100"/>
      <c r="P32" s="100"/>
      <c r="Q32" s="100" t="s">
        <v>155</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55000000000000004">
      <c r="A33" s="72"/>
      <c r="B33" s="72"/>
      <c r="C33" s="68" t="s">
        <v>36</v>
      </c>
      <c r="D33" s="99"/>
      <c r="E33" s="99"/>
      <c r="F33" s="100"/>
      <c r="G33" s="100"/>
      <c r="H33" s="100"/>
      <c r="I33" s="100"/>
      <c r="J33" s="100"/>
      <c r="K33" s="100"/>
      <c r="L33" s="398" t="s">
        <v>30</v>
      </c>
      <c r="M33" s="398"/>
      <c r="N33" s="100"/>
      <c r="O33" s="100"/>
      <c r="P33" s="100"/>
      <c r="Q33" s="100"/>
      <c r="R33" s="302" t="s">
        <v>56</v>
      </c>
      <c r="S33" s="302"/>
      <c r="T33" s="302" t="s">
        <v>57</v>
      </c>
      <c r="U33" s="302"/>
      <c r="V33" s="302"/>
      <c r="W33" s="302"/>
      <c r="X33" s="100"/>
      <c r="Y33" s="303" t="s">
        <v>60</v>
      </c>
      <c r="Z33" s="303"/>
      <c r="AA33" s="303"/>
      <c r="AB33" s="303"/>
      <c r="AC33" s="68"/>
      <c r="AD33" s="68"/>
      <c r="AE33" s="106" t="s">
        <v>69</v>
      </c>
      <c r="AF33" s="106"/>
      <c r="AG33" s="100"/>
      <c r="AH33" s="100"/>
      <c r="AI33" s="260" t="s">
        <v>8</v>
      </c>
      <c r="AJ33" s="262"/>
      <c r="AK33" s="260" t="s">
        <v>9</v>
      </c>
      <c r="AL33" s="261"/>
      <c r="AM33" s="261"/>
      <c r="AN33" s="262"/>
      <c r="AO33" s="107"/>
      <c r="AP33" s="107"/>
      <c r="AQ33" s="107"/>
      <c r="AR33" s="107"/>
      <c r="AS33" s="258"/>
      <c r="AT33" s="258"/>
      <c r="AU33" s="107"/>
      <c r="AV33" s="107"/>
      <c r="AW33" s="107"/>
      <c r="AX33" s="72"/>
      <c r="AY33" s="72"/>
      <c r="AZ33" s="72"/>
      <c r="BA33" s="72"/>
      <c r="BB33" s="72"/>
      <c r="BC33" s="72"/>
      <c r="BD33" s="72"/>
    </row>
    <row r="34" spans="1:56" ht="20.25" customHeight="1" x14ac:dyDescent="0.55000000000000004">
      <c r="A34" s="72"/>
      <c r="B34" s="72"/>
      <c r="C34" s="407"/>
      <c r="D34" s="408"/>
      <c r="E34" s="409"/>
      <c r="F34" s="410">
        <f>IF(AB2=1,10,IF(AB2=2,11,IF(AB2=3,12,AB2-3)))</f>
        <v>1</v>
      </c>
      <c r="G34" s="411"/>
      <c r="H34" s="410">
        <f>IF(AB2=1,11,IF(AB2=2,12,AB2-2))</f>
        <v>2</v>
      </c>
      <c r="I34" s="411"/>
      <c r="J34" s="410">
        <f>IF(AB2=1,12,AB2-1)</f>
        <v>3</v>
      </c>
      <c r="K34" s="411"/>
      <c r="L34" s="260" t="s">
        <v>29</v>
      </c>
      <c r="M34" s="262"/>
      <c r="N34" s="100"/>
      <c r="O34" s="100"/>
      <c r="P34" s="100"/>
      <c r="Q34" s="100"/>
      <c r="R34" s="259"/>
      <c r="S34" s="259"/>
      <c r="T34" s="259" t="s">
        <v>58</v>
      </c>
      <c r="U34" s="259"/>
      <c r="V34" s="259" t="s">
        <v>59</v>
      </c>
      <c r="W34" s="259"/>
      <c r="X34" s="100"/>
      <c r="Y34" s="259" t="s">
        <v>58</v>
      </c>
      <c r="Z34" s="259"/>
      <c r="AA34" s="259" t="s">
        <v>59</v>
      </c>
      <c r="AB34" s="259"/>
      <c r="AC34" s="68"/>
      <c r="AD34" s="68"/>
      <c r="AE34" s="106" t="s">
        <v>65</v>
      </c>
      <c r="AF34" s="106"/>
      <c r="AG34" s="100"/>
      <c r="AH34" s="100"/>
      <c r="AI34" s="260" t="s">
        <v>4</v>
      </c>
      <c r="AJ34" s="262"/>
      <c r="AK34" s="260" t="s">
        <v>73</v>
      </c>
      <c r="AL34" s="261"/>
      <c r="AM34" s="261"/>
      <c r="AN34" s="262"/>
      <c r="AO34" s="109"/>
      <c r="AP34" s="109"/>
      <c r="AQ34" s="107"/>
      <c r="AR34" s="110"/>
      <c r="AS34" s="306"/>
      <c r="AT34" s="306"/>
      <c r="AU34" s="107"/>
      <c r="AV34" s="107"/>
      <c r="AW34" s="107"/>
      <c r="AX34" s="72"/>
      <c r="AY34" s="72"/>
      <c r="AZ34" s="72"/>
      <c r="BA34" s="72"/>
      <c r="BB34" s="72"/>
      <c r="BC34" s="72"/>
      <c r="BD34" s="72"/>
    </row>
    <row r="35" spans="1:56" ht="20.25" customHeight="1" x14ac:dyDescent="0.55000000000000004">
      <c r="A35" s="72"/>
      <c r="B35" s="72"/>
      <c r="C35" s="407" t="s">
        <v>125</v>
      </c>
      <c r="D35" s="408"/>
      <c r="E35" s="409"/>
      <c r="F35" s="299"/>
      <c r="G35" s="299"/>
      <c r="H35" s="299"/>
      <c r="I35" s="299"/>
      <c r="J35" s="299"/>
      <c r="K35" s="299"/>
      <c r="L35" s="296">
        <f>SUM(F35:K35)</f>
        <v>0</v>
      </c>
      <c r="M35" s="296"/>
      <c r="N35" s="100"/>
      <c r="O35" s="100"/>
      <c r="P35" s="100"/>
      <c r="Q35" s="100"/>
      <c r="R35" s="260" t="s">
        <v>4</v>
      </c>
      <c r="S35" s="262"/>
      <c r="T35" s="403">
        <f>SUMIFS($AU$13:$AV$30,$C$13:$D$30,"訪問介護員",$E$13:$F$30,"A")+SUMIFS($AU$13:$AV$30,$C$13:$D$30,"サービス提供責任者",$E$13:$F$30,"A")</f>
        <v>0</v>
      </c>
      <c r="U35" s="404"/>
      <c r="V35" s="405">
        <f>SUMIFS($AW$13:$AX$30,$C$13:$D$30,"訪問介護員",$E$13:$F$30,"A")+SUMIFS($AW$13:$AX$30,$C$13:$D$30,"サービス提供責任者",$E$13:$F$30,"A")</f>
        <v>0</v>
      </c>
      <c r="W35" s="406"/>
      <c r="X35" s="100"/>
      <c r="Y35" s="418">
        <v>0</v>
      </c>
      <c r="Z35" s="419"/>
      <c r="AA35" s="416">
        <v>0</v>
      </c>
      <c r="AB35" s="417"/>
      <c r="AC35" s="68"/>
      <c r="AD35" s="68"/>
      <c r="AE35" s="418">
        <v>0</v>
      </c>
      <c r="AF35" s="419"/>
      <c r="AG35" s="100"/>
      <c r="AH35" s="100"/>
      <c r="AI35" s="260" t="s">
        <v>5</v>
      </c>
      <c r="AJ35" s="262"/>
      <c r="AK35" s="260" t="s">
        <v>74</v>
      </c>
      <c r="AL35" s="261"/>
      <c r="AM35" s="261"/>
      <c r="AN35" s="262"/>
      <c r="AO35" s="110"/>
      <c r="AP35" s="107"/>
      <c r="AQ35" s="300"/>
      <c r="AR35" s="300"/>
      <c r="AS35" s="300"/>
      <c r="AT35" s="300"/>
      <c r="AU35" s="107"/>
      <c r="AV35" s="107"/>
      <c r="AW35" s="107"/>
      <c r="AX35" s="72"/>
      <c r="AY35" s="72"/>
      <c r="AZ35" s="72"/>
      <c r="BA35" s="72"/>
      <c r="BB35" s="72"/>
      <c r="BC35" s="72"/>
      <c r="BD35" s="72"/>
    </row>
    <row r="36" spans="1:56" ht="20.25" customHeight="1" x14ac:dyDescent="0.55000000000000004">
      <c r="A36" s="72"/>
      <c r="B36" s="72"/>
      <c r="C36" s="407" t="s">
        <v>126</v>
      </c>
      <c r="D36" s="408"/>
      <c r="E36" s="409"/>
      <c r="F36" s="299"/>
      <c r="G36" s="299"/>
      <c r="H36" s="299"/>
      <c r="I36" s="299"/>
      <c r="J36" s="299"/>
      <c r="K36" s="299"/>
      <c r="L36" s="296">
        <f>SUM(F36:K36)</f>
        <v>0</v>
      </c>
      <c r="M36" s="296"/>
      <c r="N36" s="100"/>
      <c r="O36" s="100"/>
      <c r="P36" s="100"/>
      <c r="Q36" s="100"/>
      <c r="R36" s="260" t="s">
        <v>5</v>
      </c>
      <c r="S36" s="262"/>
      <c r="T36" s="403">
        <f>SUMIFS($AU$13:$AV$30,$C$13:$D$30,"訪問介護員",$E$13:$F$30,"B")+SUMIFS($AU$13:$AV$30,$C$13:$D$30,"サービス提供責任者",$E$13:$F$30,"B")</f>
        <v>0</v>
      </c>
      <c r="U36" s="404"/>
      <c r="V36" s="405">
        <f>SUMIFS($AW$13:$AX$30,$C$13:$D$30,"訪問介護員",$E$13:$F$30,"B")+SUMIFS($AW$13:$AX$30,$C$13:$D$30,"サービス提供責任者",$E$13:$F$30,"B")</f>
        <v>0</v>
      </c>
      <c r="W36" s="406"/>
      <c r="X36" s="100"/>
      <c r="Y36" s="418">
        <v>0</v>
      </c>
      <c r="Z36" s="419"/>
      <c r="AA36" s="416">
        <v>0</v>
      </c>
      <c r="AB36" s="417"/>
      <c r="AC36" s="68"/>
      <c r="AD36" s="68"/>
      <c r="AE36" s="418">
        <v>0</v>
      </c>
      <c r="AF36" s="419"/>
      <c r="AG36" s="100"/>
      <c r="AH36" s="100"/>
      <c r="AI36" s="260" t="s">
        <v>6</v>
      </c>
      <c r="AJ36" s="262"/>
      <c r="AK36" s="260" t="s">
        <v>75</v>
      </c>
      <c r="AL36" s="261"/>
      <c r="AM36" s="261"/>
      <c r="AN36" s="262"/>
      <c r="AO36" s="110"/>
      <c r="AP36" s="107"/>
      <c r="AQ36" s="281"/>
      <c r="AR36" s="281"/>
      <c r="AS36" s="281"/>
      <c r="AT36" s="281"/>
      <c r="AU36" s="107"/>
      <c r="AV36" s="107"/>
      <c r="AW36" s="107"/>
      <c r="AX36" s="72"/>
      <c r="AY36" s="72"/>
      <c r="AZ36" s="72"/>
      <c r="BA36" s="72"/>
      <c r="BB36" s="72"/>
      <c r="BC36" s="72"/>
      <c r="BD36" s="72"/>
    </row>
    <row r="37" spans="1:56" ht="20.25" customHeight="1" x14ac:dyDescent="0.55000000000000004">
      <c r="A37" s="72"/>
      <c r="B37" s="72"/>
      <c r="C37" s="407" t="s">
        <v>28</v>
      </c>
      <c r="D37" s="408"/>
      <c r="E37" s="409"/>
      <c r="F37" s="299"/>
      <c r="G37" s="299"/>
      <c r="H37" s="299"/>
      <c r="I37" s="299"/>
      <c r="J37" s="299"/>
      <c r="K37" s="299"/>
      <c r="L37" s="296">
        <f>SUM(F37:K37)</f>
        <v>0</v>
      </c>
      <c r="M37" s="296"/>
      <c r="N37" s="100"/>
      <c r="O37" s="100"/>
      <c r="P37" s="100"/>
      <c r="Q37" s="100"/>
      <c r="R37" s="260" t="s">
        <v>6</v>
      </c>
      <c r="S37" s="262"/>
      <c r="T37" s="403">
        <f>SUMIFS($AU$13:$AV$30,$C$13:$D$30,"訪問介護員",$E$13:$F$30,"C")+SUMIFS($AU$13:$AV$30,$C$13:$D$30,"サービス提供責任者",$E$13:$F$30,"C")</f>
        <v>0</v>
      </c>
      <c r="U37" s="404"/>
      <c r="V37" s="405">
        <f>SUMIFS($AW$13:$AX$30,$C$13:$D$30,"訪問介護員",$E$13:$F$30,"C")+SUMIFS($AW$13:$AX$30,$C$13:$D$30,"サービス提供責任者",$E$13:$F$30,"C")</f>
        <v>0</v>
      </c>
      <c r="W37" s="406"/>
      <c r="X37" s="100"/>
      <c r="Y37" s="418">
        <v>0</v>
      </c>
      <c r="Z37" s="419"/>
      <c r="AA37" s="414">
        <v>0</v>
      </c>
      <c r="AB37" s="415"/>
      <c r="AC37" s="68"/>
      <c r="AD37" s="68"/>
      <c r="AE37" s="403" t="s">
        <v>38</v>
      </c>
      <c r="AF37" s="404"/>
      <c r="AG37" s="100"/>
      <c r="AH37" s="100"/>
      <c r="AI37" s="260" t="s">
        <v>7</v>
      </c>
      <c r="AJ37" s="262"/>
      <c r="AK37" s="260" t="s">
        <v>104</v>
      </c>
      <c r="AL37" s="261"/>
      <c r="AM37" s="261"/>
      <c r="AN37" s="262"/>
      <c r="AO37" s="111"/>
      <c r="AP37" s="107"/>
      <c r="AQ37" s="282"/>
      <c r="AR37" s="282"/>
      <c r="AS37" s="285"/>
      <c r="AT37" s="285"/>
      <c r="AU37" s="107"/>
      <c r="AV37" s="107"/>
      <c r="AW37" s="107"/>
      <c r="AX37" s="72"/>
      <c r="AY37" s="72"/>
      <c r="AZ37" s="72"/>
      <c r="BA37" s="72"/>
      <c r="BB37" s="72"/>
      <c r="BC37" s="72"/>
      <c r="BD37" s="72"/>
    </row>
    <row r="38" spans="1:56" ht="20.25" customHeight="1" x14ac:dyDescent="0.55000000000000004">
      <c r="A38" s="72"/>
      <c r="B38" s="72"/>
      <c r="C38" s="407" t="s">
        <v>29</v>
      </c>
      <c r="D38" s="408"/>
      <c r="E38" s="409"/>
      <c r="F38" s="296">
        <f>SUM(F35:G37)</f>
        <v>0</v>
      </c>
      <c r="G38" s="296"/>
      <c r="H38" s="296">
        <f>SUM(H35:I37)</f>
        <v>0</v>
      </c>
      <c r="I38" s="296"/>
      <c r="J38" s="296">
        <f>SUM(J35:K37)</f>
        <v>0</v>
      </c>
      <c r="K38" s="296"/>
      <c r="L38" s="296">
        <f>SUM(L35:M37)</f>
        <v>0</v>
      </c>
      <c r="M38" s="296"/>
      <c r="N38" s="399"/>
      <c r="O38" s="302"/>
      <c r="P38" s="100"/>
      <c r="Q38" s="100"/>
      <c r="R38" s="260" t="s">
        <v>7</v>
      </c>
      <c r="S38" s="262"/>
      <c r="T38" s="403">
        <f>SUMIFS($AU$13:$AV$30,$C$13:$D$30,"訪問介護員",$E$13:$F$30,"D")+SUMIFS($AU$13:$AV$30,$C$13:$D$30,"サービス提供責任者",$E$13:$F$30,"D")</f>
        <v>0</v>
      </c>
      <c r="U38" s="404"/>
      <c r="V38" s="405">
        <f>SUMIFS($AW$13:$AX$30,$C$13:$D$30,"訪問介護員",$E$13:$F$30,"D")+SUMIFS($AW$13:$AX$30,$C$13:$D$30,"サービス提供責任者",$E$13:$F$30,"D")</f>
        <v>0</v>
      </c>
      <c r="W38" s="406"/>
      <c r="X38" s="100"/>
      <c r="Y38" s="418">
        <v>0</v>
      </c>
      <c r="Z38" s="419"/>
      <c r="AA38" s="414">
        <v>0</v>
      </c>
      <c r="AB38" s="415"/>
      <c r="AC38" s="68"/>
      <c r="AD38" s="68"/>
      <c r="AE38" s="403" t="s">
        <v>38</v>
      </c>
      <c r="AF38" s="404"/>
      <c r="AG38" s="100"/>
      <c r="AH38" s="100"/>
      <c r="AI38" s="100"/>
      <c r="AJ38" s="281"/>
      <c r="AK38" s="281"/>
      <c r="AL38" s="282"/>
      <c r="AM38" s="282"/>
      <c r="AN38" s="285"/>
      <c r="AO38" s="285"/>
      <c r="AP38" s="107"/>
      <c r="AQ38" s="282"/>
      <c r="AR38" s="282"/>
      <c r="AS38" s="285"/>
      <c r="AT38" s="285"/>
      <c r="AU38" s="107"/>
      <c r="AV38" s="107"/>
      <c r="AW38" s="107"/>
      <c r="AX38" s="74"/>
      <c r="AY38" s="74"/>
      <c r="AZ38" s="72"/>
      <c r="BA38" s="72"/>
      <c r="BB38" s="72"/>
      <c r="BC38" s="72"/>
      <c r="BD38" s="72"/>
    </row>
    <row r="39" spans="1:56" ht="20.25" customHeight="1" x14ac:dyDescent="0.55000000000000004">
      <c r="A39" s="72"/>
      <c r="B39" s="72"/>
      <c r="C39" s="68"/>
      <c r="D39" s="68"/>
      <c r="E39" s="68"/>
      <c r="F39" s="68"/>
      <c r="G39" s="68"/>
      <c r="H39" s="68"/>
      <c r="I39" s="68"/>
      <c r="J39" s="68"/>
      <c r="K39" s="68"/>
      <c r="L39" s="106" t="s">
        <v>31</v>
      </c>
      <c r="M39" s="106"/>
      <c r="N39" s="68"/>
      <c r="O39" s="68"/>
      <c r="P39" s="100"/>
      <c r="Q39" s="100"/>
      <c r="R39" s="260" t="s">
        <v>29</v>
      </c>
      <c r="S39" s="262"/>
      <c r="T39" s="403">
        <f>SUM(T35:U38)</f>
        <v>0</v>
      </c>
      <c r="U39" s="404"/>
      <c r="V39" s="405">
        <f>SUM(V35:W38)</f>
        <v>0</v>
      </c>
      <c r="W39" s="406"/>
      <c r="X39" s="100"/>
      <c r="Y39" s="403">
        <f>SUM(Y35:Z38)</f>
        <v>0</v>
      </c>
      <c r="Z39" s="404"/>
      <c r="AA39" s="412">
        <f>SUM(AA35:AB38)</f>
        <v>0</v>
      </c>
      <c r="AB39" s="413"/>
      <c r="AC39" s="68"/>
      <c r="AD39" s="68"/>
      <c r="AE39" s="403">
        <f>SUM(AE35:AF36)</f>
        <v>0</v>
      </c>
      <c r="AF39" s="404"/>
      <c r="AG39" s="100"/>
      <c r="AH39" s="100"/>
      <c r="AI39" s="100"/>
      <c r="AJ39" s="281"/>
      <c r="AK39" s="281"/>
      <c r="AL39" s="282"/>
      <c r="AM39" s="282"/>
      <c r="AN39" s="284"/>
      <c r="AO39" s="284"/>
      <c r="AP39" s="107"/>
      <c r="AQ39" s="282"/>
      <c r="AR39" s="282"/>
      <c r="AS39" s="285"/>
      <c r="AT39" s="285"/>
      <c r="AU39" s="107"/>
      <c r="AV39" s="107"/>
      <c r="AW39" s="107"/>
      <c r="AX39" s="74"/>
      <c r="AY39" s="74"/>
      <c r="AZ39" s="72"/>
      <c r="BA39" s="72"/>
      <c r="BB39" s="72"/>
      <c r="BC39" s="72"/>
      <c r="BD39" s="72"/>
    </row>
    <row r="40" spans="1:56" ht="20.25" customHeight="1" x14ac:dyDescent="0.55000000000000004">
      <c r="A40" s="72"/>
      <c r="B40" s="72"/>
      <c r="C40" s="68"/>
      <c r="D40" s="68"/>
      <c r="E40" s="68"/>
      <c r="F40" s="68"/>
      <c r="G40" s="68"/>
      <c r="H40" s="68"/>
      <c r="I40" s="68"/>
      <c r="J40" s="68"/>
      <c r="K40" s="68"/>
      <c r="L40" s="402">
        <f>L38/3</f>
        <v>0</v>
      </c>
      <c r="M40" s="402"/>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55000000000000004">
      <c r="A41" s="72"/>
      <c r="B41" s="72"/>
      <c r="C41" s="68"/>
      <c r="D41" s="68"/>
      <c r="E41" s="68"/>
      <c r="F41" s="68"/>
      <c r="G41" s="68"/>
      <c r="H41" s="68"/>
      <c r="I41" s="68"/>
      <c r="J41" s="68"/>
      <c r="K41" s="68"/>
      <c r="L41" s="68"/>
      <c r="M41" s="68"/>
      <c r="N41" s="68"/>
      <c r="O41" s="68"/>
      <c r="P41" s="100"/>
      <c r="Q41" s="100"/>
      <c r="R41" s="102" t="s">
        <v>67</v>
      </c>
      <c r="S41" s="100"/>
      <c r="T41" s="100"/>
      <c r="U41" s="100"/>
      <c r="V41" s="100"/>
      <c r="W41" s="100"/>
      <c r="X41" s="112" t="s">
        <v>138</v>
      </c>
      <c r="Y41" s="269" t="s">
        <v>139</v>
      </c>
      <c r="Z41" s="270"/>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5">
      <c r="A42" s="72"/>
      <c r="B42" s="72"/>
      <c r="C42" s="44"/>
      <c r="D42" s="99"/>
      <c r="E42" s="99"/>
      <c r="F42" s="100"/>
      <c r="G42" s="100"/>
      <c r="H42" s="100"/>
      <c r="I42" s="100"/>
      <c r="J42" s="100"/>
      <c r="K42" s="100"/>
      <c r="L42" s="101" t="s">
        <v>136</v>
      </c>
      <c r="M42" s="102"/>
      <c r="N42" s="102"/>
      <c r="O42" s="123"/>
      <c r="P42" s="100"/>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55000000000000004">
      <c r="A43" s="72"/>
      <c r="B43" s="72"/>
      <c r="C43" s="122" t="s">
        <v>35</v>
      </c>
      <c r="D43" s="122"/>
      <c r="E43" s="100"/>
      <c r="F43" s="122" t="s">
        <v>37</v>
      </c>
      <c r="G43" s="122"/>
      <c r="H43" s="100"/>
      <c r="I43" s="105"/>
      <c r="J43" s="105"/>
      <c r="K43" s="100"/>
      <c r="L43" s="106" t="s">
        <v>70</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259" t="s">
        <v>63</v>
      </c>
      <c r="AC43" s="259"/>
      <c r="AD43" s="259"/>
      <c r="AE43" s="259"/>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55000000000000004">
      <c r="A44" s="72"/>
      <c r="B44" s="72"/>
      <c r="C44" s="400">
        <f>L40</f>
        <v>0</v>
      </c>
      <c r="D44" s="401"/>
      <c r="E44" s="106" t="s">
        <v>32</v>
      </c>
      <c r="F44" s="273">
        <v>40</v>
      </c>
      <c r="G44" s="274"/>
      <c r="H44" s="106" t="s">
        <v>33</v>
      </c>
      <c r="I44" s="271">
        <f>C44/F44</f>
        <v>0</v>
      </c>
      <c r="J44" s="272"/>
      <c r="K44" s="106" t="s">
        <v>34</v>
      </c>
      <c r="L44" s="275">
        <f>IF(C44&lt;40,1,ROUNDUP(I44,1))</f>
        <v>1</v>
      </c>
      <c r="M44" s="276"/>
      <c r="N44" s="277"/>
      <c r="O44" s="100"/>
      <c r="P44" s="100"/>
      <c r="Q44" s="100"/>
      <c r="R44" s="278">
        <f>IF($Y$41="週",AA39,Y39)</f>
        <v>0</v>
      </c>
      <c r="S44" s="279"/>
      <c r="T44" s="279"/>
      <c r="U44" s="280"/>
      <c r="V44" s="106" t="s">
        <v>32</v>
      </c>
      <c r="W44" s="260">
        <f>IF($Y$41="週",$AV$5,$AZ$5)</f>
        <v>40</v>
      </c>
      <c r="X44" s="261"/>
      <c r="Y44" s="261"/>
      <c r="Z44" s="262"/>
      <c r="AA44" s="106" t="s">
        <v>33</v>
      </c>
      <c r="AB44" s="263">
        <f>ROUNDDOWN(R44/W44,1)</f>
        <v>0</v>
      </c>
      <c r="AC44" s="264"/>
      <c r="AD44" s="264"/>
      <c r="AE44" s="265"/>
      <c r="AF44" s="100"/>
      <c r="AG44" s="100"/>
      <c r="AH44" s="100"/>
      <c r="AI44" s="100"/>
      <c r="AJ44" s="283"/>
      <c r="AK44" s="283"/>
      <c r="AL44" s="283"/>
      <c r="AM44" s="283"/>
      <c r="AN44" s="110"/>
      <c r="AO44" s="281"/>
      <c r="AP44" s="281"/>
      <c r="AQ44" s="281"/>
      <c r="AR44" s="281"/>
      <c r="AS44" s="110"/>
      <c r="AT44" s="258"/>
      <c r="AU44" s="258"/>
      <c r="AV44" s="258"/>
      <c r="AW44" s="258"/>
      <c r="AX44" s="74"/>
      <c r="AY44" s="74"/>
      <c r="AZ44" s="72"/>
      <c r="BA44" s="72"/>
      <c r="BB44" s="72"/>
      <c r="BC44" s="72"/>
      <c r="BD44" s="72"/>
    </row>
    <row r="45" spans="1:56" ht="20.25" customHeight="1" x14ac:dyDescent="0.55000000000000004">
      <c r="A45" s="72"/>
      <c r="B45" s="72"/>
      <c r="C45" s="68"/>
      <c r="D45" s="100"/>
      <c r="E45" s="100"/>
      <c r="F45" s="100"/>
      <c r="G45" s="100"/>
      <c r="H45" s="100"/>
      <c r="I45" s="100"/>
      <c r="J45" s="100"/>
      <c r="K45" s="100"/>
      <c r="L45" s="100" t="s">
        <v>107</v>
      </c>
      <c r="M45" s="100"/>
      <c r="N45" s="100"/>
      <c r="O45" s="100"/>
      <c r="P45" s="100"/>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55000000000000004">
      <c r="A46" s="72"/>
      <c r="B46" s="72"/>
      <c r="C46" s="68" t="s">
        <v>147</v>
      </c>
      <c r="D46" s="100"/>
      <c r="E46" s="100"/>
      <c r="F46" s="100"/>
      <c r="G46" s="100"/>
      <c r="H46" s="100"/>
      <c r="I46" s="100"/>
      <c r="J46" s="100"/>
      <c r="K46" s="100"/>
      <c r="L46" s="100"/>
      <c r="M46" s="100"/>
      <c r="N46" s="100"/>
      <c r="O46" s="100"/>
      <c r="P46" s="100"/>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55000000000000004">
      <c r="A47" s="72"/>
      <c r="B47" s="72"/>
      <c r="C47" s="68"/>
      <c r="D47" s="100" t="s">
        <v>148</v>
      </c>
      <c r="E47" s="100"/>
      <c r="F47" s="100"/>
      <c r="G47" s="100"/>
      <c r="H47" s="100"/>
      <c r="I47" s="100"/>
      <c r="J47" s="100"/>
      <c r="K47" s="100"/>
      <c r="L47" s="100"/>
      <c r="M47" s="100"/>
      <c r="N47" s="100"/>
      <c r="O47" s="100"/>
      <c r="P47" s="100"/>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55000000000000004">
      <c r="A48" s="72"/>
      <c r="B48" s="72"/>
      <c r="C48" s="68" t="s">
        <v>39</v>
      </c>
      <c r="D48" s="100"/>
      <c r="E48" s="100"/>
      <c r="F48" s="100"/>
      <c r="G48" s="100"/>
      <c r="H48" s="100"/>
      <c r="I48" s="100"/>
      <c r="J48" s="100"/>
      <c r="K48" s="100"/>
      <c r="L48" s="100"/>
      <c r="M48" s="100"/>
      <c r="N48" s="100"/>
      <c r="O48" s="100"/>
      <c r="P48" s="100"/>
      <c r="Q48" s="100"/>
      <c r="R48" s="68" t="s">
        <v>64</v>
      </c>
      <c r="S48" s="68"/>
      <c r="T48" s="68"/>
      <c r="U48" s="68"/>
      <c r="V48" s="68"/>
      <c r="W48" s="100" t="s">
        <v>68</v>
      </c>
      <c r="X48" s="68"/>
      <c r="Y48" s="68"/>
      <c r="Z48" s="68"/>
      <c r="AA48" s="68"/>
      <c r="AB48" s="259" t="s">
        <v>29</v>
      </c>
      <c r="AC48" s="259"/>
      <c r="AD48" s="259"/>
      <c r="AE48" s="259"/>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55000000000000004">
      <c r="A49" s="72"/>
      <c r="B49" s="72"/>
      <c r="C49" s="68" t="s">
        <v>40</v>
      </c>
      <c r="D49" s="100"/>
      <c r="E49" s="100"/>
      <c r="F49" s="100"/>
      <c r="G49" s="100"/>
      <c r="H49" s="100"/>
      <c r="I49" s="100"/>
      <c r="J49" s="100"/>
      <c r="K49" s="100"/>
      <c r="L49" s="100"/>
      <c r="M49" s="100"/>
      <c r="N49" s="100"/>
      <c r="O49" s="100"/>
      <c r="P49" s="100"/>
      <c r="Q49" s="100"/>
      <c r="R49" s="278">
        <f>AE39</f>
        <v>0</v>
      </c>
      <c r="S49" s="279"/>
      <c r="T49" s="279"/>
      <c r="U49" s="280"/>
      <c r="V49" s="106" t="s">
        <v>124</v>
      </c>
      <c r="W49" s="263">
        <f>AB44</f>
        <v>0</v>
      </c>
      <c r="X49" s="264"/>
      <c r="Y49" s="264"/>
      <c r="Z49" s="265"/>
      <c r="AA49" s="106" t="s">
        <v>33</v>
      </c>
      <c r="AB49" s="266">
        <f>ROUNDDOWN(R49+W49,1)</f>
        <v>0</v>
      </c>
      <c r="AC49" s="267"/>
      <c r="AD49" s="267"/>
      <c r="AE49" s="268"/>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55000000000000004">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550000000000000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550000000000000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550000000000000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550000000000000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550000000000000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550000000000000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sheet="1" insertRows="0"/>
  <mergeCells count="25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H37:I37"/>
    <mergeCell ref="J37:K37"/>
    <mergeCell ref="F38:G38"/>
    <mergeCell ref="H38:I38"/>
    <mergeCell ref="J38:K38"/>
    <mergeCell ref="L38:M38"/>
    <mergeCell ref="Y38:Z38"/>
    <mergeCell ref="AE38:AF38"/>
    <mergeCell ref="N38:O38"/>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V34:W34"/>
    <mergeCell ref="V36:W36"/>
    <mergeCell ref="V37:W37"/>
    <mergeCell ref="R33:S34"/>
    <mergeCell ref="T33:W33"/>
    <mergeCell ref="AK33:AN33"/>
    <mergeCell ref="T34:U34"/>
    <mergeCell ref="AK34:AN34"/>
    <mergeCell ref="Y37:Z37"/>
    <mergeCell ref="AE37:AF37"/>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C44:D44"/>
    <mergeCell ref="L44:N44"/>
    <mergeCell ref="T39:U39"/>
    <mergeCell ref="V39:W39"/>
    <mergeCell ref="I44:J44"/>
    <mergeCell ref="F44:G44"/>
    <mergeCell ref="Y41:Z41"/>
    <mergeCell ref="AT44:AW44"/>
    <mergeCell ref="L40:M40"/>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1:Z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4"/>
  <sheetViews>
    <sheetView workbookViewId="0">
      <selection activeCell="A13" sqref="A13"/>
    </sheetView>
  </sheetViews>
  <sheetFormatPr defaultColWidth="9" defaultRowHeight="18" x14ac:dyDescent="0.55000000000000004"/>
  <cols>
    <col min="1" max="2" width="9" style="10"/>
    <col min="3" max="3" width="44.25" style="10" customWidth="1"/>
    <col min="4" max="16384" width="9" style="10"/>
  </cols>
  <sheetData>
    <row r="1" spans="1:10" x14ac:dyDescent="0.55000000000000004">
      <c r="A1" s="10" t="s">
        <v>79</v>
      </c>
    </row>
    <row r="2" spans="1:10" s="11" customFormat="1" ht="20.25" customHeight="1" x14ac:dyDescent="0.55000000000000004">
      <c r="A2" s="12" t="s">
        <v>78</v>
      </c>
      <c r="B2" s="12"/>
      <c r="C2" s="13"/>
    </row>
    <row r="3" spans="1:10" s="11" customFormat="1" ht="20.25" customHeight="1" x14ac:dyDescent="0.55000000000000004">
      <c r="A3" s="13"/>
      <c r="B3" s="13"/>
      <c r="C3" s="13"/>
    </row>
    <row r="4" spans="1:10" s="11" customFormat="1" ht="20.25" customHeight="1" x14ac:dyDescent="0.55000000000000004">
      <c r="A4" s="27"/>
      <c r="B4" s="13" t="s">
        <v>131</v>
      </c>
      <c r="C4" s="13"/>
      <c r="E4" s="420" t="s">
        <v>133</v>
      </c>
      <c r="F4" s="420"/>
      <c r="G4" s="420"/>
      <c r="H4" s="420"/>
      <c r="I4" s="420"/>
      <c r="J4" s="420"/>
    </row>
    <row r="5" spans="1:10" s="11" customFormat="1" ht="20.25" customHeight="1" x14ac:dyDescent="0.55000000000000004">
      <c r="A5" s="28"/>
      <c r="B5" s="13" t="s">
        <v>132</v>
      </c>
      <c r="C5" s="13"/>
      <c r="E5" s="420"/>
      <c r="F5" s="420"/>
      <c r="G5" s="420"/>
      <c r="H5" s="420"/>
      <c r="I5" s="420"/>
      <c r="J5" s="420"/>
    </row>
    <row r="6" spans="1:10" s="11" customFormat="1" ht="20.25" customHeight="1" x14ac:dyDescent="0.55000000000000004">
      <c r="A6" s="26" t="s">
        <v>129</v>
      </c>
      <c r="B6" s="13"/>
      <c r="C6" s="13"/>
    </row>
    <row r="7" spans="1:10" s="11" customFormat="1" ht="20.25" customHeight="1" x14ac:dyDescent="0.55000000000000004">
      <c r="A7" s="26"/>
      <c r="B7" s="13"/>
      <c r="C7" s="13"/>
    </row>
    <row r="8" spans="1:10" s="11" customFormat="1" ht="20.25" customHeight="1" x14ac:dyDescent="0.55000000000000004">
      <c r="A8" s="13" t="s">
        <v>84</v>
      </c>
      <c r="B8" s="13"/>
      <c r="C8" s="13"/>
    </row>
    <row r="9" spans="1:10" s="11" customFormat="1" ht="20.25" customHeight="1" x14ac:dyDescent="0.55000000000000004">
      <c r="A9" s="26"/>
      <c r="B9" s="13"/>
      <c r="C9" s="13"/>
    </row>
    <row r="10" spans="1:10" s="11" customFormat="1" ht="20.25" customHeight="1" x14ac:dyDescent="0.55000000000000004">
      <c r="A10" s="13" t="s">
        <v>545</v>
      </c>
      <c r="B10" s="13"/>
      <c r="C10" s="13"/>
    </row>
    <row r="11" spans="1:10" s="11" customFormat="1" ht="20.25" customHeight="1" x14ac:dyDescent="0.55000000000000004">
      <c r="A11" s="13"/>
      <c r="B11" s="13"/>
      <c r="C11" s="13"/>
    </row>
    <row r="12" spans="1:10" s="11" customFormat="1" ht="20.25" customHeight="1" x14ac:dyDescent="0.55000000000000004">
      <c r="A12" s="31" t="s">
        <v>546</v>
      </c>
      <c r="B12" s="13"/>
      <c r="C12" s="13"/>
    </row>
    <row r="13" spans="1:10" s="11" customFormat="1" ht="20.25" customHeight="1" x14ac:dyDescent="0.55000000000000004">
      <c r="A13" s="13"/>
      <c r="B13" s="13"/>
      <c r="C13" s="13"/>
    </row>
    <row r="14" spans="1:10" s="11" customFormat="1" ht="20.25" customHeight="1" x14ac:dyDescent="0.55000000000000004">
      <c r="A14" s="13" t="s">
        <v>81</v>
      </c>
      <c r="B14" s="13"/>
      <c r="C14" s="13"/>
    </row>
    <row r="15" spans="1:10" s="11" customFormat="1" ht="20.25" customHeight="1" x14ac:dyDescent="0.55000000000000004">
      <c r="A15" s="13"/>
      <c r="B15" s="13"/>
      <c r="C15" s="13"/>
    </row>
    <row r="16" spans="1:10" s="11" customFormat="1" ht="20.25" customHeight="1" x14ac:dyDescent="0.55000000000000004">
      <c r="A16" s="13" t="s">
        <v>170</v>
      </c>
      <c r="B16" s="13"/>
      <c r="C16" s="13"/>
    </row>
    <row r="17" spans="1:3" s="11" customFormat="1" ht="20.25" customHeight="1" x14ac:dyDescent="0.55000000000000004">
      <c r="A17" s="13" t="s">
        <v>71</v>
      </c>
      <c r="B17" s="13"/>
      <c r="C17" s="13"/>
    </row>
    <row r="18" spans="1:3" s="11" customFormat="1" ht="20.25" customHeight="1" x14ac:dyDescent="0.55000000000000004">
      <c r="A18" s="13"/>
      <c r="B18" s="13"/>
      <c r="C18" s="13"/>
    </row>
    <row r="19" spans="1:3" s="11" customFormat="1" ht="20.25" customHeight="1" x14ac:dyDescent="0.55000000000000004">
      <c r="A19" s="13"/>
      <c r="B19" s="14" t="s">
        <v>27</v>
      </c>
      <c r="C19" s="14" t="s">
        <v>1</v>
      </c>
    </row>
    <row r="20" spans="1:3" s="11" customFormat="1" ht="20.25" customHeight="1" x14ac:dyDescent="0.55000000000000004">
      <c r="A20" s="13"/>
      <c r="B20" s="14">
        <v>1</v>
      </c>
      <c r="C20" s="15" t="s">
        <v>2</v>
      </c>
    </row>
    <row r="21" spans="1:3" s="11" customFormat="1" ht="20.25" customHeight="1" x14ac:dyDescent="0.55000000000000004">
      <c r="A21" s="13"/>
      <c r="B21" s="14">
        <v>2</v>
      </c>
      <c r="C21" s="15" t="s">
        <v>43</v>
      </c>
    </row>
    <row r="22" spans="1:3" s="11" customFormat="1" ht="20.25" customHeight="1" x14ac:dyDescent="0.55000000000000004">
      <c r="A22" s="13"/>
      <c r="B22" s="14">
        <v>3</v>
      </c>
      <c r="C22" s="15" t="s">
        <v>118</v>
      </c>
    </row>
    <row r="23" spans="1:3" s="11" customFormat="1" ht="20.25" customHeight="1" x14ac:dyDescent="0.55000000000000004">
      <c r="A23" s="13"/>
      <c r="B23" s="13"/>
      <c r="C23" s="13"/>
    </row>
    <row r="24" spans="1:3" s="11" customFormat="1" ht="20.25" customHeight="1" x14ac:dyDescent="0.55000000000000004">
      <c r="A24" s="13"/>
      <c r="B24" s="13" t="s">
        <v>108</v>
      </c>
      <c r="C24" s="13"/>
    </row>
    <row r="25" spans="1:3" s="11" customFormat="1" ht="20.25" customHeight="1" x14ac:dyDescent="0.55000000000000004">
      <c r="A25" s="13"/>
      <c r="B25" s="13"/>
      <c r="C25" s="13"/>
    </row>
    <row r="26" spans="1:3" s="11" customFormat="1" ht="20.25" customHeight="1" x14ac:dyDescent="0.55000000000000004">
      <c r="A26" s="13" t="s">
        <v>82</v>
      </c>
      <c r="B26" s="13"/>
      <c r="C26" s="13"/>
    </row>
    <row r="27" spans="1:3" s="11" customFormat="1" ht="20.25" customHeight="1" x14ac:dyDescent="0.55000000000000004">
      <c r="A27" s="13" t="s">
        <v>72</v>
      </c>
      <c r="B27" s="13"/>
      <c r="C27" s="13"/>
    </row>
    <row r="28" spans="1:3" s="11" customFormat="1" ht="20.25" customHeight="1" x14ac:dyDescent="0.55000000000000004">
      <c r="A28" s="13"/>
      <c r="B28" s="13"/>
      <c r="C28" s="13"/>
    </row>
    <row r="29" spans="1:3" s="11" customFormat="1" ht="20.25" customHeight="1" x14ac:dyDescent="0.55000000000000004">
      <c r="A29" s="13"/>
      <c r="B29" s="14" t="s">
        <v>8</v>
      </c>
      <c r="C29" s="14" t="s">
        <v>9</v>
      </c>
    </row>
    <row r="30" spans="1:3" s="11" customFormat="1" ht="20.25" customHeight="1" x14ac:dyDescent="0.55000000000000004">
      <c r="A30" s="13"/>
      <c r="B30" s="14" t="s">
        <v>4</v>
      </c>
      <c r="C30" s="15" t="s">
        <v>73</v>
      </c>
    </row>
    <row r="31" spans="1:3" s="11" customFormat="1" ht="20.25" customHeight="1" x14ac:dyDescent="0.55000000000000004">
      <c r="A31" s="13"/>
      <c r="B31" s="14" t="s">
        <v>5</v>
      </c>
      <c r="C31" s="15" t="s">
        <v>74</v>
      </c>
    </row>
    <row r="32" spans="1:3" s="11" customFormat="1" ht="20.25" customHeight="1" x14ac:dyDescent="0.55000000000000004">
      <c r="A32" s="13"/>
      <c r="B32" s="14" t="s">
        <v>6</v>
      </c>
      <c r="C32" s="15" t="s">
        <v>75</v>
      </c>
    </row>
    <row r="33" spans="1:55" s="11" customFormat="1" ht="20.25" customHeight="1" x14ac:dyDescent="0.55000000000000004">
      <c r="A33" s="13"/>
      <c r="B33" s="14" t="s">
        <v>7</v>
      </c>
      <c r="C33" s="15" t="s">
        <v>104</v>
      </c>
    </row>
    <row r="34" spans="1:55" s="11" customFormat="1" ht="20.25" customHeight="1" x14ac:dyDescent="0.55000000000000004">
      <c r="A34" s="13"/>
      <c r="B34" s="13"/>
      <c r="C34" s="13"/>
    </row>
    <row r="35" spans="1:55" s="11" customFormat="1" ht="20.25" customHeight="1" x14ac:dyDescent="0.55000000000000004">
      <c r="A35" s="13"/>
      <c r="B35" s="16" t="s">
        <v>10</v>
      </c>
      <c r="C35" s="13"/>
    </row>
    <row r="36" spans="1:55" s="11" customFormat="1" ht="20.25" customHeight="1" x14ac:dyDescent="0.55000000000000004">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55000000000000004">
      <c r="B37" s="13" t="s">
        <v>127</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55000000000000004">
      <c r="E38" s="13"/>
    </row>
    <row r="39" spans="1:55" s="11" customFormat="1" ht="20.25" customHeight="1" x14ac:dyDescent="0.550000000000000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55000000000000004">
      <c r="A40" s="13" t="s">
        <v>171</v>
      </c>
      <c r="B40" s="13"/>
      <c r="C40" s="13"/>
    </row>
    <row r="41" spans="1:55" s="11" customFormat="1" ht="20.25" customHeight="1" x14ac:dyDescent="0.55000000000000004">
      <c r="A41" s="13" t="s">
        <v>77</v>
      </c>
      <c r="B41" s="13"/>
      <c r="C41" s="13"/>
    </row>
    <row r="42" spans="1:55" s="11" customFormat="1" ht="20.25" customHeight="1" x14ac:dyDescent="0.55000000000000004">
      <c r="A42" s="23" t="s">
        <v>151</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550000000000000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55000000000000004">
      <c r="A44" s="13" t="s">
        <v>83</v>
      </c>
      <c r="B44" s="13"/>
    </row>
    <row r="45" spans="1:55" s="11" customFormat="1" ht="20.25" customHeight="1" x14ac:dyDescent="0.55000000000000004"/>
    <row r="46" spans="1:55" s="11" customFormat="1" ht="20.25" customHeight="1" x14ac:dyDescent="0.55000000000000004">
      <c r="A46" s="13" t="s">
        <v>169</v>
      </c>
      <c r="B46" s="13"/>
      <c r="C46" s="13"/>
    </row>
    <row r="47" spans="1:55" s="11" customFormat="1" ht="20.25" customHeight="1" x14ac:dyDescent="0.55000000000000004">
      <c r="A47" s="31" t="s">
        <v>152</v>
      </c>
      <c r="B47" s="13"/>
      <c r="C47" s="13"/>
    </row>
    <row r="48" spans="1:55" s="11" customFormat="1" ht="20.25" customHeight="1" x14ac:dyDescent="0.55000000000000004"/>
    <row r="49" spans="1:55" s="11" customFormat="1" ht="20.25" customHeight="1" x14ac:dyDescent="0.55000000000000004">
      <c r="A49" s="13" t="s">
        <v>85</v>
      </c>
      <c r="B49" s="13"/>
      <c r="C49" s="13"/>
    </row>
    <row r="50" spans="1:55" s="11" customFormat="1" ht="20.25" customHeight="1" x14ac:dyDescent="0.55000000000000004">
      <c r="A50" s="13" t="s">
        <v>153</v>
      </c>
      <c r="B50" s="13"/>
      <c r="C50" s="13"/>
    </row>
    <row r="51" spans="1:55" s="11" customFormat="1" ht="20.25" customHeight="1" x14ac:dyDescent="0.55000000000000004">
      <c r="A51" s="13"/>
      <c r="B51" s="13"/>
      <c r="C51" s="13"/>
    </row>
    <row r="52" spans="1:55" s="11" customFormat="1" ht="20.25" customHeight="1" x14ac:dyDescent="0.55000000000000004">
      <c r="A52" s="13" t="s">
        <v>86</v>
      </c>
      <c r="B52" s="13"/>
      <c r="C52" s="13"/>
    </row>
    <row r="53" spans="1:55" s="11" customFormat="1" ht="20.25" customHeight="1" x14ac:dyDescent="0.55000000000000004">
      <c r="A53" s="13"/>
      <c r="B53" s="13"/>
      <c r="C53" s="13"/>
    </row>
    <row r="54" spans="1:55" s="11" customFormat="1" ht="20.25" customHeight="1" x14ac:dyDescent="0.55000000000000004">
      <c r="A54" s="11" t="s">
        <v>154</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55000000000000004">
      <c r="A55" s="11" t="s">
        <v>119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55000000000000004">
      <c r="A56" s="11" t="s">
        <v>165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550000000000000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55000000000000004">
      <c r="A58" s="11" t="s">
        <v>173</v>
      </c>
      <c r="C58" s="25"/>
      <c r="D58" s="16"/>
      <c r="E58" s="16"/>
    </row>
    <row r="59" spans="1:55" s="11" customFormat="1" ht="20.25" customHeight="1" x14ac:dyDescent="0.55000000000000004">
      <c r="A59" s="30" t="s">
        <v>145</v>
      </c>
      <c r="C59" s="25"/>
      <c r="D59" s="16"/>
      <c r="E59" s="16"/>
    </row>
    <row r="60" spans="1:55" s="11" customFormat="1" ht="20.25" customHeight="1" x14ac:dyDescent="0.55000000000000004">
      <c r="A60" s="25"/>
      <c r="B60" s="25"/>
      <c r="C60" s="25"/>
      <c r="D60" s="13"/>
      <c r="E60" s="13"/>
    </row>
    <row r="61" spans="1:55" s="11" customFormat="1" ht="20.25" customHeight="1" x14ac:dyDescent="0.55000000000000004">
      <c r="A61" s="11" t="s">
        <v>156</v>
      </c>
      <c r="C61" s="25"/>
      <c r="D61" s="16"/>
      <c r="E61" s="16"/>
    </row>
    <row r="62" spans="1:55" s="11" customFormat="1" ht="20.25" customHeight="1" x14ac:dyDescent="0.55000000000000004">
      <c r="A62" s="86" t="s">
        <v>161</v>
      </c>
      <c r="B62" s="25"/>
      <c r="C62" s="25"/>
      <c r="D62" s="13"/>
      <c r="E62" s="13"/>
    </row>
    <row r="63" spans="1:55" s="11" customFormat="1" ht="20.25" customHeight="1" x14ac:dyDescent="0.55000000000000004">
      <c r="A63" s="85" t="s">
        <v>162</v>
      </c>
      <c r="B63" s="25"/>
      <c r="C63" s="25"/>
      <c r="D63" s="29"/>
      <c r="E63" s="29"/>
    </row>
    <row r="64" spans="1:55" s="11" customFormat="1" ht="20.25" customHeight="1" x14ac:dyDescent="0.55000000000000004">
      <c r="A64" s="86" t="s">
        <v>163</v>
      </c>
      <c r="B64" s="25"/>
      <c r="C64" s="25"/>
      <c r="D64" s="29"/>
      <c r="E64" s="29"/>
    </row>
    <row r="65" spans="1:5" s="11" customFormat="1" ht="20.25" customHeight="1" x14ac:dyDescent="0.55000000000000004">
      <c r="A65" s="85" t="s">
        <v>164</v>
      </c>
      <c r="B65" s="25"/>
      <c r="C65" s="25"/>
      <c r="D65" s="29"/>
      <c r="E65" s="29"/>
    </row>
    <row r="66" spans="1:5" s="11" customFormat="1" ht="20.25" customHeight="1" x14ac:dyDescent="0.55000000000000004">
      <c r="A66" s="86" t="s">
        <v>174</v>
      </c>
      <c r="B66" s="25"/>
      <c r="C66" s="25"/>
      <c r="D66" s="29"/>
      <c r="E66" s="29"/>
    </row>
    <row r="67" spans="1:5" s="11" customFormat="1" ht="20.25" customHeight="1" x14ac:dyDescent="0.55000000000000004">
      <c r="A67" s="86" t="s">
        <v>175</v>
      </c>
      <c r="B67" s="25"/>
      <c r="C67" s="25"/>
      <c r="D67" s="29"/>
      <c r="E67" s="29"/>
    </row>
    <row r="68" spans="1:5" s="11" customFormat="1" ht="20.25" customHeight="1" x14ac:dyDescent="0.55000000000000004">
      <c r="A68" s="86" t="s">
        <v>176</v>
      </c>
      <c r="B68" s="25"/>
      <c r="C68" s="25"/>
      <c r="D68" s="29"/>
      <c r="E68" s="29"/>
    </row>
    <row r="69" spans="1:5" s="11" customFormat="1" ht="20.25" customHeight="1" x14ac:dyDescent="0.55000000000000004">
      <c r="A69" s="25"/>
      <c r="B69" s="25"/>
      <c r="C69" s="25"/>
      <c r="D69" s="29"/>
      <c r="E69" s="29"/>
    </row>
    <row r="70" spans="1:5" s="11" customFormat="1" ht="20.25" customHeight="1" x14ac:dyDescent="0.55000000000000004">
      <c r="A70" s="25"/>
      <c r="B70" s="25"/>
      <c r="C70" s="25"/>
      <c r="D70" s="29"/>
      <c r="E70" s="29"/>
    </row>
    <row r="71" spans="1:5" s="11" customFormat="1" ht="20.25" customHeight="1" x14ac:dyDescent="0.55000000000000004">
      <c r="A71" s="25"/>
      <c r="B71" s="25"/>
      <c r="C71" s="25"/>
      <c r="D71" s="29"/>
      <c r="E71" s="29"/>
    </row>
    <row r="72" spans="1:5" s="11" customFormat="1" ht="20.25" customHeight="1" x14ac:dyDescent="0.55000000000000004">
      <c r="A72" s="25"/>
      <c r="B72" s="25"/>
      <c r="C72" s="25"/>
      <c r="D72" s="29"/>
      <c r="E72" s="29"/>
    </row>
    <row r="73" spans="1:5" ht="20.25" customHeight="1" x14ac:dyDescent="0.55000000000000004"/>
    <row r="74" spans="1:5" ht="20.25" customHeight="1" x14ac:dyDescent="0.550000000000000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tabSelected="1" workbookViewId="0">
      <selection activeCell="C3" sqref="C3"/>
    </sheetView>
  </sheetViews>
  <sheetFormatPr defaultColWidth="9" defaultRowHeight="26.5" x14ac:dyDescent="0.55000000000000004"/>
  <cols>
    <col min="1" max="1" width="2" style="124" customWidth="1"/>
    <col min="2" max="2" width="7.08203125" style="124" bestFit="1" customWidth="1"/>
    <col min="3" max="11" width="40.58203125" style="124" customWidth="1"/>
    <col min="12" max="16384" width="9" style="124"/>
  </cols>
  <sheetData>
    <row r="1" spans="2:11" x14ac:dyDescent="0.55000000000000004">
      <c r="B1" s="124" t="s">
        <v>111</v>
      </c>
    </row>
    <row r="3" spans="2:11" x14ac:dyDescent="0.55000000000000004">
      <c r="B3" s="125" t="s">
        <v>112</v>
      </c>
      <c r="C3" s="125" t="s">
        <v>113</v>
      </c>
    </row>
    <row r="4" spans="2:11" x14ac:dyDescent="0.55000000000000004">
      <c r="B4" s="125">
        <v>1</v>
      </c>
      <c r="C4" s="126" t="s">
        <v>114</v>
      </c>
    </row>
    <row r="5" spans="2:11" x14ac:dyDescent="0.55000000000000004">
      <c r="B5" s="125">
        <v>2</v>
      </c>
      <c r="C5" s="126"/>
    </row>
    <row r="6" spans="2:11" x14ac:dyDescent="0.55000000000000004">
      <c r="B6" s="125">
        <v>3</v>
      </c>
      <c r="C6" s="126"/>
    </row>
    <row r="7" spans="2:11" x14ac:dyDescent="0.55000000000000004">
      <c r="B7" s="125">
        <v>4</v>
      </c>
      <c r="C7" s="126"/>
    </row>
    <row r="8" spans="2:11" x14ac:dyDescent="0.55000000000000004">
      <c r="B8" s="125">
        <v>5</v>
      </c>
      <c r="C8" s="126"/>
    </row>
    <row r="10" spans="2:11" x14ac:dyDescent="0.55000000000000004">
      <c r="B10" s="124" t="s">
        <v>110</v>
      </c>
    </row>
    <row r="11" spans="2:11" ht="27" thickBot="1" x14ac:dyDescent="0.6"/>
    <row r="12" spans="2:11" ht="27" thickBot="1" x14ac:dyDescent="0.6">
      <c r="B12" s="127" t="s">
        <v>92</v>
      </c>
      <c r="C12" s="128" t="s">
        <v>2</v>
      </c>
      <c r="D12" s="129" t="s">
        <v>43</v>
      </c>
      <c r="E12" s="130" t="s">
        <v>42</v>
      </c>
      <c r="F12" s="129" t="s">
        <v>146</v>
      </c>
      <c r="G12" s="131" t="s">
        <v>146</v>
      </c>
      <c r="H12" s="131" t="s">
        <v>146</v>
      </c>
      <c r="I12" s="131" t="s">
        <v>146</v>
      </c>
      <c r="J12" s="131" t="s">
        <v>146</v>
      </c>
      <c r="K12" s="132" t="s">
        <v>146</v>
      </c>
    </row>
    <row r="13" spans="2:11" x14ac:dyDescent="0.55000000000000004">
      <c r="B13" s="421" t="s">
        <v>93</v>
      </c>
      <c r="C13" s="133" t="s">
        <v>50</v>
      </c>
      <c r="D13" s="134" t="s">
        <v>3</v>
      </c>
      <c r="E13" s="135" t="s">
        <v>3</v>
      </c>
      <c r="F13" s="135"/>
      <c r="G13" s="136"/>
      <c r="H13" s="136"/>
      <c r="I13" s="136"/>
      <c r="J13" s="136"/>
      <c r="K13" s="137"/>
    </row>
    <row r="14" spans="2:11" x14ac:dyDescent="0.55000000000000004">
      <c r="B14" s="421"/>
      <c r="C14" s="138" t="s">
        <v>50</v>
      </c>
      <c r="D14" s="139" t="s">
        <v>51</v>
      </c>
      <c r="E14" s="140" t="s">
        <v>44</v>
      </c>
      <c r="F14" s="140"/>
      <c r="G14" s="126"/>
      <c r="H14" s="126"/>
      <c r="I14" s="126"/>
      <c r="J14" s="126"/>
      <c r="K14" s="141"/>
    </row>
    <row r="15" spans="2:11" x14ac:dyDescent="0.55000000000000004">
      <c r="B15" s="421"/>
      <c r="C15" s="138" t="s">
        <v>50</v>
      </c>
      <c r="D15" s="142" t="s">
        <v>52</v>
      </c>
      <c r="E15" s="143" t="s">
        <v>45</v>
      </c>
      <c r="F15" s="143"/>
      <c r="G15" s="126"/>
      <c r="H15" s="126"/>
      <c r="I15" s="126"/>
      <c r="J15" s="126"/>
      <c r="K15" s="141"/>
    </row>
    <row r="16" spans="2:11" x14ac:dyDescent="0.55000000000000004">
      <c r="B16" s="421"/>
      <c r="C16" s="138" t="s">
        <v>50</v>
      </c>
      <c r="D16" s="142" t="s">
        <v>120</v>
      </c>
      <c r="E16" s="143" t="s">
        <v>115</v>
      </c>
      <c r="F16" s="143"/>
      <c r="G16" s="126"/>
      <c r="H16" s="126"/>
      <c r="I16" s="126"/>
      <c r="J16" s="126"/>
      <c r="K16" s="141"/>
    </row>
    <row r="17" spans="2:11" x14ac:dyDescent="0.55000000000000004">
      <c r="B17" s="421"/>
      <c r="C17" s="138" t="s">
        <v>50</v>
      </c>
      <c r="D17" s="142" t="s">
        <v>49</v>
      </c>
      <c r="E17" s="143" t="s">
        <v>116</v>
      </c>
      <c r="F17" s="143"/>
      <c r="G17" s="126"/>
      <c r="H17" s="126"/>
      <c r="I17" s="126"/>
      <c r="J17" s="126"/>
      <c r="K17" s="141"/>
    </row>
    <row r="18" spans="2:11" x14ac:dyDescent="0.55000000000000004">
      <c r="B18" s="421"/>
      <c r="C18" s="138" t="s">
        <v>50</v>
      </c>
      <c r="D18" s="142" t="s">
        <v>47</v>
      </c>
      <c r="E18" s="143" t="s">
        <v>117</v>
      </c>
      <c r="F18" s="143"/>
      <c r="G18" s="126"/>
      <c r="H18" s="126"/>
      <c r="I18" s="126"/>
      <c r="J18" s="126"/>
      <c r="K18" s="141"/>
    </row>
    <row r="19" spans="2:11" x14ac:dyDescent="0.55000000000000004">
      <c r="B19" s="421"/>
      <c r="C19" s="138" t="s">
        <v>50</v>
      </c>
      <c r="D19" s="142" t="s">
        <v>128</v>
      </c>
      <c r="E19" s="143" t="s">
        <v>46</v>
      </c>
      <c r="F19" s="143"/>
      <c r="G19" s="126"/>
      <c r="H19" s="126"/>
      <c r="I19" s="126"/>
      <c r="J19" s="126"/>
      <c r="K19" s="141"/>
    </row>
    <row r="20" spans="2:11" x14ac:dyDescent="0.55000000000000004">
      <c r="B20" s="421"/>
      <c r="C20" s="138" t="s">
        <v>50</v>
      </c>
      <c r="D20" s="142" t="s">
        <v>146</v>
      </c>
      <c r="E20" s="143" t="s">
        <v>47</v>
      </c>
      <c r="F20" s="143"/>
      <c r="G20" s="126"/>
      <c r="H20" s="126"/>
      <c r="I20" s="126"/>
      <c r="J20" s="126"/>
      <c r="K20" s="141"/>
    </row>
    <row r="21" spans="2:11" x14ac:dyDescent="0.55000000000000004">
      <c r="B21" s="421"/>
      <c r="C21" s="138" t="s">
        <v>50</v>
      </c>
      <c r="D21" s="142" t="s">
        <v>146</v>
      </c>
      <c r="E21" s="143" t="s">
        <v>48</v>
      </c>
      <c r="F21" s="143"/>
      <c r="G21" s="126"/>
      <c r="H21" s="126"/>
      <c r="I21" s="126"/>
      <c r="J21" s="126"/>
      <c r="K21" s="141"/>
    </row>
    <row r="22" spans="2:11" x14ac:dyDescent="0.55000000000000004">
      <c r="B22" s="421"/>
      <c r="C22" s="138" t="s">
        <v>50</v>
      </c>
      <c r="D22" s="143" t="s">
        <v>146</v>
      </c>
      <c r="E22" s="143" t="s">
        <v>146</v>
      </c>
      <c r="F22" s="143"/>
      <c r="G22" s="126"/>
      <c r="H22" s="126"/>
      <c r="I22" s="126"/>
      <c r="J22" s="126"/>
      <c r="K22" s="141"/>
    </row>
    <row r="23" spans="2:11" x14ac:dyDescent="0.55000000000000004">
      <c r="B23" s="421"/>
      <c r="C23" s="138" t="s">
        <v>50</v>
      </c>
      <c r="D23" s="143" t="s">
        <v>146</v>
      </c>
      <c r="E23" s="143" t="s">
        <v>146</v>
      </c>
      <c r="F23" s="143"/>
      <c r="G23" s="126"/>
      <c r="H23" s="126"/>
      <c r="I23" s="126"/>
      <c r="J23" s="126"/>
      <c r="K23" s="141"/>
    </row>
    <row r="24" spans="2:11" x14ac:dyDescent="0.55000000000000004">
      <c r="B24" s="421"/>
      <c r="C24" s="138" t="s">
        <v>50</v>
      </c>
      <c r="D24" s="143" t="s">
        <v>146</v>
      </c>
      <c r="E24" s="143" t="s">
        <v>146</v>
      </c>
      <c r="F24" s="143"/>
      <c r="G24" s="126"/>
      <c r="H24" s="126"/>
      <c r="I24" s="126"/>
      <c r="J24" s="126"/>
      <c r="K24" s="141"/>
    </row>
    <row r="25" spans="2:11" ht="27" thickBot="1" x14ac:dyDescent="0.6">
      <c r="B25" s="422"/>
      <c r="C25" s="144" t="s">
        <v>50</v>
      </c>
      <c r="D25" s="145" t="s">
        <v>146</v>
      </c>
      <c r="E25" s="146" t="s">
        <v>146</v>
      </c>
      <c r="F25" s="146"/>
      <c r="G25" s="145"/>
      <c r="H25" s="145"/>
      <c r="I25" s="145"/>
      <c r="J25" s="145"/>
      <c r="K25" s="147"/>
    </row>
    <row r="28" spans="2:11" x14ac:dyDescent="0.55000000000000004">
      <c r="C28" s="124" t="s">
        <v>137</v>
      </c>
    </row>
    <row r="29" spans="2:11" x14ac:dyDescent="0.55000000000000004">
      <c r="C29" s="124" t="s">
        <v>53</v>
      </c>
    </row>
    <row r="30" spans="2:11" x14ac:dyDescent="0.55000000000000004">
      <c r="C30" s="124" t="s">
        <v>143</v>
      </c>
    </row>
    <row r="31" spans="2:11" x14ac:dyDescent="0.55000000000000004">
      <c r="C31" s="124" t="s">
        <v>140</v>
      </c>
    </row>
    <row r="32" spans="2:11" x14ac:dyDescent="0.55000000000000004">
      <c r="C32" s="124" t="s">
        <v>141</v>
      </c>
    </row>
    <row r="33" spans="3:3" x14ac:dyDescent="0.55000000000000004">
      <c r="C33" s="124" t="s">
        <v>142</v>
      </c>
    </row>
    <row r="34" spans="3:3" x14ac:dyDescent="0.55000000000000004">
      <c r="C34" s="124" t="s">
        <v>54</v>
      </c>
    </row>
    <row r="35" spans="3:3" x14ac:dyDescent="0.55000000000000004">
      <c r="C35" s="124" t="s">
        <v>55</v>
      </c>
    </row>
    <row r="37" spans="3:3" x14ac:dyDescent="0.55000000000000004">
      <c r="C37" s="124" t="s">
        <v>144</v>
      </c>
    </row>
    <row r="38" spans="3:3" x14ac:dyDescent="0.55000000000000004">
      <c r="C38" s="124" t="s">
        <v>94</v>
      </c>
    </row>
    <row r="39" spans="3:3" x14ac:dyDescent="0.55000000000000004">
      <c r="C39" s="124" t="s">
        <v>95</v>
      </c>
    </row>
    <row r="40" spans="3:3" x14ac:dyDescent="0.55000000000000004">
      <c r="C40" s="124" t="s">
        <v>96</v>
      </c>
    </row>
    <row r="41" spans="3:3" x14ac:dyDescent="0.55000000000000004">
      <c r="C41" s="124" t="s">
        <v>97</v>
      </c>
    </row>
    <row r="42" spans="3:3" x14ac:dyDescent="0.55000000000000004">
      <c r="C42" s="124" t="s">
        <v>98</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O681"/>
  <sheetViews>
    <sheetView view="pageBreakPreview" topLeftCell="A387" zoomScale="85" zoomScaleNormal="85" zoomScaleSheetLayoutView="85" workbookViewId="0">
      <selection activeCell="I5" sqref="I5:J9"/>
    </sheetView>
  </sheetViews>
  <sheetFormatPr defaultColWidth="9" defaultRowHeight="18" x14ac:dyDescent="0.55000000000000004"/>
  <cols>
    <col min="1" max="1" width="4.08203125" style="173" customWidth="1"/>
    <col min="2" max="3" width="2.58203125" style="173" customWidth="1"/>
    <col min="4" max="5" width="9" style="173"/>
    <col min="6" max="7" width="9" style="173" customWidth="1"/>
    <col min="8" max="8" width="15.58203125" style="173" customWidth="1"/>
    <col min="9" max="10" width="9" style="173"/>
    <col min="11" max="13" width="2.83203125" style="173" bestFit="1" customWidth="1"/>
    <col min="14" max="16384" width="9" style="173"/>
  </cols>
  <sheetData>
    <row r="1" spans="1:13" ht="20" x14ac:dyDescent="0.55000000000000004">
      <c r="A1" s="449" t="s">
        <v>192</v>
      </c>
      <c r="B1" s="450"/>
      <c r="C1" s="450"/>
      <c r="D1" s="450"/>
      <c r="E1" s="450"/>
      <c r="F1" s="450"/>
      <c r="G1" s="450"/>
      <c r="H1" s="450"/>
      <c r="I1" s="450"/>
      <c r="J1" s="450"/>
      <c r="K1" s="450"/>
      <c r="L1" s="450"/>
    </row>
    <row r="2" spans="1:13" x14ac:dyDescent="0.55000000000000004">
      <c r="A2" s="438" t="s">
        <v>193</v>
      </c>
      <c r="B2" s="451" t="s">
        <v>194</v>
      </c>
      <c r="C2" s="451"/>
      <c r="D2" s="451"/>
      <c r="E2" s="451"/>
      <c r="F2" s="451"/>
      <c r="G2" s="451"/>
      <c r="H2" s="451"/>
      <c r="I2" s="451" t="s">
        <v>195</v>
      </c>
      <c r="J2" s="451"/>
      <c r="K2" s="438" t="s">
        <v>196</v>
      </c>
      <c r="L2" s="438" t="s">
        <v>197</v>
      </c>
      <c r="M2" s="438" t="s">
        <v>198</v>
      </c>
    </row>
    <row r="3" spans="1:13" x14ac:dyDescent="0.55000000000000004">
      <c r="A3" s="438"/>
      <c r="B3" s="451"/>
      <c r="C3" s="451"/>
      <c r="D3" s="451"/>
      <c r="E3" s="451"/>
      <c r="F3" s="451"/>
      <c r="G3" s="451"/>
      <c r="H3" s="451"/>
      <c r="I3" s="451"/>
      <c r="J3" s="451"/>
      <c r="K3" s="438"/>
      <c r="L3" s="438"/>
      <c r="M3" s="438"/>
    </row>
    <row r="4" spans="1:13" x14ac:dyDescent="0.55000000000000004">
      <c r="A4" s="438"/>
      <c r="B4" s="451"/>
      <c r="C4" s="451"/>
      <c r="D4" s="451"/>
      <c r="E4" s="451"/>
      <c r="F4" s="451"/>
      <c r="G4" s="451"/>
      <c r="H4" s="451"/>
      <c r="I4" s="451"/>
      <c r="J4" s="451"/>
      <c r="K4" s="438"/>
      <c r="L4" s="438"/>
      <c r="M4" s="438"/>
    </row>
    <row r="5" spans="1:13" ht="18" customHeight="1" x14ac:dyDescent="0.55000000000000004">
      <c r="A5" s="439" t="s">
        <v>199</v>
      </c>
      <c r="B5" s="429" t="s">
        <v>358</v>
      </c>
      <c r="C5" s="430"/>
      <c r="D5" s="430"/>
      <c r="E5" s="430"/>
      <c r="F5" s="430"/>
      <c r="G5" s="430"/>
      <c r="H5" s="431"/>
      <c r="I5" s="429" t="s">
        <v>200</v>
      </c>
      <c r="J5" s="431"/>
      <c r="K5" s="442" t="s">
        <v>201</v>
      </c>
      <c r="L5" s="442" t="s">
        <v>201</v>
      </c>
      <c r="M5" s="442" t="s">
        <v>201</v>
      </c>
    </row>
    <row r="6" spans="1:13" ht="18" customHeight="1" x14ac:dyDescent="0.55000000000000004">
      <c r="A6" s="440"/>
      <c r="B6" s="432"/>
      <c r="C6" s="433"/>
      <c r="D6" s="433"/>
      <c r="E6" s="433"/>
      <c r="F6" s="433"/>
      <c r="G6" s="433"/>
      <c r="H6" s="434"/>
      <c r="I6" s="432"/>
      <c r="J6" s="434"/>
      <c r="K6" s="443"/>
      <c r="L6" s="443"/>
      <c r="M6" s="443"/>
    </row>
    <row r="7" spans="1:13" ht="18" customHeight="1" x14ac:dyDescent="0.55000000000000004">
      <c r="A7" s="440"/>
      <c r="B7" s="432"/>
      <c r="C7" s="433"/>
      <c r="D7" s="433"/>
      <c r="E7" s="433"/>
      <c r="F7" s="433"/>
      <c r="G7" s="433"/>
      <c r="H7" s="434"/>
      <c r="I7" s="432"/>
      <c r="J7" s="434"/>
      <c r="K7" s="443"/>
      <c r="L7" s="443"/>
      <c r="M7" s="443"/>
    </row>
    <row r="8" spans="1:13" ht="18" customHeight="1" x14ac:dyDescent="0.55000000000000004">
      <c r="A8" s="440"/>
      <c r="B8" s="432"/>
      <c r="C8" s="433"/>
      <c r="D8" s="433"/>
      <c r="E8" s="433"/>
      <c r="F8" s="433"/>
      <c r="G8" s="433"/>
      <c r="H8" s="434"/>
      <c r="I8" s="432"/>
      <c r="J8" s="434"/>
      <c r="K8" s="443"/>
      <c r="L8" s="443"/>
      <c r="M8" s="443"/>
    </row>
    <row r="9" spans="1:13" ht="18" customHeight="1" x14ac:dyDescent="0.55000000000000004">
      <c r="A9" s="441"/>
      <c r="B9" s="437"/>
      <c r="C9" s="435"/>
      <c r="D9" s="435"/>
      <c r="E9" s="435"/>
      <c r="F9" s="435"/>
      <c r="G9" s="435"/>
      <c r="H9" s="436"/>
      <c r="I9" s="437"/>
      <c r="J9" s="436"/>
      <c r="K9" s="444"/>
      <c r="L9" s="444"/>
      <c r="M9" s="444"/>
    </row>
    <row r="10" spans="1:13" ht="18" customHeight="1" x14ac:dyDescent="0.55000000000000004">
      <c r="A10" s="452" t="s">
        <v>202</v>
      </c>
      <c r="B10" s="453" t="s">
        <v>359</v>
      </c>
      <c r="C10" s="454"/>
      <c r="D10" s="454"/>
      <c r="E10" s="454"/>
      <c r="F10" s="454"/>
      <c r="G10" s="454"/>
      <c r="H10" s="455"/>
      <c r="I10" s="429" t="s">
        <v>203</v>
      </c>
      <c r="J10" s="431"/>
      <c r="K10" s="246" t="s">
        <v>204</v>
      </c>
      <c r="L10" s="246" t="s">
        <v>204</v>
      </c>
      <c r="M10" s="246" t="s">
        <v>204</v>
      </c>
    </row>
    <row r="11" spans="1:13" ht="18" customHeight="1" x14ac:dyDescent="0.55000000000000004">
      <c r="A11" s="445"/>
      <c r="B11" s="456"/>
      <c r="C11" s="457"/>
      <c r="D11" s="457"/>
      <c r="E11" s="457"/>
      <c r="F11" s="457"/>
      <c r="G11" s="457"/>
      <c r="H11" s="458"/>
      <c r="I11" s="432"/>
      <c r="J11" s="434"/>
      <c r="K11" s="246"/>
      <c r="L11" s="246"/>
      <c r="M11" s="246"/>
    </row>
    <row r="12" spans="1:13" ht="18" customHeight="1" x14ac:dyDescent="0.55000000000000004">
      <c r="A12" s="445"/>
      <c r="B12" s="456"/>
      <c r="C12" s="457"/>
      <c r="D12" s="457"/>
      <c r="E12" s="457"/>
      <c r="F12" s="457"/>
      <c r="G12" s="457"/>
      <c r="H12" s="458"/>
      <c r="I12" s="432"/>
      <c r="J12" s="434"/>
      <c r="K12" s="246"/>
      <c r="L12" s="246"/>
      <c r="M12" s="246"/>
    </row>
    <row r="13" spans="1:13" ht="18" customHeight="1" x14ac:dyDescent="0.55000000000000004">
      <c r="A13" s="445"/>
      <c r="B13" s="456"/>
      <c r="C13" s="457"/>
      <c r="D13" s="457"/>
      <c r="E13" s="457"/>
      <c r="F13" s="457"/>
      <c r="G13" s="457"/>
      <c r="H13" s="458"/>
      <c r="I13" s="432"/>
      <c r="J13" s="434"/>
      <c r="K13" s="246"/>
      <c r="L13" s="246"/>
      <c r="M13" s="246"/>
    </row>
    <row r="14" spans="1:13" ht="18" customHeight="1" x14ac:dyDescent="0.55000000000000004">
      <c r="A14" s="445"/>
      <c r="B14" s="456"/>
      <c r="C14" s="457"/>
      <c r="D14" s="457"/>
      <c r="E14" s="457"/>
      <c r="F14" s="457"/>
      <c r="G14" s="457"/>
      <c r="H14" s="458"/>
      <c r="I14" s="432"/>
      <c r="J14" s="434"/>
      <c r="K14" s="246"/>
      <c r="L14" s="246"/>
      <c r="M14" s="246"/>
    </row>
    <row r="15" spans="1:13" ht="18" customHeight="1" x14ac:dyDescent="0.55000000000000004">
      <c r="A15" s="445"/>
      <c r="B15" s="459"/>
      <c r="C15" s="460"/>
      <c r="D15" s="460"/>
      <c r="E15" s="460"/>
      <c r="F15" s="460"/>
      <c r="G15" s="460"/>
      <c r="H15" s="461"/>
      <c r="I15" s="437"/>
      <c r="J15" s="436"/>
      <c r="K15" s="246"/>
      <c r="L15" s="246"/>
      <c r="M15" s="246"/>
    </row>
    <row r="16" spans="1:13" ht="18" customHeight="1" x14ac:dyDescent="0.55000000000000004">
      <c r="A16" s="445"/>
      <c r="B16" s="453" t="s">
        <v>360</v>
      </c>
      <c r="C16" s="454"/>
      <c r="D16" s="454"/>
      <c r="E16" s="454"/>
      <c r="F16" s="454"/>
      <c r="G16" s="454"/>
      <c r="H16" s="455"/>
      <c r="I16" s="429" t="s">
        <v>205</v>
      </c>
      <c r="J16" s="431"/>
      <c r="K16" s="442" t="s">
        <v>206</v>
      </c>
      <c r="L16" s="442" t="s">
        <v>206</v>
      </c>
      <c r="M16" s="442" t="s">
        <v>206</v>
      </c>
    </row>
    <row r="17" spans="1:13" ht="18" customHeight="1" x14ac:dyDescent="0.55000000000000004">
      <c r="A17" s="445"/>
      <c r="B17" s="456"/>
      <c r="C17" s="457"/>
      <c r="D17" s="457"/>
      <c r="E17" s="457"/>
      <c r="F17" s="457"/>
      <c r="G17" s="457"/>
      <c r="H17" s="458"/>
      <c r="I17" s="432"/>
      <c r="J17" s="434"/>
      <c r="K17" s="443"/>
      <c r="L17" s="443"/>
      <c r="M17" s="443"/>
    </row>
    <row r="18" spans="1:13" ht="18" customHeight="1" x14ac:dyDescent="0.55000000000000004">
      <c r="A18" s="445"/>
      <c r="B18" s="456"/>
      <c r="C18" s="457"/>
      <c r="D18" s="457"/>
      <c r="E18" s="457"/>
      <c r="F18" s="457"/>
      <c r="G18" s="457"/>
      <c r="H18" s="458"/>
      <c r="I18" s="432"/>
      <c r="J18" s="434"/>
      <c r="K18" s="443"/>
      <c r="L18" s="443"/>
      <c r="M18" s="443"/>
    </row>
    <row r="19" spans="1:13" ht="18" customHeight="1" x14ac:dyDescent="0.55000000000000004">
      <c r="A19" s="445"/>
      <c r="B19" s="456"/>
      <c r="C19" s="457"/>
      <c r="D19" s="457"/>
      <c r="E19" s="457"/>
      <c r="F19" s="457"/>
      <c r="G19" s="457"/>
      <c r="H19" s="458"/>
      <c r="I19" s="432"/>
      <c r="J19" s="434"/>
      <c r="K19" s="443"/>
      <c r="L19" s="443"/>
      <c r="M19" s="443"/>
    </row>
    <row r="20" spans="1:13" ht="18" customHeight="1" x14ac:dyDescent="0.55000000000000004">
      <c r="A20" s="445"/>
      <c r="B20" s="456"/>
      <c r="C20" s="457"/>
      <c r="D20" s="457"/>
      <c r="E20" s="457"/>
      <c r="F20" s="457"/>
      <c r="G20" s="457"/>
      <c r="H20" s="458"/>
      <c r="I20" s="432"/>
      <c r="J20" s="434"/>
      <c r="K20" s="443"/>
      <c r="L20" s="443"/>
      <c r="M20" s="443"/>
    </row>
    <row r="21" spans="1:13" ht="18" customHeight="1" x14ac:dyDescent="0.55000000000000004">
      <c r="A21" s="445"/>
      <c r="B21" s="456"/>
      <c r="C21" s="457"/>
      <c r="D21" s="457"/>
      <c r="E21" s="457"/>
      <c r="F21" s="457"/>
      <c r="G21" s="457"/>
      <c r="H21" s="458"/>
      <c r="I21" s="432"/>
      <c r="J21" s="434"/>
      <c r="K21" s="443"/>
      <c r="L21" s="443"/>
      <c r="M21" s="443"/>
    </row>
    <row r="22" spans="1:13" ht="18" customHeight="1" x14ac:dyDescent="0.55000000000000004">
      <c r="A22" s="445"/>
      <c r="B22" s="456"/>
      <c r="C22" s="457"/>
      <c r="D22" s="457"/>
      <c r="E22" s="457"/>
      <c r="F22" s="457"/>
      <c r="G22" s="457"/>
      <c r="H22" s="458"/>
      <c r="I22" s="432"/>
      <c r="J22" s="434"/>
      <c r="K22" s="443"/>
      <c r="L22" s="443"/>
      <c r="M22" s="443"/>
    </row>
    <row r="23" spans="1:13" ht="18" customHeight="1" x14ac:dyDescent="0.55000000000000004">
      <c r="A23" s="445"/>
      <c r="B23" s="456"/>
      <c r="C23" s="457"/>
      <c r="D23" s="457"/>
      <c r="E23" s="457"/>
      <c r="F23" s="457"/>
      <c r="G23" s="457"/>
      <c r="H23" s="458"/>
      <c r="I23" s="432"/>
      <c r="J23" s="434"/>
      <c r="K23" s="443"/>
      <c r="L23" s="443"/>
      <c r="M23" s="443"/>
    </row>
    <row r="24" spans="1:13" ht="18" customHeight="1" x14ac:dyDescent="0.55000000000000004">
      <c r="A24" s="445"/>
      <c r="B24" s="456"/>
      <c r="C24" s="457"/>
      <c r="D24" s="457"/>
      <c r="E24" s="457"/>
      <c r="F24" s="457"/>
      <c r="G24" s="457"/>
      <c r="H24" s="458"/>
      <c r="I24" s="432"/>
      <c r="J24" s="434"/>
      <c r="K24" s="443"/>
      <c r="L24" s="443"/>
      <c r="M24" s="443"/>
    </row>
    <row r="25" spans="1:13" ht="18" customHeight="1" x14ac:dyDescent="0.55000000000000004">
      <c r="A25" s="445"/>
      <c r="B25" s="456"/>
      <c r="C25" s="457"/>
      <c r="D25" s="457"/>
      <c r="E25" s="457"/>
      <c r="F25" s="457"/>
      <c r="G25" s="457"/>
      <c r="H25" s="458"/>
      <c r="I25" s="432"/>
      <c r="J25" s="434"/>
      <c r="K25" s="443"/>
      <c r="L25" s="443"/>
      <c r="M25" s="443"/>
    </row>
    <row r="26" spans="1:13" ht="18" customHeight="1" x14ac:dyDescent="0.55000000000000004">
      <c r="A26" s="445"/>
      <c r="B26" s="456"/>
      <c r="C26" s="457"/>
      <c r="D26" s="457"/>
      <c r="E26" s="457"/>
      <c r="F26" s="457"/>
      <c r="G26" s="457"/>
      <c r="H26" s="458"/>
      <c r="I26" s="432"/>
      <c r="J26" s="434"/>
      <c r="K26" s="443"/>
      <c r="L26" s="443"/>
      <c r="M26" s="443"/>
    </row>
    <row r="27" spans="1:13" ht="18" customHeight="1" x14ac:dyDescent="0.55000000000000004">
      <c r="A27" s="445"/>
      <c r="B27" s="456"/>
      <c r="C27" s="457"/>
      <c r="D27" s="457"/>
      <c r="E27" s="457"/>
      <c r="F27" s="457"/>
      <c r="G27" s="457"/>
      <c r="H27" s="458"/>
      <c r="I27" s="432"/>
      <c r="J27" s="434"/>
      <c r="K27" s="443"/>
      <c r="L27" s="443"/>
      <c r="M27" s="443"/>
    </row>
    <row r="28" spans="1:13" ht="18" customHeight="1" x14ac:dyDescent="0.55000000000000004">
      <c r="A28" s="445"/>
      <c r="B28" s="456"/>
      <c r="C28" s="457"/>
      <c r="D28" s="457"/>
      <c r="E28" s="457"/>
      <c r="F28" s="457"/>
      <c r="G28" s="457"/>
      <c r="H28" s="458"/>
      <c r="I28" s="432"/>
      <c r="J28" s="434"/>
      <c r="K28" s="443"/>
      <c r="L28" s="443"/>
      <c r="M28" s="443"/>
    </row>
    <row r="29" spans="1:13" ht="18" customHeight="1" x14ac:dyDescent="0.55000000000000004">
      <c r="A29" s="445"/>
      <c r="B29" s="459"/>
      <c r="C29" s="460"/>
      <c r="D29" s="460"/>
      <c r="E29" s="460"/>
      <c r="F29" s="460"/>
      <c r="G29" s="460"/>
      <c r="H29" s="461"/>
      <c r="I29" s="437"/>
      <c r="J29" s="436"/>
      <c r="K29" s="444"/>
      <c r="L29" s="444"/>
      <c r="M29" s="444"/>
    </row>
    <row r="30" spans="1:13" ht="18" customHeight="1" x14ac:dyDescent="0.55000000000000004">
      <c r="A30" s="445"/>
      <c r="B30" s="429" t="s">
        <v>361</v>
      </c>
      <c r="C30" s="430"/>
      <c r="D30" s="430"/>
      <c r="E30" s="430"/>
      <c r="F30" s="430"/>
      <c r="G30" s="430"/>
      <c r="H30" s="431"/>
      <c r="I30" s="429" t="s">
        <v>207</v>
      </c>
      <c r="J30" s="431"/>
      <c r="K30" s="442" t="s">
        <v>208</v>
      </c>
      <c r="L30" s="442" t="s">
        <v>208</v>
      </c>
      <c r="M30" s="442" t="s">
        <v>208</v>
      </c>
    </row>
    <row r="31" spans="1:13" ht="18" customHeight="1" x14ac:dyDescent="0.55000000000000004">
      <c r="A31" s="445"/>
      <c r="B31" s="432"/>
      <c r="C31" s="433"/>
      <c r="D31" s="433"/>
      <c r="E31" s="433"/>
      <c r="F31" s="433"/>
      <c r="G31" s="433"/>
      <c r="H31" s="434"/>
      <c r="I31" s="432"/>
      <c r="J31" s="434"/>
      <c r="K31" s="443"/>
      <c r="L31" s="443"/>
      <c r="M31" s="443"/>
    </row>
    <row r="32" spans="1:13" ht="18" customHeight="1" x14ac:dyDescent="0.55000000000000004">
      <c r="A32" s="445"/>
      <c r="B32" s="432"/>
      <c r="C32" s="433"/>
      <c r="D32" s="433"/>
      <c r="E32" s="433"/>
      <c r="F32" s="433"/>
      <c r="G32" s="433"/>
      <c r="H32" s="434"/>
      <c r="I32" s="432"/>
      <c r="J32" s="434"/>
      <c r="K32" s="443"/>
      <c r="L32" s="443"/>
      <c r="M32" s="443"/>
    </row>
    <row r="33" spans="1:13" ht="18" customHeight="1" x14ac:dyDescent="0.55000000000000004">
      <c r="A33" s="445"/>
      <c r="B33" s="462"/>
      <c r="C33" s="433" t="s">
        <v>362</v>
      </c>
      <c r="D33" s="433"/>
      <c r="E33" s="433"/>
      <c r="F33" s="433"/>
      <c r="G33" s="433"/>
      <c r="H33" s="434"/>
      <c r="I33" s="432"/>
      <c r="J33" s="434"/>
      <c r="K33" s="443"/>
      <c r="L33" s="443"/>
      <c r="M33" s="443"/>
    </row>
    <row r="34" spans="1:13" ht="18" customHeight="1" x14ac:dyDescent="0.55000000000000004">
      <c r="A34" s="445"/>
      <c r="B34" s="462"/>
      <c r="C34" s="433"/>
      <c r="D34" s="433"/>
      <c r="E34" s="433"/>
      <c r="F34" s="433"/>
      <c r="G34" s="433"/>
      <c r="H34" s="434"/>
      <c r="I34" s="432"/>
      <c r="J34" s="434"/>
      <c r="K34" s="443"/>
      <c r="L34" s="443"/>
      <c r="M34" s="443"/>
    </row>
    <row r="35" spans="1:13" ht="18" customHeight="1" x14ac:dyDescent="0.55000000000000004">
      <c r="A35" s="445"/>
      <c r="B35" s="462"/>
      <c r="C35" s="433"/>
      <c r="D35" s="433"/>
      <c r="E35" s="433"/>
      <c r="F35" s="433"/>
      <c r="G35" s="433"/>
      <c r="H35" s="434"/>
      <c r="I35" s="432"/>
      <c r="J35" s="434"/>
      <c r="K35" s="443"/>
      <c r="L35" s="443"/>
      <c r="M35" s="443"/>
    </row>
    <row r="36" spans="1:13" ht="18" customHeight="1" x14ac:dyDescent="0.55000000000000004">
      <c r="A36" s="445"/>
      <c r="B36" s="462"/>
      <c r="C36" s="433"/>
      <c r="D36" s="433"/>
      <c r="E36" s="433"/>
      <c r="F36" s="433"/>
      <c r="G36" s="433"/>
      <c r="H36" s="434"/>
      <c r="I36" s="432"/>
      <c r="J36" s="434"/>
      <c r="K36" s="443"/>
      <c r="L36" s="443"/>
      <c r="M36" s="443"/>
    </row>
    <row r="37" spans="1:13" ht="18" customHeight="1" x14ac:dyDescent="0.55000000000000004">
      <c r="A37" s="445"/>
      <c r="B37" s="462"/>
      <c r="C37" s="433"/>
      <c r="D37" s="433"/>
      <c r="E37" s="433"/>
      <c r="F37" s="433"/>
      <c r="G37" s="433"/>
      <c r="H37" s="434"/>
      <c r="I37" s="432"/>
      <c r="J37" s="434"/>
      <c r="K37" s="443"/>
      <c r="L37" s="443"/>
      <c r="M37" s="443"/>
    </row>
    <row r="38" spans="1:13" ht="18" customHeight="1" x14ac:dyDescent="0.55000000000000004">
      <c r="A38" s="445"/>
      <c r="B38" s="462"/>
      <c r="C38" s="433"/>
      <c r="D38" s="433"/>
      <c r="E38" s="433"/>
      <c r="F38" s="433"/>
      <c r="G38" s="433"/>
      <c r="H38" s="434"/>
      <c r="I38" s="432"/>
      <c r="J38" s="434"/>
      <c r="K38" s="443"/>
      <c r="L38" s="443"/>
      <c r="M38" s="443"/>
    </row>
    <row r="39" spans="1:13" ht="18" customHeight="1" x14ac:dyDescent="0.55000000000000004">
      <c r="A39" s="445"/>
      <c r="B39" s="462"/>
      <c r="C39" s="433"/>
      <c r="D39" s="433"/>
      <c r="E39" s="433"/>
      <c r="F39" s="433"/>
      <c r="G39" s="433"/>
      <c r="H39" s="434"/>
      <c r="I39" s="432"/>
      <c r="J39" s="434"/>
      <c r="K39" s="443"/>
      <c r="L39" s="443"/>
      <c r="M39" s="443"/>
    </row>
    <row r="40" spans="1:13" ht="18" customHeight="1" x14ac:dyDescent="0.55000000000000004">
      <c r="A40" s="445"/>
      <c r="B40" s="432" t="s">
        <v>363</v>
      </c>
      <c r="C40" s="433"/>
      <c r="D40" s="433"/>
      <c r="E40" s="433"/>
      <c r="F40" s="433"/>
      <c r="G40" s="433"/>
      <c r="H40" s="434"/>
      <c r="I40" s="432"/>
      <c r="J40" s="434"/>
      <c r="K40" s="443"/>
      <c r="L40" s="443"/>
      <c r="M40" s="443"/>
    </row>
    <row r="41" spans="1:13" ht="18" customHeight="1" x14ac:dyDescent="0.55000000000000004">
      <c r="A41" s="445"/>
      <c r="B41" s="432"/>
      <c r="C41" s="433"/>
      <c r="D41" s="433"/>
      <c r="E41" s="433"/>
      <c r="F41" s="433"/>
      <c r="G41" s="433"/>
      <c r="H41" s="434"/>
      <c r="I41" s="432"/>
      <c r="J41" s="434"/>
      <c r="K41" s="443"/>
      <c r="L41" s="443"/>
      <c r="M41" s="443"/>
    </row>
    <row r="42" spans="1:13" ht="18" customHeight="1" x14ac:dyDescent="0.55000000000000004">
      <c r="A42" s="445"/>
      <c r="B42" s="432"/>
      <c r="C42" s="433"/>
      <c r="D42" s="433"/>
      <c r="E42" s="433"/>
      <c r="F42" s="433"/>
      <c r="G42" s="433"/>
      <c r="H42" s="434"/>
      <c r="I42" s="432"/>
      <c r="J42" s="434"/>
      <c r="K42" s="443"/>
      <c r="L42" s="443"/>
      <c r="M42" s="443"/>
    </row>
    <row r="43" spans="1:13" ht="18" customHeight="1" x14ac:dyDescent="0.55000000000000004">
      <c r="A43" s="446"/>
      <c r="B43" s="437"/>
      <c r="C43" s="435"/>
      <c r="D43" s="435"/>
      <c r="E43" s="435"/>
      <c r="F43" s="435"/>
      <c r="G43" s="435"/>
      <c r="H43" s="436"/>
      <c r="I43" s="437"/>
      <c r="J43" s="436"/>
      <c r="K43" s="444"/>
      <c r="L43" s="444"/>
      <c r="M43" s="444"/>
    </row>
    <row r="44" spans="1:13" ht="18" customHeight="1" x14ac:dyDescent="0.55000000000000004">
      <c r="A44" s="424" t="s">
        <v>209</v>
      </c>
      <c r="B44" s="432" t="s">
        <v>367</v>
      </c>
      <c r="C44" s="433"/>
      <c r="D44" s="433"/>
      <c r="E44" s="433"/>
      <c r="F44" s="433"/>
      <c r="G44" s="433"/>
      <c r="H44" s="434"/>
      <c r="I44" s="432" t="s">
        <v>210</v>
      </c>
      <c r="J44" s="434"/>
      <c r="K44" s="443" t="s">
        <v>208</v>
      </c>
      <c r="L44" s="443" t="s">
        <v>208</v>
      </c>
      <c r="M44" s="443" t="s">
        <v>208</v>
      </c>
    </row>
    <row r="45" spans="1:13" ht="18" customHeight="1" x14ac:dyDescent="0.55000000000000004">
      <c r="A45" s="445"/>
      <c r="B45" s="432"/>
      <c r="C45" s="433"/>
      <c r="D45" s="433"/>
      <c r="E45" s="433"/>
      <c r="F45" s="433"/>
      <c r="G45" s="433"/>
      <c r="H45" s="434"/>
      <c r="I45" s="432"/>
      <c r="J45" s="434"/>
      <c r="K45" s="443"/>
      <c r="L45" s="443"/>
      <c r="M45" s="443"/>
    </row>
    <row r="46" spans="1:13" ht="18" customHeight="1" x14ac:dyDescent="0.55000000000000004">
      <c r="A46" s="445"/>
      <c r="B46" s="432"/>
      <c r="C46" s="433"/>
      <c r="D46" s="433"/>
      <c r="E46" s="433"/>
      <c r="F46" s="433"/>
      <c r="G46" s="433"/>
      <c r="H46" s="434"/>
      <c r="I46" s="432"/>
      <c r="J46" s="434"/>
      <c r="K46" s="443"/>
      <c r="L46" s="443"/>
      <c r="M46" s="443"/>
    </row>
    <row r="47" spans="1:13" ht="18" customHeight="1" x14ac:dyDescent="0.55000000000000004">
      <c r="A47" s="445"/>
      <c r="B47" s="432"/>
      <c r="C47" s="433"/>
      <c r="D47" s="433"/>
      <c r="E47" s="433"/>
      <c r="F47" s="433"/>
      <c r="G47" s="433"/>
      <c r="H47" s="434"/>
      <c r="I47" s="432"/>
      <c r="J47" s="434"/>
      <c r="K47" s="443"/>
      <c r="L47" s="443"/>
      <c r="M47" s="443"/>
    </row>
    <row r="48" spans="1:13" ht="18" customHeight="1" x14ac:dyDescent="0.55000000000000004">
      <c r="A48" s="445"/>
      <c r="B48" s="432"/>
      <c r="C48" s="433"/>
      <c r="D48" s="433"/>
      <c r="E48" s="433"/>
      <c r="F48" s="433"/>
      <c r="G48" s="433"/>
      <c r="H48" s="434"/>
      <c r="I48" s="432"/>
      <c r="J48" s="434"/>
      <c r="K48" s="443"/>
      <c r="L48" s="443"/>
      <c r="M48" s="443"/>
    </row>
    <row r="49" spans="1:13" ht="18" customHeight="1" x14ac:dyDescent="0.55000000000000004">
      <c r="A49" s="445"/>
      <c r="B49" s="241"/>
      <c r="C49" s="447" t="s">
        <v>364</v>
      </c>
      <c r="D49" s="447"/>
      <c r="E49" s="447"/>
      <c r="F49" s="447"/>
      <c r="G49" s="447"/>
      <c r="H49" s="448"/>
      <c r="I49" s="432"/>
      <c r="J49" s="434"/>
      <c r="K49" s="443"/>
      <c r="L49" s="443"/>
      <c r="M49" s="443"/>
    </row>
    <row r="50" spans="1:13" ht="18" customHeight="1" x14ac:dyDescent="0.55000000000000004">
      <c r="A50" s="445"/>
      <c r="B50" s="241"/>
      <c r="C50" s="447"/>
      <c r="D50" s="447"/>
      <c r="E50" s="447"/>
      <c r="F50" s="447"/>
      <c r="G50" s="447"/>
      <c r="H50" s="448"/>
      <c r="I50" s="432"/>
      <c r="J50" s="434"/>
      <c r="K50" s="443"/>
      <c r="L50" s="443"/>
      <c r="M50" s="443"/>
    </row>
    <row r="51" spans="1:13" ht="18" customHeight="1" x14ac:dyDescent="0.55000000000000004">
      <c r="A51" s="445"/>
      <c r="B51" s="241"/>
      <c r="C51" s="447"/>
      <c r="D51" s="447"/>
      <c r="E51" s="447"/>
      <c r="F51" s="447"/>
      <c r="G51" s="447"/>
      <c r="H51" s="448"/>
      <c r="I51" s="432"/>
      <c r="J51" s="434"/>
      <c r="K51" s="443"/>
      <c r="L51" s="443"/>
      <c r="M51" s="443"/>
    </row>
    <row r="52" spans="1:13" ht="18" customHeight="1" x14ac:dyDescent="0.55000000000000004">
      <c r="A52" s="445"/>
      <c r="B52" s="241"/>
      <c r="C52" s="447"/>
      <c r="D52" s="447"/>
      <c r="E52" s="447"/>
      <c r="F52" s="447"/>
      <c r="G52" s="447"/>
      <c r="H52" s="448"/>
      <c r="I52" s="432"/>
      <c r="J52" s="434"/>
      <c r="K52" s="443"/>
      <c r="L52" s="443"/>
      <c r="M52" s="443"/>
    </row>
    <row r="53" spans="1:13" ht="18" customHeight="1" x14ac:dyDescent="0.55000000000000004">
      <c r="A53" s="445"/>
      <c r="B53" s="241"/>
      <c r="C53" s="447"/>
      <c r="D53" s="447"/>
      <c r="E53" s="447"/>
      <c r="F53" s="447"/>
      <c r="G53" s="447"/>
      <c r="H53" s="448"/>
      <c r="I53" s="432"/>
      <c r="J53" s="434"/>
      <c r="K53" s="443"/>
      <c r="L53" s="443"/>
      <c r="M53" s="443"/>
    </row>
    <row r="54" spans="1:13" ht="18" customHeight="1" x14ac:dyDescent="0.55000000000000004">
      <c r="A54" s="445"/>
      <c r="B54" s="241"/>
      <c r="C54" s="447"/>
      <c r="D54" s="447"/>
      <c r="E54" s="447"/>
      <c r="F54" s="447"/>
      <c r="G54" s="447"/>
      <c r="H54" s="448"/>
      <c r="I54" s="432"/>
      <c r="J54" s="434"/>
      <c r="K54" s="443"/>
      <c r="L54" s="443"/>
      <c r="M54" s="443"/>
    </row>
    <row r="55" spans="1:13" ht="18" customHeight="1" x14ac:dyDescent="0.55000000000000004">
      <c r="A55" s="445"/>
      <c r="B55" s="241"/>
      <c r="C55" s="447"/>
      <c r="D55" s="447"/>
      <c r="E55" s="447"/>
      <c r="F55" s="447"/>
      <c r="G55" s="447"/>
      <c r="H55" s="448"/>
      <c r="I55" s="432"/>
      <c r="J55" s="434"/>
      <c r="K55" s="443"/>
      <c r="L55" s="443"/>
      <c r="M55" s="443"/>
    </row>
    <row r="56" spans="1:13" ht="18" customHeight="1" x14ac:dyDescent="0.55000000000000004">
      <c r="A56" s="445"/>
      <c r="B56" s="241"/>
      <c r="C56" s="447"/>
      <c r="D56" s="447"/>
      <c r="E56" s="447"/>
      <c r="F56" s="447"/>
      <c r="G56" s="447"/>
      <c r="H56" s="448"/>
      <c r="I56" s="432"/>
      <c r="J56" s="434"/>
      <c r="K56" s="443"/>
      <c r="L56" s="443"/>
      <c r="M56" s="443"/>
    </row>
    <row r="57" spans="1:13" ht="18" customHeight="1" x14ac:dyDescent="0.55000000000000004">
      <c r="A57" s="445"/>
      <c r="B57" s="241"/>
      <c r="C57" s="447"/>
      <c r="D57" s="447"/>
      <c r="E57" s="447"/>
      <c r="F57" s="447"/>
      <c r="G57" s="447"/>
      <c r="H57" s="448"/>
      <c r="I57" s="432"/>
      <c r="J57" s="434"/>
      <c r="K57" s="443"/>
      <c r="L57" s="443"/>
      <c r="M57" s="443"/>
    </row>
    <row r="58" spans="1:13" ht="18" customHeight="1" x14ac:dyDescent="0.55000000000000004">
      <c r="A58" s="445"/>
      <c r="B58" s="241"/>
      <c r="C58" s="447"/>
      <c r="D58" s="447"/>
      <c r="E58" s="447"/>
      <c r="F58" s="447"/>
      <c r="G58" s="447"/>
      <c r="H58" s="448"/>
      <c r="I58" s="432"/>
      <c r="J58" s="434"/>
      <c r="K58" s="443"/>
      <c r="L58" s="443"/>
      <c r="M58" s="443"/>
    </row>
    <row r="59" spans="1:13" ht="18" customHeight="1" x14ac:dyDescent="0.55000000000000004">
      <c r="A59" s="445"/>
      <c r="B59" s="241"/>
      <c r="C59" s="447"/>
      <c r="D59" s="447"/>
      <c r="E59" s="447"/>
      <c r="F59" s="447"/>
      <c r="G59" s="447"/>
      <c r="H59" s="448"/>
      <c r="I59" s="432"/>
      <c r="J59" s="434"/>
      <c r="K59" s="443"/>
      <c r="L59" s="443"/>
      <c r="M59" s="443"/>
    </row>
    <row r="60" spans="1:13" ht="18" customHeight="1" x14ac:dyDescent="0.55000000000000004">
      <c r="A60" s="445"/>
      <c r="B60" s="241"/>
      <c r="C60" s="447"/>
      <c r="D60" s="447"/>
      <c r="E60" s="447"/>
      <c r="F60" s="447"/>
      <c r="G60" s="447"/>
      <c r="H60" s="448"/>
      <c r="I60" s="432"/>
      <c r="J60" s="434"/>
      <c r="K60" s="443"/>
      <c r="L60" s="443"/>
      <c r="M60" s="443"/>
    </row>
    <row r="61" spans="1:13" ht="18" customHeight="1" x14ac:dyDescent="0.55000000000000004">
      <c r="A61" s="445"/>
      <c r="B61" s="241"/>
      <c r="C61" s="447"/>
      <c r="D61" s="447"/>
      <c r="E61" s="447"/>
      <c r="F61" s="447"/>
      <c r="G61" s="447"/>
      <c r="H61" s="448"/>
      <c r="I61" s="432"/>
      <c r="J61" s="434"/>
      <c r="K61" s="443"/>
      <c r="L61" s="443"/>
      <c r="M61" s="443"/>
    </row>
    <row r="62" spans="1:13" ht="18" customHeight="1" x14ac:dyDescent="0.55000000000000004">
      <c r="A62" s="445"/>
      <c r="B62" s="241"/>
      <c r="C62" s="447"/>
      <c r="D62" s="447"/>
      <c r="E62" s="447"/>
      <c r="F62" s="447"/>
      <c r="G62" s="447"/>
      <c r="H62" s="448"/>
      <c r="I62" s="432"/>
      <c r="J62" s="434"/>
      <c r="K62" s="443"/>
      <c r="L62" s="443"/>
      <c r="M62" s="443"/>
    </row>
    <row r="63" spans="1:13" ht="18" customHeight="1" x14ac:dyDescent="0.55000000000000004">
      <c r="A63" s="445"/>
      <c r="B63" s="241"/>
      <c r="C63" s="447"/>
      <c r="D63" s="447"/>
      <c r="E63" s="447"/>
      <c r="F63" s="447"/>
      <c r="G63" s="447"/>
      <c r="H63" s="448"/>
      <c r="I63" s="432"/>
      <c r="J63" s="434"/>
      <c r="K63" s="443"/>
      <c r="L63" s="443"/>
      <c r="M63" s="443"/>
    </row>
    <row r="64" spans="1:13" ht="18" customHeight="1" x14ac:dyDescent="0.55000000000000004">
      <c r="A64" s="445"/>
      <c r="B64" s="429" t="s">
        <v>368</v>
      </c>
      <c r="C64" s="430"/>
      <c r="D64" s="430"/>
      <c r="E64" s="430"/>
      <c r="F64" s="430"/>
      <c r="G64" s="430"/>
      <c r="H64" s="431"/>
      <c r="I64" s="429" t="s">
        <v>365</v>
      </c>
      <c r="J64" s="431"/>
      <c r="K64" s="442" t="s">
        <v>208</v>
      </c>
      <c r="L64" s="442" t="s">
        <v>208</v>
      </c>
      <c r="M64" s="442" t="s">
        <v>208</v>
      </c>
    </row>
    <row r="65" spans="1:13" ht="18" customHeight="1" x14ac:dyDescent="0.55000000000000004">
      <c r="A65" s="445"/>
      <c r="B65" s="432"/>
      <c r="C65" s="433"/>
      <c r="D65" s="433"/>
      <c r="E65" s="433"/>
      <c r="F65" s="433"/>
      <c r="G65" s="433"/>
      <c r="H65" s="434"/>
      <c r="I65" s="432"/>
      <c r="J65" s="434"/>
      <c r="K65" s="443"/>
      <c r="L65" s="443"/>
      <c r="M65" s="443"/>
    </row>
    <row r="66" spans="1:13" ht="18" customHeight="1" x14ac:dyDescent="0.55000000000000004">
      <c r="A66" s="445"/>
      <c r="B66" s="432"/>
      <c r="C66" s="433"/>
      <c r="D66" s="433"/>
      <c r="E66" s="433"/>
      <c r="F66" s="433"/>
      <c r="G66" s="433"/>
      <c r="H66" s="434"/>
      <c r="I66" s="432"/>
      <c r="J66" s="434"/>
      <c r="K66" s="443"/>
      <c r="L66" s="443"/>
      <c r="M66" s="443"/>
    </row>
    <row r="67" spans="1:13" ht="18" customHeight="1" x14ac:dyDescent="0.55000000000000004">
      <c r="A67" s="445"/>
      <c r="B67" s="432"/>
      <c r="C67" s="433"/>
      <c r="D67" s="433"/>
      <c r="E67" s="433"/>
      <c r="F67" s="433"/>
      <c r="G67" s="433"/>
      <c r="H67" s="434"/>
      <c r="I67" s="432"/>
      <c r="J67" s="434"/>
      <c r="K67" s="443"/>
      <c r="L67" s="443"/>
      <c r="M67" s="443"/>
    </row>
    <row r="68" spans="1:13" ht="18" customHeight="1" x14ac:dyDescent="0.55000000000000004">
      <c r="A68" s="445"/>
      <c r="B68" s="432"/>
      <c r="C68" s="433"/>
      <c r="D68" s="433"/>
      <c r="E68" s="433"/>
      <c r="F68" s="433"/>
      <c r="G68" s="433"/>
      <c r="H68" s="434"/>
      <c r="I68" s="432"/>
      <c r="J68" s="434"/>
      <c r="K68" s="443"/>
      <c r="L68" s="443"/>
      <c r="M68" s="443"/>
    </row>
    <row r="69" spans="1:13" ht="18" customHeight="1" x14ac:dyDescent="0.55000000000000004">
      <c r="A69" s="445"/>
      <c r="B69" s="432"/>
      <c r="C69" s="433"/>
      <c r="D69" s="433"/>
      <c r="E69" s="433"/>
      <c r="F69" s="433"/>
      <c r="G69" s="433"/>
      <c r="H69" s="434"/>
      <c r="I69" s="432"/>
      <c r="J69" s="434"/>
      <c r="K69" s="443"/>
      <c r="L69" s="443"/>
      <c r="M69" s="443"/>
    </row>
    <row r="70" spans="1:13" ht="18" customHeight="1" x14ac:dyDescent="0.55000000000000004">
      <c r="A70" s="445"/>
      <c r="B70" s="432"/>
      <c r="C70" s="433"/>
      <c r="D70" s="433"/>
      <c r="E70" s="433"/>
      <c r="F70" s="433"/>
      <c r="G70" s="433"/>
      <c r="H70" s="434"/>
      <c r="I70" s="432"/>
      <c r="J70" s="434"/>
      <c r="K70" s="443"/>
      <c r="L70" s="443"/>
      <c r="M70" s="443"/>
    </row>
    <row r="71" spans="1:13" ht="18" customHeight="1" x14ac:dyDescent="0.55000000000000004">
      <c r="A71" s="445"/>
      <c r="B71" s="432"/>
      <c r="C71" s="433"/>
      <c r="D71" s="433"/>
      <c r="E71" s="433"/>
      <c r="F71" s="433"/>
      <c r="G71" s="433"/>
      <c r="H71" s="434"/>
      <c r="I71" s="432"/>
      <c r="J71" s="434"/>
      <c r="K71" s="443"/>
      <c r="L71" s="443"/>
      <c r="M71" s="443"/>
    </row>
    <row r="72" spans="1:13" ht="18" customHeight="1" x14ac:dyDescent="0.55000000000000004">
      <c r="A72" s="445"/>
      <c r="B72" s="437"/>
      <c r="C72" s="435"/>
      <c r="D72" s="435"/>
      <c r="E72" s="435"/>
      <c r="F72" s="435"/>
      <c r="G72" s="435"/>
      <c r="H72" s="436"/>
      <c r="I72" s="437"/>
      <c r="J72" s="436"/>
      <c r="K72" s="444"/>
      <c r="L72" s="444"/>
      <c r="M72" s="444"/>
    </row>
    <row r="73" spans="1:13" ht="18" customHeight="1" x14ac:dyDescent="0.55000000000000004">
      <c r="A73" s="445"/>
      <c r="B73" s="429" t="s">
        <v>366</v>
      </c>
      <c r="C73" s="430"/>
      <c r="D73" s="430"/>
      <c r="E73" s="430"/>
      <c r="F73" s="430"/>
      <c r="G73" s="430"/>
      <c r="H73" s="431"/>
      <c r="I73" s="429" t="s">
        <v>211</v>
      </c>
      <c r="J73" s="431"/>
      <c r="K73" s="442" t="s">
        <v>208</v>
      </c>
      <c r="L73" s="442" t="s">
        <v>208</v>
      </c>
      <c r="M73" s="442" t="s">
        <v>208</v>
      </c>
    </row>
    <row r="74" spans="1:13" ht="18" customHeight="1" x14ac:dyDescent="0.55000000000000004">
      <c r="A74" s="445"/>
      <c r="B74" s="432"/>
      <c r="C74" s="433"/>
      <c r="D74" s="433"/>
      <c r="E74" s="433"/>
      <c r="F74" s="433"/>
      <c r="G74" s="433"/>
      <c r="H74" s="434"/>
      <c r="I74" s="432"/>
      <c r="J74" s="434"/>
      <c r="K74" s="443"/>
      <c r="L74" s="443"/>
      <c r="M74" s="443"/>
    </row>
    <row r="75" spans="1:13" ht="18" customHeight="1" x14ac:dyDescent="0.55000000000000004">
      <c r="A75" s="445"/>
      <c r="B75" s="432"/>
      <c r="C75" s="433"/>
      <c r="D75" s="433"/>
      <c r="E75" s="433"/>
      <c r="F75" s="433"/>
      <c r="G75" s="433"/>
      <c r="H75" s="434"/>
      <c r="I75" s="432"/>
      <c r="J75" s="434"/>
      <c r="K75" s="443"/>
      <c r="L75" s="443"/>
      <c r="M75" s="443"/>
    </row>
    <row r="76" spans="1:13" ht="18" customHeight="1" x14ac:dyDescent="0.55000000000000004">
      <c r="A76" s="445"/>
      <c r="B76" s="432"/>
      <c r="C76" s="433"/>
      <c r="D76" s="433"/>
      <c r="E76" s="433"/>
      <c r="F76" s="433"/>
      <c r="G76" s="433"/>
      <c r="H76" s="434"/>
      <c r="I76" s="432"/>
      <c r="J76" s="434"/>
      <c r="K76" s="443"/>
      <c r="L76" s="443"/>
      <c r="M76" s="443"/>
    </row>
    <row r="77" spans="1:13" ht="18" customHeight="1" x14ac:dyDescent="0.55000000000000004">
      <c r="A77" s="445"/>
      <c r="B77" s="432"/>
      <c r="C77" s="433"/>
      <c r="D77" s="433"/>
      <c r="E77" s="433"/>
      <c r="F77" s="433"/>
      <c r="G77" s="433"/>
      <c r="H77" s="434"/>
      <c r="I77" s="432"/>
      <c r="J77" s="434"/>
      <c r="K77" s="443"/>
      <c r="L77" s="443"/>
      <c r="M77" s="443"/>
    </row>
    <row r="78" spans="1:13" ht="18" customHeight="1" x14ac:dyDescent="0.55000000000000004">
      <c r="A78" s="446"/>
      <c r="B78" s="437"/>
      <c r="C78" s="435"/>
      <c r="D78" s="435"/>
      <c r="E78" s="435"/>
      <c r="F78" s="435"/>
      <c r="G78" s="435"/>
      <c r="H78" s="436"/>
      <c r="I78" s="437"/>
      <c r="J78" s="436"/>
      <c r="K78" s="444"/>
      <c r="L78" s="444"/>
      <c r="M78" s="444"/>
    </row>
    <row r="79" spans="1:13" ht="18" customHeight="1" x14ac:dyDescent="0.55000000000000004">
      <c r="A79" s="498" t="s">
        <v>469</v>
      </c>
      <c r="B79" s="429" t="s">
        <v>369</v>
      </c>
      <c r="C79" s="430"/>
      <c r="D79" s="430"/>
      <c r="E79" s="430"/>
      <c r="F79" s="430"/>
      <c r="G79" s="430"/>
      <c r="H79" s="431"/>
      <c r="I79" s="429" t="s">
        <v>212</v>
      </c>
      <c r="J79" s="431"/>
      <c r="K79" s="467" t="s">
        <v>208</v>
      </c>
      <c r="L79" s="467" t="s">
        <v>208</v>
      </c>
      <c r="M79" s="467" t="s">
        <v>208</v>
      </c>
    </row>
    <row r="80" spans="1:13" ht="18" customHeight="1" x14ac:dyDescent="0.55000000000000004">
      <c r="A80" s="499"/>
      <c r="B80" s="432"/>
      <c r="C80" s="433"/>
      <c r="D80" s="433"/>
      <c r="E80" s="433"/>
      <c r="F80" s="433"/>
      <c r="G80" s="433"/>
      <c r="H80" s="434"/>
      <c r="I80" s="432"/>
      <c r="J80" s="434"/>
      <c r="K80" s="468"/>
      <c r="L80" s="468"/>
      <c r="M80" s="468"/>
    </row>
    <row r="81" spans="1:13" ht="18" customHeight="1" x14ac:dyDescent="0.55000000000000004">
      <c r="A81" s="499"/>
      <c r="B81" s="437"/>
      <c r="C81" s="435"/>
      <c r="D81" s="435"/>
      <c r="E81" s="435"/>
      <c r="F81" s="435"/>
      <c r="G81" s="435"/>
      <c r="H81" s="436"/>
      <c r="I81" s="437"/>
      <c r="J81" s="436"/>
      <c r="K81" s="469"/>
      <c r="L81" s="469"/>
      <c r="M81" s="469"/>
    </row>
    <row r="82" spans="1:13" ht="18" customHeight="1" x14ac:dyDescent="0.55000000000000004">
      <c r="A82" s="499"/>
      <c r="B82" s="429" t="s">
        <v>213</v>
      </c>
      <c r="C82" s="430"/>
      <c r="D82" s="430"/>
      <c r="E82" s="430"/>
      <c r="F82" s="430"/>
      <c r="G82" s="430"/>
      <c r="H82" s="431"/>
      <c r="I82" s="429" t="s">
        <v>371</v>
      </c>
      <c r="J82" s="431"/>
      <c r="K82" s="442" t="s">
        <v>208</v>
      </c>
      <c r="L82" s="442" t="s">
        <v>208</v>
      </c>
      <c r="M82" s="442" t="s">
        <v>208</v>
      </c>
    </row>
    <row r="83" spans="1:13" ht="18" customHeight="1" x14ac:dyDescent="0.55000000000000004">
      <c r="A83" s="500"/>
      <c r="B83" s="437"/>
      <c r="C83" s="435"/>
      <c r="D83" s="435"/>
      <c r="E83" s="435"/>
      <c r="F83" s="435"/>
      <c r="G83" s="435"/>
      <c r="H83" s="436"/>
      <c r="I83" s="437"/>
      <c r="J83" s="436"/>
      <c r="K83" s="444"/>
      <c r="L83" s="444"/>
      <c r="M83" s="444"/>
    </row>
    <row r="84" spans="1:13" ht="18" customHeight="1" x14ac:dyDescent="0.55000000000000004">
      <c r="A84" s="499" t="s">
        <v>469</v>
      </c>
      <c r="B84" s="432" t="s">
        <v>370</v>
      </c>
      <c r="C84" s="433"/>
      <c r="D84" s="433"/>
      <c r="E84" s="433"/>
      <c r="F84" s="433"/>
      <c r="G84" s="433"/>
      <c r="H84" s="434"/>
      <c r="I84" s="432" t="s">
        <v>214</v>
      </c>
      <c r="J84" s="434"/>
      <c r="K84" s="443" t="s">
        <v>208</v>
      </c>
      <c r="L84" s="443" t="s">
        <v>208</v>
      </c>
      <c r="M84" s="443" t="s">
        <v>208</v>
      </c>
    </row>
    <row r="85" spans="1:13" ht="18" customHeight="1" x14ac:dyDescent="0.55000000000000004">
      <c r="A85" s="499"/>
      <c r="B85" s="432"/>
      <c r="C85" s="433"/>
      <c r="D85" s="433"/>
      <c r="E85" s="433"/>
      <c r="F85" s="433"/>
      <c r="G85" s="433"/>
      <c r="H85" s="434"/>
      <c r="I85" s="432"/>
      <c r="J85" s="434"/>
      <c r="K85" s="443"/>
      <c r="L85" s="443"/>
      <c r="M85" s="443"/>
    </row>
    <row r="86" spans="1:13" ht="18" customHeight="1" x14ac:dyDescent="0.55000000000000004">
      <c r="A86" s="499"/>
      <c r="B86" s="432"/>
      <c r="C86" s="433"/>
      <c r="D86" s="433"/>
      <c r="E86" s="433"/>
      <c r="F86" s="433"/>
      <c r="G86" s="433"/>
      <c r="H86" s="434"/>
      <c r="I86" s="432"/>
      <c r="J86" s="434"/>
      <c r="K86" s="443"/>
      <c r="L86" s="443"/>
      <c r="M86" s="443"/>
    </row>
    <row r="87" spans="1:13" ht="18" customHeight="1" x14ac:dyDescent="0.55000000000000004">
      <c r="A87" s="499"/>
      <c r="B87" s="432"/>
      <c r="C87" s="433"/>
      <c r="D87" s="433"/>
      <c r="E87" s="433"/>
      <c r="F87" s="433"/>
      <c r="G87" s="433"/>
      <c r="H87" s="434"/>
      <c r="I87" s="432"/>
      <c r="J87" s="434"/>
      <c r="K87" s="443"/>
      <c r="L87" s="443"/>
      <c r="M87" s="443"/>
    </row>
    <row r="88" spans="1:13" ht="18" customHeight="1" x14ac:dyDescent="0.55000000000000004">
      <c r="A88" s="499"/>
      <c r="B88" s="432"/>
      <c r="C88" s="433"/>
      <c r="D88" s="433"/>
      <c r="E88" s="433"/>
      <c r="F88" s="433"/>
      <c r="G88" s="433"/>
      <c r="H88" s="434"/>
      <c r="I88" s="432"/>
      <c r="J88" s="434"/>
      <c r="K88" s="443"/>
      <c r="L88" s="443"/>
      <c r="M88" s="443"/>
    </row>
    <row r="89" spans="1:13" ht="18" customHeight="1" x14ac:dyDescent="0.55000000000000004">
      <c r="A89" s="499"/>
      <c r="B89" s="432"/>
      <c r="C89" s="433"/>
      <c r="D89" s="433"/>
      <c r="E89" s="433"/>
      <c r="F89" s="433"/>
      <c r="G89" s="433"/>
      <c r="H89" s="434"/>
      <c r="I89" s="432"/>
      <c r="J89" s="434"/>
      <c r="K89" s="443"/>
      <c r="L89" s="443"/>
      <c r="M89" s="443"/>
    </row>
    <row r="90" spans="1:13" ht="18" customHeight="1" x14ac:dyDescent="0.55000000000000004">
      <c r="A90" s="499"/>
      <c r="B90" s="432"/>
      <c r="C90" s="433"/>
      <c r="D90" s="433"/>
      <c r="E90" s="433"/>
      <c r="F90" s="433"/>
      <c r="G90" s="433"/>
      <c r="H90" s="434"/>
      <c r="I90" s="432"/>
      <c r="J90" s="434"/>
      <c r="K90" s="443"/>
      <c r="L90" s="443"/>
      <c r="M90" s="443"/>
    </row>
    <row r="91" spans="1:13" ht="18" customHeight="1" x14ac:dyDescent="0.55000000000000004">
      <c r="A91" s="499"/>
      <c r="B91" s="432"/>
      <c r="C91" s="433"/>
      <c r="D91" s="433"/>
      <c r="E91" s="433"/>
      <c r="F91" s="433"/>
      <c r="G91" s="433"/>
      <c r="H91" s="434"/>
      <c r="I91" s="432"/>
      <c r="J91" s="434"/>
      <c r="K91" s="443"/>
      <c r="L91" s="443"/>
      <c r="M91" s="443"/>
    </row>
    <row r="92" spans="1:13" ht="18" customHeight="1" x14ac:dyDescent="0.55000000000000004">
      <c r="A92" s="500"/>
      <c r="B92" s="432"/>
      <c r="C92" s="433"/>
      <c r="D92" s="433"/>
      <c r="E92" s="433"/>
      <c r="F92" s="433"/>
      <c r="G92" s="433"/>
      <c r="H92" s="434"/>
      <c r="I92" s="432"/>
      <c r="J92" s="434"/>
      <c r="K92" s="443"/>
      <c r="L92" s="443"/>
      <c r="M92" s="443"/>
    </row>
    <row r="93" spans="1:13" ht="18" customHeight="1" x14ac:dyDescent="0.55000000000000004">
      <c r="A93" s="452" t="s">
        <v>215</v>
      </c>
      <c r="B93" s="429" t="s">
        <v>216</v>
      </c>
      <c r="C93" s="430"/>
      <c r="D93" s="430"/>
      <c r="E93" s="430"/>
      <c r="F93" s="430"/>
      <c r="G93" s="430"/>
      <c r="H93" s="431"/>
      <c r="I93" s="470" t="s">
        <v>217</v>
      </c>
      <c r="J93" s="471"/>
      <c r="K93" s="476" t="s">
        <v>208</v>
      </c>
      <c r="L93" s="479" t="s">
        <v>208</v>
      </c>
      <c r="M93" s="479" t="s">
        <v>208</v>
      </c>
    </row>
    <row r="94" spans="1:13" ht="18" customHeight="1" x14ac:dyDescent="0.55000000000000004">
      <c r="A94" s="445"/>
      <c r="B94" s="432"/>
      <c r="C94" s="433"/>
      <c r="D94" s="433"/>
      <c r="E94" s="433"/>
      <c r="F94" s="433"/>
      <c r="G94" s="433"/>
      <c r="H94" s="434"/>
      <c r="I94" s="472"/>
      <c r="J94" s="473"/>
      <c r="K94" s="477"/>
      <c r="L94" s="480"/>
      <c r="M94" s="480"/>
    </row>
    <row r="95" spans="1:13" ht="18" customHeight="1" x14ac:dyDescent="0.55000000000000004">
      <c r="A95" s="445"/>
      <c r="B95" s="437"/>
      <c r="C95" s="435"/>
      <c r="D95" s="435"/>
      <c r="E95" s="435"/>
      <c r="F95" s="435"/>
      <c r="G95" s="435"/>
      <c r="H95" s="436"/>
      <c r="I95" s="474"/>
      <c r="J95" s="475"/>
      <c r="K95" s="478"/>
      <c r="L95" s="481"/>
      <c r="M95" s="481"/>
    </row>
    <row r="96" spans="1:13" ht="18" customHeight="1" x14ac:dyDescent="0.55000000000000004">
      <c r="A96" s="445"/>
      <c r="B96" s="429" t="s">
        <v>218</v>
      </c>
      <c r="C96" s="482"/>
      <c r="D96" s="482"/>
      <c r="E96" s="482"/>
      <c r="F96" s="482"/>
      <c r="G96" s="482"/>
      <c r="H96" s="483"/>
      <c r="I96" s="429" t="s">
        <v>219</v>
      </c>
      <c r="J96" s="431"/>
      <c r="K96" s="442" t="s">
        <v>208</v>
      </c>
      <c r="L96" s="489" t="s">
        <v>208</v>
      </c>
      <c r="M96" s="442" t="s">
        <v>208</v>
      </c>
    </row>
    <row r="97" spans="1:13" ht="18" customHeight="1" x14ac:dyDescent="0.55000000000000004">
      <c r="A97" s="445"/>
      <c r="B97" s="432"/>
      <c r="C97" s="484"/>
      <c r="D97" s="484"/>
      <c r="E97" s="484"/>
      <c r="F97" s="484"/>
      <c r="G97" s="484"/>
      <c r="H97" s="485"/>
      <c r="I97" s="432"/>
      <c r="J97" s="434"/>
      <c r="K97" s="443"/>
      <c r="L97" s="490"/>
      <c r="M97" s="443"/>
    </row>
    <row r="98" spans="1:13" ht="18" customHeight="1" x14ac:dyDescent="0.55000000000000004">
      <c r="A98" s="445"/>
      <c r="B98" s="486"/>
      <c r="C98" s="487"/>
      <c r="D98" s="487"/>
      <c r="E98" s="487"/>
      <c r="F98" s="487"/>
      <c r="G98" s="487"/>
      <c r="H98" s="488"/>
      <c r="I98" s="437"/>
      <c r="J98" s="436"/>
      <c r="K98" s="444"/>
      <c r="L98" s="491"/>
      <c r="M98" s="444"/>
    </row>
    <row r="99" spans="1:13" ht="18" customHeight="1" x14ac:dyDescent="0.55000000000000004">
      <c r="A99" s="445"/>
      <c r="B99" s="429" t="s">
        <v>372</v>
      </c>
      <c r="C99" s="430"/>
      <c r="D99" s="430"/>
      <c r="E99" s="430"/>
      <c r="F99" s="430"/>
      <c r="G99" s="430"/>
      <c r="H99" s="431"/>
      <c r="I99" s="429" t="s">
        <v>220</v>
      </c>
      <c r="J99" s="431"/>
      <c r="K99" s="442" t="s">
        <v>208</v>
      </c>
      <c r="L99" s="442" t="s">
        <v>208</v>
      </c>
      <c r="M99" s="442" t="s">
        <v>208</v>
      </c>
    </row>
    <row r="100" spans="1:13" ht="18" customHeight="1" x14ac:dyDescent="0.55000000000000004">
      <c r="A100" s="445"/>
      <c r="B100" s="432"/>
      <c r="C100" s="433"/>
      <c r="D100" s="433"/>
      <c r="E100" s="433"/>
      <c r="F100" s="433"/>
      <c r="G100" s="433"/>
      <c r="H100" s="434"/>
      <c r="I100" s="432"/>
      <c r="J100" s="434"/>
      <c r="K100" s="443"/>
      <c r="L100" s="443"/>
      <c r="M100" s="443"/>
    </row>
    <row r="101" spans="1:13" ht="18" customHeight="1" x14ac:dyDescent="0.55000000000000004">
      <c r="A101" s="445"/>
      <c r="B101" s="241"/>
      <c r="C101" s="433" t="s">
        <v>373</v>
      </c>
      <c r="D101" s="433"/>
      <c r="E101" s="433"/>
      <c r="F101" s="433"/>
      <c r="G101" s="433"/>
      <c r="H101" s="434"/>
      <c r="I101" s="241"/>
      <c r="J101" s="239"/>
      <c r="K101" s="247"/>
      <c r="L101" s="247"/>
      <c r="M101" s="247"/>
    </row>
    <row r="102" spans="1:13" ht="18" customHeight="1" x14ac:dyDescent="0.55000000000000004">
      <c r="A102" s="445"/>
      <c r="B102" s="241"/>
      <c r="C102" s="433"/>
      <c r="D102" s="433"/>
      <c r="E102" s="433"/>
      <c r="F102" s="433"/>
      <c r="G102" s="433"/>
      <c r="H102" s="434"/>
      <c r="I102" s="241"/>
      <c r="J102" s="239"/>
      <c r="K102" s="247"/>
      <c r="L102" s="247"/>
      <c r="M102" s="247"/>
    </row>
    <row r="103" spans="1:13" ht="18" customHeight="1" x14ac:dyDescent="0.55000000000000004">
      <c r="A103" s="445"/>
      <c r="B103" s="241"/>
      <c r="C103" s="433"/>
      <c r="D103" s="433"/>
      <c r="E103" s="433"/>
      <c r="F103" s="433"/>
      <c r="G103" s="433"/>
      <c r="H103" s="434"/>
      <c r="I103" s="241"/>
      <c r="J103" s="239"/>
      <c r="K103" s="247"/>
      <c r="L103" s="247"/>
      <c r="M103" s="247"/>
    </row>
    <row r="104" spans="1:13" ht="18" customHeight="1" x14ac:dyDescent="0.55000000000000004">
      <c r="A104" s="445"/>
      <c r="B104" s="241"/>
      <c r="C104" s="433"/>
      <c r="D104" s="433"/>
      <c r="E104" s="433"/>
      <c r="F104" s="433"/>
      <c r="G104" s="433"/>
      <c r="H104" s="434"/>
      <c r="I104" s="241"/>
      <c r="J104" s="239"/>
      <c r="K104" s="247"/>
      <c r="L104" s="247"/>
      <c r="M104" s="247"/>
    </row>
    <row r="105" spans="1:13" ht="18" customHeight="1" x14ac:dyDescent="0.55000000000000004">
      <c r="A105" s="445"/>
      <c r="B105" s="241"/>
      <c r="C105" s="433"/>
      <c r="D105" s="433"/>
      <c r="E105" s="433"/>
      <c r="F105" s="433"/>
      <c r="G105" s="433"/>
      <c r="H105" s="434"/>
      <c r="I105" s="241"/>
      <c r="J105" s="239"/>
      <c r="K105" s="247"/>
      <c r="L105" s="247"/>
      <c r="M105" s="247"/>
    </row>
    <row r="106" spans="1:13" ht="18" customHeight="1" x14ac:dyDescent="0.55000000000000004">
      <c r="A106" s="445"/>
      <c r="B106" s="241"/>
      <c r="C106" s="433"/>
      <c r="D106" s="433"/>
      <c r="E106" s="433"/>
      <c r="F106" s="433"/>
      <c r="G106" s="433"/>
      <c r="H106" s="434"/>
      <c r="I106" s="241"/>
      <c r="J106" s="239"/>
      <c r="K106" s="247"/>
      <c r="L106" s="247"/>
      <c r="M106" s="247"/>
    </row>
    <row r="107" spans="1:13" ht="18" customHeight="1" x14ac:dyDescent="0.55000000000000004">
      <c r="A107" s="445"/>
      <c r="B107" s="241"/>
      <c r="C107" s="433"/>
      <c r="D107" s="433"/>
      <c r="E107" s="433"/>
      <c r="F107" s="433"/>
      <c r="G107" s="433"/>
      <c r="H107" s="434"/>
      <c r="I107" s="241"/>
      <c r="J107" s="239"/>
      <c r="K107" s="247"/>
      <c r="L107" s="247"/>
      <c r="M107" s="247"/>
    </row>
    <row r="108" spans="1:13" ht="18" customHeight="1" x14ac:dyDescent="0.55000000000000004">
      <c r="A108" s="445"/>
      <c r="B108" s="241"/>
      <c r="C108" s="433"/>
      <c r="D108" s="433"/>
      <c r="E108" s="433"/>
      <c r="F108" s="433"/>
      <c r="G108" s="433"/>
      <c r="H108" s="434"/>
      <c r="I108" s="241"/>
      <c r="J108" s="239"/>
      <c r="K108" s="247"/>
      <c r="L108" s="247"/>
      <c r="M108" s="247"/>
    </row>
    <row r="109" spans="1:13" ht="18" customHeight="1" x14ac:dyDescent="0.55000000000000004">
      <c r="A109" s="445"/>
      <c r="B109" s="241"/>
      <c r="C109" s="433"/>
      <c r="D109" s="433"/>
      <c r="E109" s="433"/>
      <c r="F109" s="433"/>
      <c r="G109" s="433"/>
      <c r="H109" s="434"/>
      <c r="I109" s="241"/>
      <c r="J109" s="239"/>
      <c r="K109" s="247"/>
      <c r="L109" s="247"/>
      <c r="M109" s="247"/>
    </row>
    <row r="110" spans="1:13" ht="18" customHeight="1" x14ac:dyDescent="0.55000000000000004">
      <c r="A110" s="445"/>
      <c r="B110" s="242"/>
      <c r="C110" s="435"/>
      <c r="D110" s="435"/>
      <c r="E110" s="435"/>
      <c r="F110" s="435"/>
      <c r="G110" s="435"/>
      <c r="H110" s="436"/>
      <c r="I110" s="242"/>
      <c r="J110" s="240"/>
      <c r="K110" s="248"/>
      <c r="L110" s="247"/>
      <c r="M110" s="247"/>
    </row>
    <row r="111" spans="1:13" ht="18" customHeight="1" x14ac:dyDescent="0.55000000000000004">
      <c r="A111" s="445"/>
      <c r="B111" s="429" t="s">
        <v>374</v>
      </c>
      <c r="C111" s="430"/>
      <c r="D111" s="430"/>
      <c r="E111" s="430"/>
      <c r="F111" s="430"/>
      <c r="G111" s="430"/>
      <c r="H111" s="431"/>
      <c r="I111" s="429" t="s">
        <v>376</v>
      </c>
      <c r="J111" s="431"/>
      <c r="K111" s="442" t="s">
        <v>201</v>
      </c>
      <c r="L111" s="442" t="s">
        <v>201</v>
      </c>
      <c r="M111" s="442" t="s">
        <v>201</v>
      </c>
    </row>
    <row r="112" spans="1:13" ht="18" customHeight="1" x14ac:dyDescent="0.55000000000000004">
      <c r="A112" s="445"/>
      <c r="B112" s="432"/>
      <c r="C112" s="433"/>
      <c r="D112" s="433"/>
      <c r="E112" s="433"/>
      <c r="F112" s="433"/>
      <c r="G112" s="433"/>
      <c r="H112" s="434"/>
      <c r="I112" s="432"/>
      <c r="J112" s="434"/>
      <c r="K112" s="443"/>
      <c r="L112" s="443"/>
      <c r="M112" s="443"/>
    </row>
    <row r="113" spans="1:13" ht="18" customHeight="1" x14ac:dyDescent="0.55000000000000004">
      <c r="A113" s="445"/>
      <c r="B113" s="437"/>
      <c r="C113" s="435"/>
      <c r="D113" s="435"/>
      <c r="E113" s="435"/>
      <c r="F113" s="435"/>
      <c r="G113" s="435"/>
      <c r="H113" s="436"/>
      <c r="I113" s="437"/>
      <c r="J113" s="436"/>
      <c r="K113" s="248"/>
      <c r="L113" s="248"/>
      <c r="M113" s="248"/>
    </row>
    <row r="114" spans="1:13" ht="18" customHeight="1" x14ac:dyDescent="0.55000000000000004">
      <c r="A114" s="445"/>
      <c r="B114" s="429" t="s">
        <v>377</v>
      </c>
      <c r="C114" s="430"/>
      <c r="D114" s="430"/>
      <c r="E114" s="430"/>
      <c r="F114" s="430"/>
      <c r="G114" s="430"/>
      <c r="H114" s="431"/>
      <c r="I114" s="429" t="s">
        <v>375</v>
      </c>
      <c r="J114" s="431"/>
      <c r="K114" s="442" t="s">
        <v>201</v>
      </c>
      <c r="L114" s="442" t="s">
        <v>201</v>
      </c>
      <c r="M114" s="442" t="s">
        <v>201</v>
      </c>
    </row>
    <row r="115" spans="1:13" ht="18" customHeight="1" x14ac:dyDescent="0.55000000000000004">
      <c r="A115" s="445"/>
      <c r="B115" s="432"/>
      <c r="C115" s="433"/>
      <c r="D115" s="433"/>
      <c r="E115" s="433"/>
      <c r="F115" s="433"/>
      <c r="G115" s="433"/>
      <c r="H115" s="434"/>
      <c r="I115" s="432"/>
      <c r="J115" s="434"/>
      <c r="K115" s="443"/>
      <c r="L115" s="443"/>
      <c r="M115" s="443"/>
    </row>
    <row r="116" spans="1:13" ht="18" customHeight="1" x14ac:dyDescent="0.55000000000000004">
      <c r="A116" s="445"/>
      <c r="B116" s="432"/>
      <c r="C116" s="433"/>
      <c r="D116" s="433"/>
      <c r="E116" s="433"/>
      <c r="F116" s="433"/>
      <c r="G116" s="433"/>
      <c r="H116" s="434"/>
      <c r="I116" s="432"/>
      <c r="J116" s="434"/>
      <c r="K116" s="247"/>
      <c r="L116" s="247"/>
      <c r="M116" s="247"/>
    </row>
    <row r="117" spans="1:13" ht="18" customHeight="1" x14ac:dyDescent="0.55000000000000004">
      <c r="A117" s="445"/>
      <c r="B117" s="432"/>
      <c r="C117" s="433"/>
      <c r="D117" s="433"/>
      <c r="E117" s="433"/>
      <c r="F117" s="433"/>
      <c r="G117" s="433"/>
      <c r="H117" s="434"/>
      <c r="I117" s="432"/>
      <c r="J117" s="434"/>
      <c r="K117" s="247"/>
      <c r="L117" s="247"/>
      <c r="M117" s="247"/>
    </row>
    <row r="118" spans="1:13" ht="18" customHeight="1" x14ac:dyDescent="0.55000000000000004">
      <c r="A118" s="445"/>
      <c r="B118" s="432"/>
      <c r="C118" s="433"/>
      <c r="D118" s="433"/>
      <c r="E118" s="433"/>
      <c r="F118" s="433"/>
      <c r="G118" s="433"/>
      <c r="H118" s="434"/>
      <c r="I118" s="432"/>
      <c r="J118" s="434"/>
      <c r="K118" s="247"/>
      <c r="L118" s="247"/>
      <c r="M118" s="247"/>
    </row>
    <row r="119" spans="1:13" ht="18" customHeight="1" x14ac:dyDescent="0.55000000000000004">
      <c r="A119" s="445"/>
      <c r="B119" s="432"/>
      <c r="C119" s="433"/>
      <c r="D119" s="433"/>
      <c r="E119" s="433"/>
      <c r="F119" s="433"/>
      <c r="G119" s="433"/>
      <c r="H119" s="434"/>
      <c r="I119" s="432"/>
      <c r="J119" s="434"/>
      <c r="K119" s="247"/>
      <c r="L119" s="247"/>
      <c r="M119" s="247"/>
    </row>
    <row r="120" spans="1:13" ht="18" customHeight="1" x14ac:dyDescent="0.55000000000000004">
      <c r="A120" s="445"/>
      <c r="B120" s="432"/>
      <c r="C120" s="433"/>
      <c r="D120" s="433"/>
      <c r="E120" s="433"/>
      <c r="F120" s="433"/>
      <c r="G120" s="433"/>
      <c r="H120" s="434"/>
      <c r="I120" s="432"/>
      <c r="J120" s="434"/>
      <c r="K120" s="247"/>
      <c r="L120" s="247"/>
      <c r="M120" s="247"/>
    </row>
    <row r="121" spans="1:13" ht="18" customHeight="1" x14ac:dyDescent="0.55000000000000004">
      <c r="A121" s="445"/>
      <c r="B121" s="432"/>
      <c r="C121" s="433"/>
      <c r="D121" s="433"/>
      <c r="E121" s="433"/>
      <c r="F121" s="433"/>
      <c r="G121" s="433"/>
      <c r="H121" s="434"/>
      <c r="I121" s="432"/>
      <c r="J121" s="434"/>
      <c r="K121" s="247"/>
      <c r="L121" s="247"/>
      <c r="M121" s="247"/>
    </row>
    <row r="122" spans="1:13" ht="18" customHeight="1" x14ac:dyDescent="0.55000000000000004">
      <c r="A122" s="445"/>
      <c r="B122" s="432"/>
      <c r="C122" s="433"/>
      <c r="D122" s="433"/>
      <c r="E122" s="433"/>
      <c r="F122" s="433"/>
      <c r="G122" s="433"/>
      <c r="H122" s="434"/>
      <c r="I122" s="432"/>
      <c r="J122" s="434"/>
      <c r="K122" s="247"/>
      <c r="L122" s="247"/>
      <c r="M122" s="247"/>
    </row>
    <row r="123" spans="1:13" ht="18" customHeight="1" x14ac:dyDescent="0.55000000000000004">
      <c r="A123" s="446"/>
      <c r="B123" s="437"/>
      <c r="C123" s="435"/>
      <c r="D123" s="435"/>
      <c r="E123" s="435"/>
      <c r="F123" s="435"/>
      <c r="G123" s="435"/>
      <c r="H123" s="436"/>
      <c r="I123" s="437"/>
      <c r="J123" s="436"/>
      <c r="K123" s="248"/>
      <c r="L123" s="248"/>
      <c r="M123" s="248"/>
    </row>
    <row r="124" spans="1:13" ht="18" customHeight="1" x14ac:dyDescent="0.55000000000000004">
      <c r="A124" s="501" t="s">
        <v>223</v>
      </c>
      <c r="B124" s="432" t="s">
        <v>379</v>
      </c>
      <c r="C124" s="433"/>
      <c r="D124" s="433"/>
      <c r="E124" s="433"/>
      <c r="F124" s="433"/>
      <c r="G124" s="433"/>
      <c r="H124" s="434"/>
      <c r="I124" s="432" t="s">
        <v>221</v>
      </c>
      <c r="J124" s="434"/>
      <c r="K124" s="443" t="s">
        <v>208</v>
      </c>
      <c r="L124" s="443" t="s">
        <v>208</v>
      </c>
      <c r="M124" s="443" t="s">
        <v>208</v>
      </c>
    </row>
    <row r="125" spans="1:13" ht="18" customHeight="1" x14ac:dyDescent="0.55000000000000004">
      <c r="A125" s="501"/>
      <c r="B125" s="432"/>
      <c r="C125" s="433"/>
      <c r="D125" s="433"/>
      <c r="E125" s="433"/>
      <c r="F125" s="433"/>
      <c r="G125" s="433"/>
      <c r="H125" s="434"/>
      <c r="I125" s="432"/>
      <c r="J125" s="434"/>
      <c r="K125" s="443"/>
      <c r="L125" s="443"/>
      <c r="M125" s="443"/>
    </row>
    <row r="126" spans="1:13" x14ac:dyDescent="0.55000000000000004">
      <c r="A126" s="501"/>
      <c r="B126" s="241"/>
      <c r="C126" s="463" t="s">
        <v>378</v>
      </c>
      <c r="D126" s="463"/>
      <c r="E126" s="463"/>
      <c r="F126" s="463"/>
      <c r="G126" s="463"/>
      <c r="H126" s="464"/>
      <c r="I126" s="241"/>
      <c r="J126" s="239"/>
      <c r="K126" s="247"/>
      <c r="L126" s="247"/>
      <c r="M126" s="247"/>
    </row>
    <row r="127" spans="1:13" x14ac:dyDescent="0.55000000000000004">
      <c r="A127" s="501"/>
      <c r="B127" s="241"/>
      <c r="C127" s="463"/>
      <c r="D127" s="463"/>
      <c r="E127" s="463"/>
      <c r="F127" s="463"/>
      <c r="G127" s="463"/>
      <c r="H127" s="464"/>
      <c r="I127" s="241"/>
      <c r="J127" s="239"/>
      <c r="K127" s="247"/>
      <c r="L127" s="247"/>
      <c r="M127" s="247"/>
    </row>
    <row r="128" spans="1:13" x14ac:dyDescent="0.55000000000000004">
      <c r="A128" s="501"/>
      <c r="B128" s="241"/>
      <c r="C128" s="463"/>
      <c r="D128" s="463"/>
      <c r="E128" s="463"/>
      <c r="F128" s="463"/>
      <c r="G128" s="463"/>
      <c r="H128" s="464"/>
      <c r="I128" s="241"/>
      <c r="J128" s="239"/>
      <c r="K128" s="247"/>
      <c r="L128" s="247"/>
      <c r="M128" s="247"/>
    </row>
    <row r="129" spans="1:13" x14ac:dyDescent="0.55000000000000004">
      <c r="A129" s="501"/>
      <c r="B129" s="241"/>
      <c r="C129" s="463"/>
      <c r="D129" s="463"/>
      <c r="E129" s="463"/>
      <c r="F129" s="463"/>
      <c r="G129" s="463"/>
      <c r="H129" s="464"/>
      <c r="I129" s="241"/>
      <c r="J129" s="239"/>
      <c r="K129" s="247"/>
      <c r="L129" s="247"/>
      <c r="M129" s="247"/>
    </row>
    <row r="130" spans="1:13" x14ac:dyDescent="0.55000000000000004">
      <c r="A130" s="501"/>
      <c r="B130" s="241"/>
      <c r="C130" s="463"/>
      <c r="D130" s="463"/>
      <c r="E130" s="463"/>
      <c r="F130" s="463"/>
      <c r="G130" s="463"/>
      <c r="H130" s="464"/>
      <c r="I130" s="241"/>
      <c r="J130" s="239"/>
      <c r="K130" s="247"/>
      <c r="L130" s="247"/>
      <c r="M130" s="247"/>
    </row>
    <row r="131" spans="1:13" ht="18" customHeight="1" x14ac:dyDescent="0.55000000000000004">
      <c r="A131" s="501"/>
      <c r="B131" s="241"/>
      <c r="C131" s="463"/>
      <c r="D131" s="463"/>
      <c r="E131" s="463"/>
      <c r="F131" s="463"/>
      <c r="G131" s="463"/>
      <c r="H131" s="464"/>
      <c r="I131" s="241"/>
      <c r="J131" s="239"/>
      <c r="K131" s="247"/>
      <c r="L131" s="247"/>
      <c r="M131" s="247"/>
    </row>
    <row r="132" spans="1:13" ht="18" customHeight="1" x14ac:dyDescent="0.55000000000000004">
      <c r="A132" s="501"/>
      <c r="B132" s="241"/>
      <c r="C132" s="465"/>
      <c r="D132" s="465"/>
      <c r="E132" s="465"/>
      <c r="F132" s="465"/>
      <c r="G132" s="465"/>
      <c r="H132" s="466"/>
      <c r="I132" s="241"/>
      <c r="J132" s="239"/>
      <c r="K132" s="247"/>
      <c r="L132" s="247"/>
      <c r="M132" s="247"/>
    </row>
    <row r="133" spans="1:13" ht="18" customHeight="1" x14ac:dyDescent="0.55000000000000004">
      <c r="A133" s="501"/>
      <c r="B133" s="429" t="s">
        <v>380</v>
      </c>
      <c r="C133" s="482"/>
      <c r="D133" s="482"/>
      <c r="E133" s="482"/>
      <c r="F133" s="482"/>
      <c r="G133" s="482"/>
      <c r="H133" s="483"/>
      <c r="I133" s="429" t="s">
        <v>222</v>
      </c>
      <c r="J133" s="483"/>
      <c r="K133" s="442" t="s">
        <v>208</v>
      </c>
      <c r="L133" s="442" t="s">
        <v>208</v>
      </c>
      <c r="M133" s="442" t="s">
        <v>208</v>
      </c>
    </row>
    <row r="134" spans="1:13" ht="18" customHeight="1" x14ac:dyDescent="0.55000000000000004">
      <c r="A134" s="501"/>
      <c r="B134" s="492"/>
      <c r="C134" s="484"/>
      <c r="D134" s="484"/>
      <c r="E134" s="484"/>
      <c r="F134" s="484"/>
      <c r="G134" s="484"/>
      <c r="H134" s="485"/>
      <c r="I134" s="492"/>
      <c r="J134" s="485"/>
      <c r="K134" s="443"/>
      <c r="L134" s="443"/>
      <c r="M134" s="443"/>
    </row>
    <row r="135" spans="1:13" ht="18" customHeight="1" x14ac:dyDescent="0.55000000000000004">
      <c r="A135" s="501"/>
      <c r="B135" s="492"/>
      <c r="C135" s="484"/>
      <c r="D135" s="484"/>
      <c r="E135" s="484"/>
      <c r="F135" s="484"/>
      <c r="G135" s="484"/>
      <c r="H135" s="485"/>
      <c r="I135" s="492"/>
      <c r="J135" s="485"/>
      <c r="K135" s="443"/>
      <c r="L135" s="443"/>
      <c r="M135" s="443"/>
    </row>
    <row r="136" spans="1:13" ht="18" customHeight="1" x14ac:dyDescent="0.55000000000000004">
      <c r="A136" s="501"/>
      <c r="B136" s="492"/>
      <c r="C136" s="484"/>
      <c r="D136" s="484"/>
      <c r="E136" s="484"/>
      <c r="F136" s="484"/>
      <c r="G136" s="484"/>
      <c r="H136" s="485"/>
      <c r="I136" s="492"/>
      <c r="J136" s="485"/>
      <c r="K136" s="443"/>
      <c r="L136" s="443"/>
      <c r="M136" s="443"/>
    </row>
    <row r="137" spans="1:13" ht="18" customHeight="1" x14ac:dyDescent="0.55000000000000004">
      <c r="A137" s="501"/>
      <c r="B137" s="492"/>
      <c r="C137" s="484"/>
      <c r="D137" s="484"/>
      <c r="E137" s="484"/>
      <c r="F137" s="484"/>
      <c r="G137" s="484"/>
      <c r="H137" s="485"/>
      <c r="I137" s="492"/>
      <c r="J137" s="485"/>
      <c r="K137" s="443"/>
      <c r="L137" s="443"/>
      <c r="M137" s="443"/>
    </row>
    <row r="138" spans="1:13" ht="18" customHeight="1" x14ac:dyDescent="0.55000000000000004">
      <c r="A138" s="501"/>
      <c r="B138" s="486"/>
      <c r="C138" s="487"/>
      <c r="D138" s="487"/>
      <c r="E138" s="487"/>
      <c r="F138" s="487"/>
      <c r="G138" s="487"/>
      <c r="H138" s="488"/>
      <c r="I138" s="486"/>
      <c r="J138" s="488"/>
      <c r="K138" s="444"/>
      <c r="L138" s="444"/>
      <c r="M138" s="444"/>
    </row>
    <row r="139" spans="1:13" ht="18" customHeight="1" x14ac:dyDescent="0.55000000000000004">
      <c r="A139" s="501"/>
      <c r="B139" s="429" t="s">
        <v>381</v>
      </c>
      <c r="C139" s="430"/>
      <c r="D139" s="430"/>
      <c r="E139" s="430"/>
      <c r="F139" s="430"/>
      <c r="G139" s="430"/>
      <c r="H139" s="431"/>
      <c r="I139" s="429" t="s">
        <v>224</v>
      </c>
      <c r="J139" s="431"/>
      <c r="K139" s="442" t="s">
        <v>208</v>
      </c>
      <c r="L139" s="442" t="s">
        <v>208</v>
      </c>
      <c r="M139" s="442" t="s">
        <v>208</v>
      </c>
    </row>
    <row r="140" spans="1:13" ht="18" customHeight="1" x14ac:dyDescent="0.55000000000000004">
      <c r="A140" s="501"/>
      <c r="B140" s="432"/>
      <c r="C140" s="433"/>
      <c r="D140" s="433"/>
      <c r="E140" s="433"/>
      <c r="F140" s="433"/>
      <c r="G140" s="433"/>
      <c r="H140" s="434"/>
      <c r="I140" s="432"/>
      <c r="J140" s="434"/>
      <c r="K140" s="443"/>
      <c r="L140" s="443"/>
      <c r="M140" s="443"/>
    </row>
    <row r="141" spans="1:13" ht="18" customHeight="1" x14ac:dyDescent="0.55000000000000004">
      <c r="A141" s="501"/>
      <c r="B141" s="437"/>
      <c r="C141" s="435"/>
      <c r="D141" s="435"/>
      <c r="E141" s="435"/>
      <c r="F141" s="435"/>
      <c r="G141" s="435"/>
      <c r="H141" s="436"/>
      <c r="I141" s="437"/>
      <c r="J141" s="436"/>
      <c r="K141" s="444"/>
      <c r="L141" s="444"/>
      <c r="M141" s="444"/>
    </row>
    <row r="142" spans="1:13" ht="18" customHeight="1" x14ac:dyDescent="0.55000000000000004">
      <c r="A142" s="501"/>
      <c r="B142" s="432" t="s">
        <v>225</v>
      </c>
      <c r="C142" s="433"/>
      <c r="D142" s="433"/>
      <c r="E142" s="433"/>
      <c r="F142" s="433"/>
      <c r="G142" s="433"/>
      <c r="H142" s="434"/>
      <c r="I142" s="432" t="s">
        <v>226</v>
      </c>
      <c r="J142" s="434"/>
      <c r="K142" s="443" t="s">
        <v>208</v>
      </c>
      <c r="L142" s="443" t="s">
        <v>208</v>
      </c>
      <c r="M142" s="443" t="s">
        <v>208</v>
      </c>
    </row>
    <row r="143" spans="1:13" ht="18" customHeight="1" x14ac:dyDescent="0.55000000000000004">
      <c r="A143" s="501"/>
      <c r="B143" s="432"/>
      <c r="C143" s="433"/>
      <c r="D143" s="433"/>
      <c r="E143" s="433"/>
      <c r="F143" s="433"/>
      <c r="G143" s="433"/>
      <c r="H143" s="434"/>
      <c r="I143" s="432"/>
      <c r="J143" s="434"/>
      <c r="K143" s="443"/>
      <c r="L143" s="443"/>
      <c r="M143" s="443"/>
    </row>
    <row r="144" spans="1:13" ht="18" customHeight="1" x14ac:dyDescent="0.55000000000000004">
      <c r="A144" s="501"/>
      <c r="B144" s="432"/>
      <c r="C144" s="433"/>
      <c r="D144" s="433"/>
      <c r="E144" s="433"/>
      <c r="F144" s="433"/>
      <c r="G144" s="433"/>
      <c r="H144" s="434"/>
      <c r="I144" s="432"/>
      <c r="J144" s="434"/>
      <c r="K144" s="443"/>
      <c r="L144" s="443"/>
      <c r="M144" s="443"/>
    </row>
    <row r="145" spans="1:13" ht="18" customHeight="1" x14ac:dyDescent="0.55000000000000004">
      <c r="A145" s="501"/>
      <c r="B145" s="429" t="s">
        <v>227</v>
      </c>
      <c r="C145" s="430"/>
      <c r="D145" s="430"/>
      <c r="E145" s="430"/>
      <c r="F145" s="430"/>
      <c r="G145" s="430"/>
      <c r="H145" s="431"/>
      <c r="I145" s="429" t="s">
        <v>228</v>
      </c>
      <c r="J145" s="431"/>
      <c r="K145" s="442" t="s">
        <v>208</v>
      </c>
      <c r="L145" s="442" t="s">
        <v>208</v>
      </c>
      <c r="M145" s="442" t="s">
        <v>208</v>
      </c>
    </row>
    <row r="146" spans="1:13" ht="18" customHeight="1" x14ac:dyDescent="0.55000000000000004">
      <c r="A146" s="501"/>
      <c r="B146" s="432"/>
      <c r="C146" s="433"/>
      <c r="D146" s="433"/>
      <c r="E146" s="433"/>
      <c r="F146" s="433"/>
      <c r="G146" s="433"/>
      <c r="H146" s="434"/>
      <c r="I146" s="432"/>
      <c r="J146" s="434"/>
      <c r="K146" s="443"/>
      <c r="L146" s="443"/>
      <c r="M146" s="443"/>
    </row>
    <row r="147" spans="1:13" ht="18" customHeight="1" x14ac:dyDescent="0.55000000000000004">
      <c r="A147" s="501"/>
      <c r="B147" s="429" t="s">
        <v>229</v>
      </c>
      <c r="C147" s="430"/>
      <c r="D147" s="430"/>
      <c r="E147" s="430"/>
      <c r="F147" s="430"/>
      <c r="G147" s="430"/>
      <c r="H147" s="431"/>
      <c r="I147" s="429" t="s">
        <v>230</v>
      </c>
      <c r="J147" s="431"/>
      <c r="K147" s="442" t="s">
        <v>208</v>
      </c>
      <c r="L147" s="442" t="s">
        <v>208</v>
      </c>
      <c r="M147" s="442" t="s">
        <v>208</v>
      </c>
    </row>
    <row r="148" spans="1:13" ht="18" customHeight="1" x14ac:dyDescent="0.55000000000000004">
      <c r="A148" s="501"/>
      <c r="B148" s="432"/>
      <c r="C148" s="433"/>
      <c r="D148" s="433"/>
      <c r="E148" s="433"/>
      <c r="F148" s="433"/>
      <c r="G148" s="433"/>
      <c r="H148" s="434"/>
      <c r="I148" s="432"/>
      <c r="J148" s="434"/>
      <c r="K148" s="443"/>
      <c r="L148" s="443"/>
      <c r="M148" s="443"/>
    </row>
    <row r="149" spans="1:13" ht="18" customHeight="1" x14ac:dyDescent="0.55000000000000004">
      <c r="A149" s="501"/>
      <c r="B149" s="429" t="s">
        <v>382</v>
      </c>
      <c r="C149" s="430"/>
      <c r="D149" s="430"/>
      <c r="E149" s="430"/>
      <c r="F149" s="430"/>
      <c r="G149" s="430"/>
      <c r="H149" s="431"/>
      <c r="I149" s="429" t="s">
        <v>231</v>
      </c>
      <c r="J149" s="431"/>
      <c r="K149" s="442" t="s">
        <v>208</v>
      </c>
      <c r="L149" s="442" t="s">
        <v>208</v>
      </c>
      <c r="M149" s="442" t="s">
        <v>208</v>
      </c>
    </row>
    <row r="150" spans="1:13" ht="18" customHeight="1" x14ac:dyDescent="0.55000000000000004">
      <c r="A150" s="501"/>
      <c r="B150" s="432"/>
      <c r="C150" s="433"/>
      <c r="D150" s="433"/>
      <c r="E150" s="433"/>
      <c r="F150" s="433"/>
      <c r="G150" s="433"/>
      <c r="H150" s="434"/>
      <c r="I150" s="432"/>
      <c r="J150" s="434"/>
      <c r="K150" s="443"/>
      <c r="L150" s="443"/>
      <c r="M150" s="443"/>
    </row>
    <row r="151" spans="1:13" ht="18" customHeight="1" x14ac:dyDescent="0.55000000000000004">
      <c r="A151" s="501"/>
      <c r="B151" s="432"/>
      <c r="C151" s="433"/>
      <c r="D151" s="433"/>
      <c r="E151" s="433"/>
      <c r="F151" s="433"/>
      <c r="G151" s="433"/>
      <c r="H151" s="434"/>
      <c r="I151" s="432"/>
      <c r="J151" s="434"/>
      <c r="K151" s="443"/>
      <c r="L151" s="443"/>
      <c r="M151" s="443"/>
    </row>
    <row r="152" spans="1:13" ht="18" customHeight="1" x14ac:dyDescent="0.55000000000000004">
      <c r="A152" s="501"/>
      <c r="B152" s="432"/>
      <c r="C152" s="433"/>
      <c r="D152" s="433"/>
      <c r="E152" s="433"/>
      <c r="F152" s="433"/>
      <c r="G152" s="433"/>
      <c r="H152" s="434"/>
      <c r="I152" s="432"/>
      <c r="J152" s="434"/>
      <c r="K152" s="443"/>
      <c r="L152" s="443"/>
      <c r="M152" s="443"/>
    </row>
    <row r="153" spans="1:13" ht="18" customHeight="1" x14ac:dyDescent="0.55000000000000004">
      <c r="A153" s="501"/>
      <c r="B153" s="432"/>
      <c r="C153" s="433"/>
      <c r="D153" s="433"/>
      <c r="E153" s="433"/>
      <c r="F153" s="433"/>
      <c r="G153" s="433"/>
      <c r="H153" s="434"/>
      <c r="I153" s="432"/>
      <c r="J153" s="434"/>
      <c r="K153" s="443"/>
      <c r="L153" s="443"/>
      <c r="M153" s="443"/>
    </row>
    <row r="154" spans="1:13" ht="18" customHeight="1" x14ac:dyDescent="0.55000000000000004">
      <c r="A154" s="501"/>
      <c r="B154" s="426" t="s">
        <v>383</v>
      </c>
      <c r="C154" s="427"/>
      <c r="D154" s="427"/>
      <c r="E154" s="427"/>
      <c r="F154" s="427"/>
      <c r="G154" s="427"/>
      <c r="H154" s="428"/>
      <c r="I154" s="429" t="s">
        <v>385</v>
      </c>
      <c r="J154" s="431"/>
      <c r="K154" s="442" t="s">
        <v>208</v>
      </c>
      <c r="L154" s="442" t="s">
        <v>208</v>
      </c>
      <c r="M154" s="442" t="s">
        <v>208</v>
      </c>
    </row>
    <row r="155" spans="1:13" ht="18" customHeight="1" x14ac:dyDescent="0.55000000000000004">
      <c r="A155" s="501"/>
      <c r="B155" s="426"/>
      <c r="C155" s="427"/>
      <c r="D155" s="427"/>
      <c r="E155" s="427"/>
      <c r="F155" s="427"/>
      <c r="G155" s="427"/>
      <c r="H155" s="428"/>
      <c r="I155" s="432"/>
      <c r="J155" s="434"/>
      <c r="K155" s="443"/>
      <c r="L155" s="443"/>
      <c r="M155" s="443"/>
    </row>
    <row r="156" spans="1:13" ht="18" customHeight="1" x14ac:dyDescent="0.55000000000000004">
      <c r="A156" s="501"/>
      <c r="B156" s="426"/>
      <c r="C156" s="427"/>
      <c r="D156" s="427"/>
      <c r="E156" s="427"/>
      <c r="F156" s="427"/>
      <c r="G156" s="427"/>
      <c r="H156" s="428"/>
      <c r="I156" s="432"/>
      <c r="J156" s="434"/>
      <c r="K156" s="247"/>
      <c r="L156" s="247"/>
      <c r="M156" s="247"/>
    </row>
    <row r="157" spans="1:13" ht="18" customHeight="1" x14ac:dyDescent="0.55000000000000004">
      <c r="A157" s="501"/>
      <c r="B157" s="426"/>
      <c r="C157" s="427"/>
      <c r="D157" s="427"/>
      <c r="E157" s="427"/>
      <c r="F157" s="427"/>
      <c r="G157" s="427"/>
      <c r="H157" s="428"/>
      <c r="I157" s="437"/>
      <c r="J157" s="436"/>
      <c r="K157" s="247"/>
      <c r="L157" s="247"/>
      <c r="M157" s="247"/>
    </row>
    <row r="158" spans="1:13" ht="18" customHeight="1" x14ac:dyDescent="0.55000000000000004">
      <c r="A158" s="501"/>
      <c r="B158" s="426" t="s">
        <v>384</v>
      </c>
      <c r="C158" s="427"/>
      <c r="D158" s="427"/>
      <c r="E158" s="427"/>
      <c r="F158" s="427"/>
      <c r="G158" s="427"/>
      <c r="H158" s="428"/>
      <c r="I158" s="432" t="s">
        <v>386</v>
      </c>
      <c r="J158" s="434"/>
      <c r="K158" s="442" t="s">
        <v>201</v>
      </c>
      <c r="L158" s="442" t="s">
        <v>201</v>
      </c>
      <c r="M158" s="442" t="s">
        <v>201</v>
      </c>
    </row>
    <row r="159" spans="1:13" ht="18" customHeight="1" x14ac:dyDescent="0.55000000000000004">
      <c r="A159" s="501"/>
      <c r="B159" s="426"/>
      <c r="C159" s="427"/>
      <c r="D159" s="427"/>
      <c r="E159" s="427"/>
      <c r="F159" s="427"/>
      <c r="G159" s="427"/>
      <c r="H159" s="428"/>
      <c r="I159" s="437"/>
      <c r="J159" s="436"/>
      <c r="K159" s="443"/>
      <c r="L159" s="443"/>
      <c r="M159" s="443"/>
    </row>
    <row r="160" spans="1:13" ht="18" customHeight="1" x14ac:dyDescent="0.55000000000000004">
      <c r="A160" s="501"/>
      <c r="B160" s="426" t="s">
        <v>499</v>
      </c>
      <c r="C160" s="427"/>
      <c r="D160" s="427"/>
      <c r="E160" s="427"/>
      <c r="F160" s="427"/>
      <c r="G160" s="427"/>
      <c r="H160" s="428"/>
      <c r="I160" s="432" t="s">
        <v>387</v>
      </c>
      <c r="J160" s="434"/>
      <c r="K160" s="442" t="s">
        <v>201</v>
      </c>
      <c r="L160" s="442" t="s">
        <v>201</v>
      </c>
      <c r="M160" s="442" t="s">
        <v>201</v>
      </c>
    </row>
    <row r="161" spans="1:13" ht="18" customHeight="1" x14ac:dyDescent="0.55000000000000004">
      <c r="A161" s="501"/>
      <c r="B161" s="426"/>
      <c r="C161" s="427"/>
      <c r="D161" s="427"/>
      <c r="E161" s="427"/>
      <c r="F161" s="427"/>
      <c r="G161" s="427"/>
      <c r="H161" s="428"/>
      <c r="I161" s="432"/>
      <c r="J161" s="434"/>
      <c r="K161" s="443"/>
      <c r="L161" s="443"/>
      <c r="M161" s="443"/>
    </row>
    <row r="162" spans="1:13" ht="18" customHeight="1" x14ac:dyDescent="0.55000000000000004">
      <c r="A162" s="501"/>
      <c r="B162" s="426"/>
      <c r="C162" s="427"/>
      <c r="D162" s="427"/>
      <c r="E162" s="427"/>
      <c r="F162" s="427"/>
      <c r="G162" s="427"/>
      <c r="H162" s="428"/>
      <c r="I162" s="432"/>
      <c r="J162" s="434"/>
      <c r="K162" s="247"/>
      <c r="L162" s="247"/>
      <c r="M162" s="247"/>
    </row>
    <row r="163" spans="1:13" ht="18" customHeight="1" x14ac:dyDescent="0.55000000000000004">
      <c r="A163" s="502"/>
      <c r="B163" s="426"/>
      <c r="C163" s="427"/>
      <c r="D163" s="427"/>
      <c r="E163" s="427"/>
      <c r="F163" s="427"/>
      <c r="G163" s="427"/>
      <c r="H163" s="428"/>
      <c r="I163" s="437"/>
      <c r="J163" s="436"/>
      <c r="K163" s="248"/>
      <c r="L163" s="248"/>
      <c r="M163" s="248"/>
    </row>
    <row r="164" spans="1:13" ht="18" customHeight="1" x14ac:dyDescent="0.55000000000000004">
      <c r="A164" s="501" t="s">
        <v>223</v>
      </c>
      <c r="B164" s="432" t="s">
        <v>388</v>
      </c>
      <c r="C164" s="433"/>
      <c r="D164" s="433"/>
      <c r="E164" s="433"/>
      <c r="F164" s="433"/>
      <c r="G164" s="433"/>
      <c r="H164" s="434"/>
      <c r="I164" s="432" t="s">
        <v>232</v>
      </c>
      <c r="J164" s="434"/>
      <c r="K164" s="443" t="s">
        <v>208</v>
      </c>
      <c r="L164" s="443" t="s">
        <v>208</v>
      </c>
      <c r="M164" s="443" t="s">
        <v>208</v>
      </c>
    </row>
    <row r="165" spans="1:13" ht="18" customHeight="1" x14ac:dyDescent="0.55000000000000004">
      <c r="A165" s="501"/>
      <c r="B165" s="432"/>
      <c r="C165" s="433"/>
      <c r="D165" s="433"/>
      <c r="E165" s="433"/>
      <c r="F165" s="433"/>
      <c r="G165" s="433"/>
      <c r="H165" s="434"/>
      <c r="I165" s="432"/>
      <c r="J165" s="434"/>
      <c r="K165" s="443"/>
      <c r="L165" s="443"/>
      <c r="M165" s="443"/>
    </row>
    <row r="166" spans="1:13" ht="18" customHeight="1" x14ac:dyDescent="0.55000000000000004">
      <c r="A166" s="501"/>
      <c r="B166" s="432"/>
      <c r="C166" s="433"/>
      <c r="D166" s="433"/>
      <c r="E166" s="433"/>
      <c r="F166" s="433"/>
      <c r="G166" s="433"/>
      <c r="H166" s="434"/>
      <c r="I166" s="432"/>
      <c r="J166" s="434"/>
      <c r="K166" s="443"/>
      <c r="L166" s="443"/>
      <c r="M166" s="443"/>
    </row>
    <row r="167" spans="1:13" ht="18" customHeight="1" x14ac:dyDescent="0.55000000000000004">
      <c r="A167" s="501"/>
      <c r="B167" s="437"/>
      <c r="C167" s="435"/>
      <c r="D167" s="435"/>
      <c r="E167" s="435"/>
      <c r="F167" s="435"/>
      <c r="G167" s="435"/>
      <c r="H167" s="436"/>
      <c r="I167" s="437"/>
      <c r="J167" s="436"/>
      <c r="K167" s="444"/>
      <c r="L167" s="444"/>
      <c r="M167" s="444"/>
    </row>
    <row r="168" spans="1:13" ht="18" customHeight="1" x14ac:dyDescent="0.55000000000000004">
      <c r="A168" s="501"/>
      <c r="B168" s="432" t="s">
        <v>389</v>
      </c>
      <c r="C168" s="433"/>
      <c r="D168" s="433"/>
      <c r="E168" s="433"/>
      <c r="F168" s="433"/>
      <c r="G168" s="433"/>
      <c r="H168" s="434"/>
      <c r="I168" s="429" t="s">
        <v>390</v>
      </c>
      <c r="J168" s="431"/>
      <c r="K168" s="442" t="s">
        <v>201</v>
      </c>
      <c r="L168" s="442" t="s">
        <v>201</v>
      </c>
      <c r="M168" s="442" t="s">
        <v>201</v>
      </c>
    </row>
    <row r="169" spans="1:13" ht="18" customHeight="1" x14ac:dyDescent="0.55000000000000004">
      <c r="A169" s="501"/>
      <c r="B169" s="437"/>
      <c r="C169" s="435"/>
      <c r="D169" s="435"/>
      <c r="E169" s="435"/>
      <c r="F169" s="435"/>
      <c r="G169" s="435"/>
      <c r="H169" s="436"/>
      <c r="I169" s="437"/>
      <c r="J169" s="436"/>
      <c r="K169" s="444"/>
      <c r="L169" s="444"/>
      <c r="M169" s="444"/>
    </row>
    <row r="170" spans="1:13" ht="18" customHeight="1" x14ac:dyDescent="0.55000000000000004">
      <c r="A170" s="501"/>
      <c r="B170" s="432" t="s">
        <v>233</v>
      </c>
      <c r="C170" s="433"/>
      <c r="D170" s="433"/>
      <c r="E170" s="433"/>
      <c r="F170" s="433"/>
      <c r="G170" s="433"/>
      <c r="H170" s="434"/>
      <c r="I170" s="429" t="s">
        <v>234</v>
      </c>
      <c r="J170" s="431"/>
      <c r="K170" s="443" t="s">
        <v>208</v>
      </c>
      <c r="L170" s="443" t="s">
        <v>208</v>
      </c>
      <c r="M170" s="443" t="s">
        <v>208</v>
      </c>
    </row>
    <row r="171" spans="1:13" ht="18" customHeight="1" x14ac:dyDescent="0.55000000000000004">
      <c r="A171" s="501"/>
      <c r="B171" s="432"/>
      <c r="C171" s="433"/>
      <c r="D171" s="433"/>
      <c r="E171" s="433"/>
      <c r="F171" s="433"/>
      <c r="G171" s="433"/>
      <c r="H171" s="434"/>
      <c r="I171" s="432"/>
      <c r="J171" s="434"/>
      <c r="K171" s="443"/>
      <c r="L171" s="443"/>
      <c r="M171" s="443"/>
    </row>
    <row r="172" spans="1:13" ht="18" customHeight="1" x14ac:dyDescent="0.55000000000000004">
      <c r="A172" s="501"/>
      <c r="B172" s="432"/>
      <c r="C172" s="433"/>
      <c r="D172" s="433"/>
      <c r="E172" s="433"/>
      <c r="F172" s="433"/>
      <c r="G172" s="433"/>
      <c r="H172" s="434"/>
      <c r="I172" s="432"/>
      <c r="J172" s="434"/>
      <c r="K172" s="443"/>
      <c r="L172" s="443"/>
      <c r="M172" s="443"/>
    </row>
    <row r="173" spans="1:13" ht="18" customHeight="1" x14ac:dyDescent="0.55000000000000004">
      <c r="A173" s="501"/>
      <c r="B173" s="432"/>
      <c r="C173" s="433"/>
      <c r="D173" s="433"/>
      <c r="E173" s="433"/>
      <c r="F173" s="433"/>
      <c r="G173" s="433"/>
      <c r="H173" s="434"/>
      <c r="I173" s="432"/>
      <c r="J173" s="434"/>
      <c r="K173" s="443"/>
      <c r="L173" s="443"/>
      <c r="M173" s="443"/>
    </row>
    <row r="174" spans="1:13" ht="18" customHeight="1" x14ac:dyDescent="0.55000000000000004">
      <c r="A174" s="501"/>
      <c r="B174" s="432"/>
      <c r="C174" s="433"/>
      <c r="D174" s="433"/>
      <c r="E174" s="433"/>
      <c r="F174" s="433"/>
      <c r="G174" s="433"/>
      <c r="H174" s="434"/>
      <c r="I174" s="432"/>
      <c r="J174" s="434"/>
      <c r="K174" s="443"/>
      <c r="L174" s="443"/>
      <c r="M174" s="443"/>
    </row>
    <row r="175" spans="1:13" ht="18" customHeight="1" x14ac:dyDescent="0.55000000000000004">
      <c r="A175" s="501"/>
      <c r="B175" s="432"/>
      <c r="C175" s="433"/>
      <c r="D175" s="433"/>
      <c r="E175" s="433"/>
      <c r="F175" s="433"/>
      <c r="G175" s="433"/>
      <c r="H175" s="434"/>
      <c r="I175" s="432"/>
      <c r="J175" s="434"/>
      <c r="K175" s="443"/>
      <c r="L175" s="443"/>
      <c r="M175" s="443"/>
    </row>
    <row r="176" spans="1:13" ht="18" customHeight="1" x14ac:dyDescent="0.55000000000000004">
      <c r="A176" s="501"/>
      <c r="B176" s="429" t="s">
        <v>235</v>
      </c>
      <c r="C176" s="430"/>
      <c r="D176" s="430"/>
      <c r="E176" s="430"/>
      <c r="F176" s="430"/>
      <c r="G176" s="430"/>
      <c r="H176" s="431"/>
      <c r="I176" s="429" t="s">
        <v>236</v>
      </c>
      <c r="J176" s="431"/>
      <c r="K176" s="442" t="s">
        <v>208</v>
      </c>
      <c r="L176" s="442" t="s">
        <v>208</v>
      </c>
      <c r="M176" s="442" t="s">
        <v>208</v>
      </c>
    </row>
    <row r="177" spans="1:13" ht="18" customHeight="1" x14ac:dyDescent="0.55000000000000004">
      <c r="A177" s="501"/>
      <c r="B177" s="432"/>
      <c r="C177" s="433"/>
      <c r="D177" s="433"/>
      <c r="E177" s="433"/>
      <c r="F177" s="433"/>
      <c r="G177" s="433"/>
      <c r="H177" s="434"/>
      <c r="I177" s="432"/>
      <c r="J177" s="434"/>
      <c r="K177" s="443"/>
      <c r="L177" s="443"/>
      <c r="M177" s="443"/>
    </row>
    <row r="178" spans="1:13" ht="18" customHeight="1" x14ac:dyDescent="0.55000000000000004">
      <c r="A178" s="501"/>
      <c r="B178" s="432"/>
      <c r="C178" s="433"/>
      <c r="D178" s="433"/>
      <c r="E178" s="433"/>
      <c r="F178" s="433"/>
      <c r="G178" s="433"/>
      <c r="H178" s="434"/>
      <c r="I178" s="432"/>
      <c r="J178" s="434"/>
      <c r="K178" s="443"/>
      <c r="L178" s="443"/>
      <c r="M178" s="443"/>
    </row>
    <row r="179" spans="1:13" ht="18" customHeight="1" x14ac:dyDescent="0.55000000000000004">
      <c r="A179" s="501"/>
      <c r="B179" s="437"/>
      <c r="C179" s="435"/>
      <c r="D179" s="435"/>
      <c r="E179" s="435"/>
      <c r="F179" s="435"/>
      <c r="G179" s="435"/>
      <c r="H179" s="436"/>
      <c r="I179" s="437"/>
      <c r="J179" s="436"/>
      <c r="K179" s="443"/>
      <c r="L179" s="443"/>
      <c r="M179" s="443"/>
    </row>
    <row r="180" spans="1:13" ht="18" customHeight="1" x14ac:dyDescent="0.55000000000000004">
      <c r="A180" s="501"/>
      <c r="B180" s="432" t="s">
        <v>391</v>
      </c>
      <c r="C180" s="433"/>
      <c r="D180" s="433"/>
      <c r="E180" s="433"/>
      <c r="F180" s="433"/>
      <c r="G180" s="433"/>
      <c r="H180" s="434"/>
      <c r="I180" s="432" t="s">
        <v>237</v>
      </c>
      <c r="J180" s="485"/>
      <c r="K180" s="443" t="s">
        <v>208</v>
      </c>
      <c r="L180" s="443" t="s">
        <v>208</v>
      </c>
      <c r="M180" s="443" t="s">
        <v>208</v>
      </c>
    </row>
    <row r="181" spans="1:13" ht="18" customHeight="1" x14ac:dyDescent="0.55000000000000004">
      <c r="A181" s="501"/>
      <c r="B181" s="432"/>
      <c r="C181" s="433"/>
      <c r="D181" s="433"/>
      <c r="E181" s="433"/>
      <c r="F181" s="433"/>
      <c r="G181" s="433"/>
      <c r="H181" s="434"/>
      <c r="I181" s="492"/>
      <c r="J181" s="485"/>
      <c r="K181" s="443"/>
      <c r="L181" s="443"/>
      <c r="M181" s="443"/>
    </row>
    <row r="182" spans="1:13" ht="18" customHeight="1" x14ac:dyDescent="0.55000000000000004">
      <c r="A182" s="501"/>
      <c r="B182" s="432"/>
      <c r="C182" s="433"/>
      <c r="D182" s="433"/>
      <c r="E182" s="433"/>
      <c r="F182" s="433"/>
      <c r="G182" s="433"/>
      <c r="H182" s="434"/>
      <c r="I182" s="492"/>
      <c r="J182" s="485"/>
      <c r="K182" s="443"/>
      <c r="L182" s="443"/>
      <c r="M182" s="443"/>
    </row>
    <row r="183" spans="1:13" ht="18" customHeight="1" x14ac:dyDescent="0.55000000000000004">
      <c r="A183" s="501"/>
      <c r="B183" s="429" t="s">
        <v>392</v>
      </c>
      <c r="C183" s="430"/>
      <c r="D183" s="430"/>
      <c r="E183" s="430"/>
      <c r="F183" s="430"/>
      <c r="G183" s="430"/>
      <c r="H183" s="431"/>
      <c r="I183" s="429" t="s">
        <v>238</v>
      </c>
      <c r="J183" s="431"/>
      <c r="K183" s="442" t="s">
        <v>208</v>
      </c>
      <c r="L183" s="442" t="s">
        <v>208</v>
      </c>
      <c r="M183" s="442" t="s">
        <v>208</v>
      </c>
    </row>
    <row r="184" spans="1:13" ht="18" customHeight="1" x14ac:dyDescent="0.55000000000000004">
      <c r="A184" s="501"/>
      <c r="B184" s="432"/>
      <c r="C184" s="433"/>
      <c r="D184" s="433"/>
      <c r="E184" s="433"/>
      <c r="F184" s="433"/>
      <c r="G184" s="433"/>
      <c r="H184" s="434"/>
      <c r="I184" s="432"/>
      <c r="J184" s="434"/>
      <c r="K184" s="443"/>
      <c r="L184" s="443"/>
      <c r="M184" s="443"/>
    </row>
    <row r="185" spans="1:13" ht="18" customHeight="1" x14ac:dyDescent="0.55000000000000004">
      <c r="A185" s="501"/>
      <c r="B185" s="432"/>
      <c r="C185" s="433"/>
      <c r="D185" s="433"/>
      <c r="E185" s="433"/>
      <c r="F185" s="433"/>
      <c r="G185" s="433"/>
      <c r="H185" s="434"/>
      <c r="I185" s="432"/>
      <c r="J185" s="434"/>
      <c r="K185" s="443"/>
      <c r="L185" s="443"/>
      <c r="M185" s="443"/>
    </row>
    <row r="186" spans="1:13" ht="18" customHeight="1" x14ac:dyDescent="0.55000000000000004">
      <c r="A186" s="501"/>
      <c r="B186" s="429" t="s">
        <v>239</v>
      </c>
      <c r="C186" s="430"/>
      <c r="D186" s="430"/>
      <c r="E186" s="430"/>
      <c r="F186" s="430"/>
      <c r="G186" s="430"/>
      <c r="H186" s="431"/>
      <c r="I186" s="429" t="s">
        <v>393</v>
      </c>
      <c r="J186" s="431"/>
      <c r="K186" s="442" t="s">
        <v>208</v>
      </c>
      <c r="L186" s="442" t="s">
        <v>208</v>
      </c>
      <c r="M186" s="442" t="s">
        <v>208</v>
      </c>
    </row>
    <row r="187" spans="1:13" ht="18" customHeight="1" x14ac:dyDescent="0.55000000000000004">
      <c r="A187" s="501"/>
      <c r="B187" s="432"/>
      <c r="C187" s="433"/>
      <c r="D187" s="433"/>
      <c r="E187" s="433"/>
      <c r="F187" s="433"/>
      <c r="G187" s="433"/>
      <c r="H187" s="434"/>
      <c r="I187" s="432"/>
      <c r="J187" s="434"/>
      <c r="K187" s="443"/>
      <c r="L187" s="443"/>
      <c r="M187" s="443"/>
    </row>
    <row r="188" spans="1:13" ht="18" customHeight="1" x14ac:dyDescent="0.55000000000000004">
      <c r="A188" s="501"/>
      <c r="B188" s="432"/>
      <c r="C188" s="433"/>
      <c r="D188" s="433"/>
      <c r="E188" s="433"/>
      <c r="F188" s="433"/>
      <c r="G188" s="433"/>
      <c r="H188" s="434"/>
      <c r="I188" s="432"/>
      <c r="J188" s="434"/>
      <c r="K188" s="443"/>
      <c r="L188" s="443"/>
      <c r="M188" s="443"/>
    </row>
    <row r="189" spans="1:13" ht="18" customHeight="1" x14ac:dyDescent="0.55000000000000004">
      <c r="A189" s="501"/>
      <c r="B189" s="437"/>
      <c r="C189" s="435"/>
      <c r="D189" s="435"/>
      <c r="E189" s="435"/>
      <c r="F189" s="435"/>
      <c r="G189" s="435"/>
      <c r="H189" s="436"/>
      <c r="I189" s="437"/>
      <c r="J189" s="436"/>
      <c r="K189" s="443"/>
      <c r="L189" s="443"/>
      <c r="M189" s="443"/>
    </row>
    <row r="190" spans="1:13" ht="18" customHeight="1" x14ac:dyDescent="0.55000000000000004">
      <c r="A190" s="501"/>
      <c r="B190" s="429" t="s">
        <v>240</v>
      </c>
      <c r="C190" s="430"/>
      <c r="D190" s="430"/>
      <c r="E190" s="430"/>
      <c r="F190" s="430"/>
      <c r="G190" s="430"/>
      <c r="H190" s="431"/>
      <c r="I190" s="429" t="s">
        <v>241</v>
      </c>
      <c r="J190" s="431"/>
      <c r="K190" s="442" t="s">
        <v>208</v>
      </c>
      <c r="L190" s="442" t="s">
        <v>208</v>
      </c>
      <c r="M190" s="442" t="s">
        <v>208</v>
      </c>
    </row>
    <row r="191" spans="1:13" ht="18" customHeight="1" x14ac:dyDescent="0.55000000000000004">
      <c r="A191" s="501"/>
      <c r="B191" s="432"/>
      <c r="C191" s="433"/>
      <c r="D191" s="433"/>
      <c r="E191" s="433"/>
      <c r="F191" s="433"/>
      <c r="G191" s="433"/>
      <c r="H191" s="434"/>
      <c r="I191" s="432"/>
      <c r="J191" s="434"/>
      <c r="K191" s="443"/>
      <c r="L191" s="443"/>
      <c r="M191" s="443"/>
    </row>
    <row r="192" spans="1:13" ht="18" customHeight="1" x14ac:dyDescent="0.55000000000000004">
      <c r="A192" s="501"/>
      <c r="B192" s="437"/>
      <c r="C192" s="435"/>
      <c r="D192" s="435"/>
      <c r="E192" s="435"/>
      <c r="F192" s="435"/>
      <c r="G192" s="435"/>
      <c r="H192" s="436"/>
      <c r="I192" s="437"/>
      <c r="J192" s="436"/>
      <c r="K192" s="444"/>
      <c r="L192" s="444"/>
      <c r="M192" s="444"/>
    </row>
    <row r="193" spans="1:13" ht="18" customHeight="1" x14ac:dyDescent="0.55000000000000004">
      <c r="A193" s="501"/>
      <c r="B193" s="429" t="s">
        <v>242</v>
      </c>
      <c r="C193" s="430"/>
      <c r="D193" s="430"/>
      <c r="E193" s="430"/>
      <c r="F193" s="430"/>
      <c r="G193" s="430"/>
      <c r="H193" s="431"/>
      <c r="I193" s="429" t="s">
        <v>243</v>
      </c>
      <c r="J193" s="431"/>
      <c r="K193" s="442" t="s">
        <v>208</v>
      </c>
      <c r="L193" s="442" t="s">
        <v>208</v>
      </c>
      <c r="M193" s="442" t="s">
        <v>208</v>
      </c>
    </row>
    <row r="194" spans="1:13" ht="18" customHeight="1" x14ac:dyDescent="0.55000000000000004">
      <c r="A194" s="501"/>
      <c r="B194" s="432"/>
      <c r="C194" s="433"/>
      <c r="D194" s="433"/>
      <c r="E194" s="433"/>
      <c r="F194" s="433"/>
      <c r="G194" s="433"/>
      <c r="H194" s="434"/>
      <c r="I194" s="432"/>
      <c r="J194" s="434"/>
      <c r="K194" s="443"/>
      <c r="L194" s="443"/>
      <c r="M194" s="443"/>
    </row>
    <row r="195" spans="1:13" ht="18" customHeight="1" x14ac:dyDescent="0.55000000000000004">
      <c r="A195" s="501"/>
      <c r="B195" s="432"/>
      <c r="C195" s="433"/>
      <c r="D195" s="433"/>
      <c r="E195" s="433"/>
      <c r="F195" s="433"/>
      <c r="G195" s="433"/>
      <c r="H195" s="434"/>
      <c r="I195" s="432"/>
      <c r="J195" s="434"/>
      <c r="K195" s="443"/>
      <c r="L195" s="443"/>
      <c r="M195" s="443"/>
    </row>
    <row r="196" spans="1:13" ht="18" customHeight="1" x14ac:dyDescent="0.55000000000000004">
      <c r="A196" s="501"/>
      <c r="B196" s="432"/>
      <c r="C196" s="433"/>
      <c r="D196" s="433"/>
      <c r="E196" s="433"/>
      <c r="F196" s="433"/>
      <c r="G196" s="433"/>
      <c r="H196" s="434"/>
      <c r="I196" s="432"/>
      <c r="J196" s="434"/>
      <c r="K196" s="443"/>
      <c r="L196" s="443"/>
      <c r="M196" s="443"/>
    </row>
    <row r="197" spans="1:13" ht="18" customHeight="1" x14ac:dyDescent="0.55000000000000004">
      <c r="A197" s="501"/>
      <c r="B197" s="429" t="s">
        <v>244</v>
      </c>
      <c r="C197" s="430"/>
      <c r="D197" s="430"/>
      <c r="E197" s="430"/>
      <c r="F197" s="430"/>
      <c r="G197" s="430"/>
      <c r="H197" s="431"/>
      <c r="I197" s="429" t="s">
        <v>245</v>
      </c>
      <c r="J197" s="431"/>
      <c r="K197" s="249" t="s">
        <v>208</v>
      </c>
      <c r="L197" s="249" t="s">
        <v>208</v>
      </c>
      <c r="M197" s="249" t="s">
        <v>208</v>
      </c>
    </row>
    <row r="198" spans="1:13" ht="18" customHeight="1" x14ac:dyDescent="0.55000000000000004">
      <c r="A198" s="501"/>
      <c r="B198" s="432"/>
      <c r="C198" s="433"/>
      <c r="D198" s="433"/>
      <c r="E198" s="433"/>
      <c r="F198" s="433"/>
      <c r="G198" s="433"/>
      <c r="H198" s="434"/>
      <c r="I198" s="432"/>
      <c r="J198" s="434"/>
      <c r="K198" s="250"/>
      <c r="L198" s="250"/>
      <c r="M198" s="250"/>
    </row>
    <row r="199" spans="1:13" ht="18" customHeight="1" x14ac:dyDescent="0.55000000000000004">
      <c r="A199" s="501"/>
      <c r="B199" s="432"/>
      <c r="C199" s="433"/>
      <c r="D199" s="433"/>
      <c r="E199" s="433"/>
      <c r="F199" s="433"/>
      <c r="G199" s="433"/>
      <c r="H199" s="434"/>
      <c r="I199" s="432"/>
      <c r="J199" s="434"/>
      <c r="K199" s="251"/>
      <c r="L199" s="251"/>
      <c r="M199" s="251"/>
    </row>
    <row r="200" spans="1:13" ht="18" customHeight="1" x14ac:dyDescent="0.55000000000000004">
      <c r="A200" s="501"/>
      <c r="B200" s="429" t="s">
        <v>246</v>
      </c>
      <c r="C200" s="430"/>
      <c r="D200" s="430"/>
      <c r="E200" s="430"/>
      <c r="F200" s="430"/>
      <c r="G200" s="430"/>
      <c r="H200" s="431"/>
      <c r="I200" s="429" t="s">
        <v>247</v>
      </c>
      <c r="J200" s="431"/>
      <c r="K200" s="250" t="s">
        <v>208</v>
      </c>
      <c r="L200" s="250" t="s">
        <v>208</v>
      </c>
      <c r="M200" s="250" t="s">
        <v>208</v>
      </c>
    </row>
    <row r="201" spans="1:13" ht="18" customHeight="1" x14ac:dyDescent="0.55000000000000004">
      <c r="A201" s="501"/>
      <c r="B201" s="432"/>
      <c r="C201" s="433"/>
      <c r="D201" s="433"/>
      <c r="E201" s="433"/>
      <c r="F201" s="433"/>
      <c r="G201" s="433"/>
      <c r="H201" s="434"/>
      <c r="I201" s="432"/>
      <c r="J201" s="434"/>
      <c r="K201" s="250"/>
      <c r="L201" s="250"/>
      <c r="M201" s="250"/>
    </row>
    <row r="202" spans="1:13" ht="18" customHeight="1" x14ac:dyDescent="0.55000000000000004">
      <c r="A202" s="501"/>
      <c r="B202" s="432"/>
      <c r="C202" s="433"/>
      <c r="D202" s="433"/>
      <c r="E202" s="433"/>
      <c r="F202" s="433"/>
      <c r="G202" s="433"/>
      <c r="H202" s="434"/>
      <c r="I202" s="432"/>
      <c r="J202" s="434"/>
      <c r="K202" s="250"/>
      <c r="L202" s="250"/>
      <c r="M202" s="250"/>
    </row>
    <row r="203" spans="1:13" ht="18" customHeight="1" x14ac:dyDescent="0.55000000000000004">
      <c r="A203" s="502"/>
      <c r="B203" s="437"/>
      <c r="C203" s="435"/>
      <c r="D203" s="435"/>
      <c r="E203" s="435"/>
      <c r="F203" s="435"/>
      <c r="G203" s="435"/>
      <c r="H203" s="436"/>
      <c r="I203" s="437"/>
      <c r="J203" s="436"/>
      <c r="K203" s="251"/>
      <c r="L203" s="251"/>
      <c r="M203" s="251"/>
    </row>
    <row r="204" spans="1:13" ht="18" customHeight="1" x14ac:dyDescent="0.55000000000000004">
      <c r="A204" s="501" t="s">
        <v>223</v>
      </c>
      <c r="B204" s="432" t="s">
        <v>394</v>
      </c>
      <c r="C204" s="433"/>
      <c r="D204" s="433"/>
      <c r="E204" s="433"/>
      <c r="F204" s="433"/>
      <c r="G204" s="433"/>
      <c r="H204" s="434"/>
      <c r="I204" s="432" t="s">
        <v>248</v>
      </c>
      <c r="J204" s="434"/>
      <c r="K204" s="480" t="s">
        <v>208</v>
      </c>
      <c r="L204" s="480" t="s">
        <v>208</v>
      </c>
      <c r="M204" s="480" t="s">
        <v>208</v>
      </c>
    </row>
    <row r="205" spans="1:13" ht="18" customHeight="1" x14ac:dyDescent="0.55000000000000004">
      <c r="A205" s="501"/>
      <c r="B205" s="432"/>
      <c r="C205" s="433"/>
      <c r="D205" s="433"/>
      <c r="E205" s="433"/>
      <c r="F205" s="433"/>
      <c r="G205" s="433"/>
      <c r="H205" s="434"/>
      <c r="I205" s="432"/>
      <c r="J205" s="434"/>
      <c r="K205" s="480"/>
      <c r="L205" s="480"/>
      <c r="M205" s="480"/>
    </row>
    <row r="206" spans="1:13" ht="18" customHeight="1" x14ac:dyDescent="0.55000000000000004">
      <c r="A206" s="501"/>
      <c r="B206" s="432"/>
      <c r="C206" s="433"/>
      <c r="D206" s="433"/>
      <c r="E206" s="433"/>
      <c r="F206" s="433"/>
      <c r="G206" s="433"/>
      <c r="H206" s="434"/>
      <c r="I206" s="432"/>
      <c r="J206" s="434"/>
      <c r="K206" s="480"/>
      <c r="L206" s="480"/>
      <c r="M206" s="480"/>
    </row>
    <row r="207" spans="1:13" ht="18" customHeight="1" x14ac:dyDescent="0.55000000000000004">
      <c r="A207" s="501"/>
      <c r="B207" s="432"/>
      <c r="C207" s="433"/>
      <c r="D207" s="433"/>
      <c r="E207" s="433"/>
      <c r="F207" s="433"/>
      <c r="G207" s="433"/>
      <c r="H207" s="434"/>
      <c r="I207" s="432"/>
      <c r="J207" s="434"/>
      <c r="K207" s="480"/>
      <c r="L207" s="480"/>
      <c r="M207" s="480"/>
    </row>
    <row r="208" spans="1:13" ht="18" customHeight="1" x14ac:dyDescent="0.55000000000000004">
      <c r="A208" s="501"/>
      <c r="B208" s="432"/>
      <c r="C208" s="433"/>
      <c r="D208" s="433"/>
      <c r="E208" s="433"/>
      <c r="F208" s="433"/>
      <c r="G208" s="433"/>
      <c r="H208" s="434"/>
      <c r="I208" s="432"/>
      <c r="J208" s="434"/>
      <c r="K208" s="480"/>
      <c r="L208" s="480"/>
      <c r="M208" s="480"/>
    </row>
    <row r="209" spans="1:13" ht="18" customHeight="1" x14ac:dyDescent="0.55000000000000004">
      <c r="A209" s="501"/>
      <c r="B209" s="432"/>
      <c r="C209" s="433"/>
      <c r="D209" s="433"/>
      <c r="E209" s="433"/>
      <c r="F209" s="433"/>
      <c r="G209" s="433"/>
      <c r="H209" s="434"/>
      <c r="I209" s="437"/>
      <c r="J209" s="436"/>
      <c r="K209" s="481"/>
      <c r="L209" s="481"/>
      <c r="M209" s="481"/>
    </row>
    <row r="210" spans="1:13" ht="18" customHeight="1" x14ac:dyDescent="0.55000000000000004">
      <c r="A210" s="501"/>
      <c r="B210" s="429" t="s">
        <v>395</v>
      </c>
      <c r="C210" s="430"/>
      <c r="D210" s="430"/>
      <c r="E210" s="430"/>
      <c r="F210" s="430"/>
      <c r="G210" s="430"/>
      <c r="H210" s="431"/>
      <c r="I210" s="492" t="s">
        <v>249</v>
      </c>
      <c r="J210" s="485"/>
      <c r="K210" s="246" t="s">
        <v>250</v>
      </c>
      <c r="L210" s="246" t="s">
        <v>250</v>
      </c>
      <c r="M210" s="246" t="s">
        <v>250</v>
      </c>
    </row>
    <row r="211" spans="1:13" ht="18" customHeight="1" x14ac:dyDescent="0.55000000000000004">
      <c r="A211" s="501"/>
      <c r="B211" s="432"/>
      <c r="C211" s="433"/>
      <c r="D211" s="433"/>
      <c r="E211" s="433"/>
      <c r="F211" s="433"/>
      <c r="G211" s="433"/>
      <c r="H211" s="434"/>
      <c r="I211" s="492"/>
      <c r="J211" s="485"/>
      <c r="K211" s="250"/>
      <c r="L211" s="250"/>
      <c r="M211" s="250"/>
    </row>
    <row r="212" spans="1:13" ht="18" customHeight="1" x14ac:dyDescent="0.55000000000000004">
      <c r="A212" s="501"/>
      <c r="B212" s="432"/>
      <c r="C212" s="433"/>
      <c r="D212" s="433"/>
      <c r="E212" s="433"/>
      <c r="F212" s="433"/>
      <c r="G212" s="433"/>
      <c r="H212" s="434"/>
      <c r="I212" s="492"/>
      <c r="J212" s="485"/>
      <c r="K212" s="250"/>
      <c r="L212" s="250"/>
      <c r="M212" s="250"/>
    </row>
    <row r="213" spans="1:13" ht="18" customHeight="1" x14ac:dyDescent="0.55000000000000004">
      <c r="A213" s="501"/>
      <c r="B213" s="429" t="s">
        <v>251</v>
      </c>
      <c r="C213" s="430"/>
      <c r="D213" s="430"/>
      <c r="E213" s="430"/>
      <c r="F213" s="430"/>
      <c r="G213" s="430"/>
      <c r="H213" s="431"/>
      <c r="I213" s="429" t="s">
        <v>252</v>
      </c>
      <c r="J213" s="431"/>
      <c r="K213" s="249" t="s">
        <v>208</v>
      </c>
      <c r="L213" s="249" t="s">
        <v>208</v>
      </c>
      <c r="M213" s="249" t="s">
        <v>208</v>
      </c>
    </row>
    <row r="214" spans="1:13" ht="18" customHeight="1" x14ac:dyDescent="0.55000000000000004">
      <c r="A214" s="501"/>
      <c r="B214" s="432"/>
      <c r="C214" s="433"/>
      <c r="D214" s="433"/>
      <c r="E214" s="433"/>
      <c r="F214" s="433"/>
      <c r="G214" s="433"/>
      <c r="H214" s="434"/>
      <c r="I214" s="432"/>
      <c r="J214" s="434"/>
      <c r="K214" s="250"/>
      <c r="L214" s="250"/>
      <c r="M214" s="250"/>
    </row>
    <row r="215" spans="1:13" ht="18" customHeight="1" x14ac:dyDescent="0.55000000000000004">
      <c r="A215" s="501"/>
      <c r="B215" s="432"/>
      <c r="C215" s="433"/>
      <c r="D215" s="433"/>
      <c r="E215" s="433"/>
      <c r="F215" s="433"/>
      <c r="G215" s="433"/>
      <c r="H215" s="434"/>
      <c r="I215" s="437"/>
      <c r="J215" s="436"/>
      <c r="K215" s="250"/>
      <c r="L215" s="250"/>
      <c r="M215" s="250"/>
    </row>
    <row r="216" spans="1:13" ht="18" customHeight="1" x14ac:dyDescent="0.55000000000000004">
      <c r="A216" s="501"/>
      <c r="B216" s="429" t="s">
        <v>396</v>
      </c>
      <c r="C216" s="430"/>
      <c r="D216" s="430"/>
      <c r="E216" s="430"/>
      <c r="F216" s="430"/>
      <c r="G216" s="430"/>
      <c r="H216" s="431"/>
      <c r="I216" s="429" t="s">
        <v>398</v>
      </c>
      <c r="J216" s="431"/>
      <c r="K216" s="442" t="s">
        <v>208</v>
      </c>
      <c r="L216" s="442" t="s">
        <v>208</v>
      </c>
      <c r="M216" s="442" t="s">
        <v>208</v>
      </c>
    </row>
    <row r="217" spans="1:13" ht="18" customHeight="1" x14ac:dyDescent="0.55000000000000004">
      <c r="A217" s="501"/>
      <c r="B217" s="432"/>
      <c r="C217" s="433"/>
      <c r="D217" s="433"/>
      <c r="E217" s="433"/>
      <c r="F217" s="433"/>
      <c r="G217" s="433"/>
      <c r="H217" s="434"/>
      <c r="I217" s="432"/>
      <c r="J217" s="434"/>
      <c r="K217" s="443"/>
      <c r="L217" s="443"/>
      <c r="M217" s="443"/>
    </row>
    <row r="218" spans="1:13" ht="18" customHeight="1" x14ac:dyDescent="0.55000000000000004">
      <c r="A218" s="501"/>
      <c r="B218" s="437"/>
      <c r="C218" s="435"/>
      <c r="D218" s="435"/>
      <c r="E218" s="435"/>
      <c r="F218" s="435"/>
      <c r="G218" s="435"/>
      <c r="H218" s="436"/>
      <c r="I218" s="437"/>
      <c r="J218" s="436"/>
      <c r="K218" s="444"/>
      <c r="L218" s="444"/>
      <c r="M218" s="444"/>
    </row>
    <row r="219" spans="1:13" ht="18" customHeight="1" x14ac:dyDescent="0.55000000000000004">
      <c r="A219" s="501"/>
      <c r="B219" s="429" t="s">
        <v>397</v>
      </c>
      <c r="C219" s="430"/>
      <c r="D219" s="430"/>
      <c r="E219" s="430"/>
      <c r="F219" s="430"/>
      <c r="G219" s="430"/>
      <c r="H219" s="431"/>
      <c r="I219" s="432" t="s">
        <v>399</v>
      </c>
      <c r="J219" s="434"/>
      <c r="K219" s="247"/>
      <c r="L219" s="247"/>
      <c r="M219" s="247"/>
    </row>
    <row r="220" spans="1:13" ht="18" customHeight="1" x14ac:dyDescent="0.55000000000000004">
      <c r="A220" s="501"/>
      <c r="B220" s="432"/>
      <c r="C220" s="433"/>
      <c r="D220" s="433"/>
      <c r="E220" s="433"/>
      <c r="F220" s="433"/>
      <c r="G220" s="433"/>
      <c r="H220" s="434"/>
      <c r="I220" s="432"/>
      <c r="J220" s="434"/>
      <c r="K220" s="247"/>
      <c r="L220" s="247"/>
      <c r="M220" s="247"/>
    </row>
    <row r="221" spans="1:13" ht="18" customHeight="1" x14ac:dyDescent="0.55000000000000004">
      <c r="A221" s="501"/>
      <c r="B221" s="437"/>
      <c r="C221" s="435"/>
      <c r="D221" s="435"/>
      <c r="E221" s="435"/>
      <c r="F221" s="435"/>
      <c r="G221" s="435"/>
      <c r="H221" s="436"/>
      <c r="I221" s="437"/>
      <c r="J221" s="436"/>
      <c r="K221" s="247"/>
      <c r="L221" s="247"/>
      <c r="M221" s="247"/>
    </row>
    <row r="222" spans="1:13" ht="18" customHeight="1" x14ac:dyDescent="0.55000000000000004">
      <c r="A222" s="501"/>
      <c r="B222" s="429" t="s">
        <v>253</v>
      </c>
      <c r="C222" s="430"/>
      <c r="D222" s="430"/>
      <c r="E222" s="430"/>
      <c r="F222" s="430"/>
      <c r="G222" s="430"/>
      <c r="H222" s="431"/>
      <c r="I222" s="429" t="s">
        <v>254</v>
      </c>
      <c r="J222" s="431"/>
      <c r="K222" s="442" t="s">
        <v>208</v>
      </c>
      <c r="L222" s="442" t="s">
        <v>208</v>
      </c>
      <c r="M222" s="442" t="s">
        <v>208</v>
      </c>
    </row>
    <row r="223" spans="1:13" ht="18" customHeight="1" x14ac:dyDescent="0.55000000000000004">
      <c r="A223" s="501"/>
      <c r="B223" s="432"/>
      <c r="C223" s="433"/>
      <c r="D223" s="433"/>
      <c r="E223" s="433"/>
      <c r="F223" s="433"/>
      <c r="G223" s="433"/>
      <c r="H223" s="434"/>
      <c r="I223" s="432"/>
      <c r="J223" s="434"/>
      <c r="K223" s="443"/>
      <c r="L223" s="443"/>
      <c r="M223" s="443"/>
    </row>
    <row r="224" spans="1:13" ht="18" customHeight="1" x14ac:dyDescent="0.55000000000000004">
      <c r="A224" s="501"/>
      <c r="B224" s="432"/>
      <c r="C224" s="433"/>
      <c r="D224" s="433"/>
      <c r="E224" s="433"/>
      <c r="F224" s="433"/>
      <c r="G224" s="433"/>
      <c r="H224" s="434"/>
      <c r="I224" s="432"/>
      <c r="J224" s="434"/>
      <c r="K224" s="443"/>
      <c r="L224" s="443"/>
      <c r="M224" s="443"/>
    </row>
    <row r="225" spans="1:13" ht="18" customHeight="1" x14ac:dyDescent="0.55000000000000004">
      <c r="A225" s="501"/>
      <c r="B225" s="437"/>
      <c r="C225" s="435"/>
      <c r="D225" s="435"/>
      <c r="E225" s="435"/>
      <c r="F225" s="435"/>
      <c r="G225" s="435"/>
      <c r="H225" s="436"/>
      <c r="I225" s="437"/>
      <c r="J225" s="436"/>
      <c r="K225" s="443"/>
      <c r="L225" s="443"/>
      <c r="M225" s="443"/>
    </row>
    <row r="226" spans="1:13" ht="18" customHeight="1" x14ac:dyDescent="0.55000000000000004">
      <c r="A226" s="501"/>
      <c r="B226" s="429" t="s">
        <v>255</v>
      </c>
      <c r="C226" s="430"/>
      <c r="D226" s="430"/>
      <c r="E226" s="430"/>
      <c r="F226" s="430"/>
      <c r="G226" s="430"/>
      <c r="H226" s="431"/>
      <c r="I226" s="432" t="s">
        <v>256</v>
      </c>
      <c r="J226" s="434"/>
      <c r="K226" s="442" t="s">
        <v>208</v>
      </c>
      <c r="L226" s="442" t="s">
        <v>208</v>
      </c>
      <c r="M226" s="442" t="s">
        <v>208</v>
      </c>
    </row>
    <row r="227" spans="1:13" ht="18" customHeight="1" x14ac:dyDescent="0.55000000000000004">
      <c r="A227" s="501"/>
      <c r="B227" s="432"/>
      <c r="C227" s="433"/>
      <c r="D227" s="433"/>
      <c r="E227" s="433"/>
      <c r="F227" s="433"/>
      <c r="G227" s="433"/>
      <c r="H227" s="434"/>
      <c r="I227" s="432"/>
      <c r="J227" s="434"/>
      <c r="K227" s="443"/>
      <c r="L227" s="443"/>
      <c r="M227" s="443"/>
    </row>
    <row r="228" spans="1:13" ht="18" customHeight="1" x14ac:dyDescent="0.55000000000000004">
      <c r="A228" s="501"/>
      <c r="B228" s="432"/>
      <c r="C228" s="433"/>
      <c r="D228" s="433"/>
      <c r="E228" s="433"/>
      <c r="F228" s="433"/>
      <c r="G228" s="433"/>
      <c r="H228" s="434"/>
      <c r="I228" s="432"/>
      <c r="J228" s="434"/>
      <c r="K228" s="443"/>
      <c r="L228" s="443"/>
      <c r="M228" s="443"/>
    </row>
    <row r="229" spans="1:13" ht="18" customHeight="1" x14ac:dyDescent="0.55000000000000004">
      <c r="A229" s="501"/>
      <c r="B229" s="437"/>
      <c r="C229" s="435"/>
      <c r="D229" s="435"/>
      <c r="E229" s="435"/>
      <c r="F229" s="435"/>
      <c r="G229" s="435"/>
      <c r="H229" s="436"/>
      <c r="I229" s="432"/>
      <c r="J229" s="434"/>
      <c r="K229" s="443"/>
      <c r="L229" s="443"/>
      <c r="M229" s="443"/>
    </row>
    <row r="230" spans="1:13" ht="18" customHeight="1" x14ac:dyDescent="0.55000000000000004">
      <c r="A230" s="501"/>
      <c r="B230" s="429" t="s">
        <v>257</v>
      </c>
      <c r="C230" s="430"/>
      <c r="D230" s="430"/>
      <c r="E230" s="430"/>
      <c r="F230" s="430"/>
      <c r="G230" s="430"/>
      <c r="H230" s="431"/>
      <c r="I230" s="429" t="s">
        <v>258</v>
      </c>
      <c r="J230" s="431"/>
      <c r="K230" s="442" t="s">
        <v>208</v>
      </c>
      <c r="L230" s="442" t="s">
        <v>208</v>
      </c>
      <c r="M230" s="442" t="s">
        <v>208</v>
      </c>
    </row>
    <row r="231" spans="1:13" ht="18" customHeight="1" x14ac:dyDescent="0.55000000000000004">
      <c r="A231" s="501"/>
      <c r="B231" s="432"/>
      <c r="C231" s="433"/>
      <c r="D231" s="433"/>
      <c r="E231" s="433"/>
      <c r="F231" s="433"/>
      <c r="G231" s="433"/>
      <c r="H231" s="434"/>
      <c r="I231" s="432"/>
      <c r="J231" s="434"/>
      <c r="K231" s="443"/>
      <c r="L231" s="443"/>
      <c r="M231" s="443"/>
    </row>
    <row r="232" spans="1:13" ht="18" customHeight="1" x14ac:dyDescent="0.55000000000000004">
      <c r="A232" s="501"/>
      <c r="B232" s="432"/>
      <c r="C232" s="433"/>
      <c r="D232" s="433"/>
      <c r="E232" s="433"/>
      <c r="F232" s="433"/>
      <c r="G232" s="433"/>
      <c r="H232" s="434"/>
      <c r="I232" s="432"/>
      <c r="J232" s="434"/>
      <c r="K232" s="443"/>
      <c r="L232" s="443"/>
      <c r="M232" s="443"/>
    </row>
    <row r="233" spans="1:13" ht="18" customHeight="1" x14ac:dyDescent="0.55000000000000004">
      <c r="A233" s="501"/>
      <c r="B233" s="437"/>
      <c r="C233" s="435"/>
      <c r="D233" s="435"/>
      <c r="E233" s="435"/>
      <c r="F233" s="435"/>
      <c r="G233" s="435"/>
      <c r="H233" s="436"/>
      <c r="I233" s="432"/>
      <c r="J233" s="434"/>
      <c r="K233" s="443"/>
      <c r="L233" s="443"/>
      <c r="M233" s="443"/>
    </row>
    <row r="234" spans="1:13" ht="18" customHeight="1" x14ac:dyDescent="0.55000000000000004">
      <c r="A234" s="501"/>
      <c r="B234" s="432" t="s">
        <v>259</v>
      </c>
      <c r="C234" s="433"/>
      <c r="D234" s="433"/>
      <c r="E234" s="433"/>
      <c r="F234" s="433"/>
      <c r="G234" s="433"/>
      <c r="H234" s="434"/>
      <c r="I234" s="429" t="s">
        <v>260</v>
      </c>
      <c r="J234" s="431"/>
      <c r="K234" s="442" t="s">
        <v>208</v>
      </c>
      <c r="L234" s="442" t="s">
        <v>208</v>
      </c>
      <c r="M234" s="442" t="s">
        <v>208</v>
      </c>
    </row>
    <row r="235" spans="1:13" ht="18" customHeight="1" x14ac:dyDescent="0.55000000000000004">
      <c r="A235" s="501"/>
      <c r="B235" s="432"/>
      <c r="C235" s="433"/>
      <c r="D235" s="433"/>
      <c r="E235" s="433"/>
      <c r="F235" s="433"/>
      <c r="G235" s="433"/>
      <c r="H235" s="434"/>
      <c r="I235" s="432"/>
      <c r="J235" s="434"/>
      <c r="K235" s="443"/>
      <c r="L235" s="443"/>
      <c r="M235" s="443"/>
    </row>
    <row r="236" spans="1:13" ht="18" customHeight="1" x14ac:dyDescent="0.55000000000000004">
      <c r="A236" s="501"/>
      <c r="B236" s="432"/>
      <c r="C236" s="433"/>
      <c r="D236" s="433"/>
      <c r="E236" s="433"/>
      <c r="F236" s="433"/>
      <c r="G236" s="433"/>
      <c r="H236" s="434"/>
      <c r="I236" s="432"/>
      <c r="J236" s="434"/>
      <c r="K236" s="443"/>
      <c r="L236" s="443"/>
      <c r="M236" s="443"/>
    </row>
    <row r="237" spans="1:13" ht="18" customHeight="1" x14ac:dyDescent="0.55000000000000004">
      <c r="A237" s="501"/>
      <c r="B237" s="437"/>
      <c r="C237" s="435"/>
      <c r="D237" s="435"/>
      <c r="E237" s="435"/>
      <c r="F237" s="435"/>
      <c r="G237" s="435"/>
      <c r="H237" s="436"/>
      <c r="I237" s="437"/>
      <c r="J237" s="436"/>
      <c r="K237" s="444"/>
      <c r="L237" s="444"/>
      <c r="M237" s="444"/>
    </row>
    <row r="238" spans="1:13" ht="18" customHeight="1" x14ac:dyDescent="0.55000000000000004">
      <c r="A238" s="501"/>
      <c r="B238" s="429" t="s">
        <v>262</v>
      </c>
      <c r="C238" s="430"/>
      <c r="D238" s="430"/>
      <c r="E238" s="430"/>
      <c r="F238" s="430"/>
      <c r="G238" s="430"/>
      <c r="H238" s="431"/>
      <c r="I238" s="429" t="s">
        <v>263</v>
      </c>
      <c r="J238" s="431"/>
      <c r="K238" s="442" t="s">
        <v>208</v>
      </c>
      <c r="L238" s="442" t="s">
        <v>208</v>
      </c>
      <c r="M238" s="442" t="s">
        <v>208</v>
      </c>
    </row>
    <row r="239" spans="1:13" ht="18" customHeight="1" x14ac:dyDescent="0.55000000000000004">
      <c r="A239" s="501"/>
      <c r="B239" s="432"/>
      <c r="C239" s="433"/>
      <c r="D239" s="433"/>
      <c r="E239" s="433"/>
      <c r="F239" s="433"/>
      <c r="G239" s="433"/>
      <c r="H239" s="434"/>
      <c r="I239" s="432"/>
      <c r="J239" s="434"/>
      <c r="K239" s="443"/>
      <c r="L239" s="443"/>
      <c r="M239" s="443"/>
    </row>
    <row r="240" spans="1:13" ht="18" customHeight="1" x14ac:dyDescent="0.55000000000000004">
      <c r="A240" s="501"/>
      <c r="B240" s="432"/>
      <c r="C240" s="433"/>
      <c r="D240" s="433"/>
      <c r="E240" s="433"/>
      <c r="F240" s="433"/>
      <c r="G240" s="433"/>
      <c r="H240" s="434"/>
      <c r="I240" s="432"/>
      <c r="J240" s="434"/>
      <c r="K240" s="443"/>
      <c r="L240" s="443"/>
      <c r="M240" s="443"/>
    </row>
    <row r="241" spans="1:13" ht="18" customHeight="1" x14ac:dyDescent="0.55000000000000004">
      <c r="A241" s="501"/>
      <c r="B241" s="429" t="s">
        <v>264</v>
      </c>
      <c r="C241" s="430"/>
      <c r="D241" s="430"/>
      <c r="E241" s="430"/>
      <c r="F241" s="430"/>
      <c r="G241" s="430"/>
      <c r="H241" s="431"/>
      <c r="I241" s="429" t="s">
        <v>265</v>
      </c>
      <c r="J241" s="431"/>
      <c r="K241" s="443" t="s">
        <v>208</v>
      </c>
      <c r="L241" s="443" t="s">
        <v>208</v>
      </c>
      <c r="M241" s="443" t="s">
        <v>208</v>
      </c>
    </row>
    <row r="242" spans="1:13" ht="18" customHeight="1" x14ac:dyDescent="0.55000000000000004">
      <c r="A242" s="501"/>
      <c r="B242" s="432"/>
      <c r="C242" s="433"/>
      <c r="D242" s="433"/>
      <c r="E242" s="433"/>
      <c r="F242" s="433"/>
      <c r="G242" s="433"/>
      <c r="H242" s="434"/>
      <c r="I242" s="432"/>
      <c r="J242" s="434"/>
      <c r="K242" s="443"/>
      <c r="L242" s="443"/>
      <c r="M242" s="443"/>
    </row>
    <row r="243" spans="1:13" ht="18" customHeight="1" x14ac:dyDescent="0.55000000000000004">
      <c r="A243" s="502"/>
      <c r="B243" s="437"/>
      <c r="C243" s="435"/>
      <c r="D243" s="435"/>
      <c r="E243" s="435"/>
      <c r="F243" s="435"/>
      <c r="G243" s="435"/>
      <c r="H243" s="436"/>
      <c r="I243" s="437"/>
      <c r="J243" s="436"/>
      <c r="K243" s="444"/>
      <c r="L243" s="444"/>
      <c r="M243" s="444"/>
    </row>
    <row r="244" spans="1:13" ht="18" customHeight="1" x14ac:dyDescent="0.55000000000000004">
      <c r="A244" s="501" t="s">
        <v>223</v>
      </c>
      <c r="B244" s="432" t="s">
        <v>266</v>
      </c>
      <c r="C244" s="433"/>
      <c r="D244" s="433"/>
      <c r="E244" s="433"/>
      <c r="F244" s="433"/>
      <c r="G244" s="433"/>
      <c r="H244" s="434"/>
      <c r="I244" s="432" t="s">
        <v>267</v>
      </c>
      <c r="J244" s="434"/>
      <c r="K244" s="443" t="s">
        <v>208</v>
      </c>
      <c r="L244" s="443" t="s">
        <v>208</v>
      </c>
      <c r="M244" s="443" t="s">
        <v>208</v>
      </c>
    </row>
    <row r="245" spans="1:13" ht="18" customHeight="1" x14ac:dyDescent="0.55000000000000004">
      <c r="A245" s="501"/>
      <c r="B245" s="432"/>
      <c r="C245" s="433"/>
      <c r="D245" s="433"/>
      <c r="E245" s="433"/>
      <c r="F245" s="433"/>
      <c r="G245" s="433"/>
      <c r="H245" s="434"/>
      <c r="I245" s="432"/>
      <c r="J245" s="434"/>
      <c r="K245" s="443"/>
      <c r="L245" s="443"/>
      <c r="M245" s="443"/>
    </row>
    <row r="246" spans="1:13" ht="18" customHeight="1" x14ac:dyDescent="0.55000000000000004">
      <c r="A246" s="501"/>
      <c r="B246" s="432"/>
      <c r="C246" s="433"/>
      <c r="D246" s="433"/>
      <c r="E246" s="433"/>
      <c r="F246" s="433"/>
      <c r="G246" s="433"/>
      <c r="H246" s="434"/>
      <c r="I246" s="432"/>
      <c r="J246" s="434"/>
      <c r="K246" s="443"/>
      <c r="L246" s="443"/>
      <c r="M246" s="443"/>
    </row>
    <row r="247" spans="1:13" ht="18" customHeight="1" x14ac:dyDescent="0.55000000000000004">
      <c r="A247" s="501"/>
      <c r="B247" s="429" t="s">
        <v>268</v>
      </c>
      <c r="C247" s="430"/>
      <c r="D247" s="430"/>
      <c r="E247" s="430"/>
      <c r="F247" s="430"/>
      <c r="G247" s="430"/>
      <c r="H247" s="431"/>
      <c r="I247" s="429" t="s">
        <v>269</v>
      </c>
      <c r="J247" s="431"/>
      <c r="K247" s="442" t="s">
        <v>208</v>
      </c>
      <c r="L247" s="442" t="s">
        <v>208</v>
      </c>
      <c r="M247" s="442" t="s">
        <v>208</v>
      </c>
    </row>
    <row r="248" spans="1:13" ht="18" customHeight="1" x14ac:dyDescent="0.55000000000000004">
      <c r="A248" s="501"/>
      <c r="B248" s="432"/>
      <c r="C248" s="433"/>
      <c r="D248" s="433"/>
      <c r="E248" s="433"/>
      <c r="F248" s="433"/>
      <c r="G248" s="433"/>
      <c r="H248" s="434"/>
      <c r="I248" s="432"/>
      <c r="J248" s="434"/>
      <c r="K248" s="443"/>
      <c r="L248" s="443"/>
      <c r="M248" s="443"/>
    </row>
    <row r="249" spans="1:13" ht="18" customHeight="1" x14ac:dyDescent="0.55000000000000004">
      <c r="A249" s="501"/>
      <c r="B249" s="432"/>
      <c r="C249" s="433"/>
      <c r="D249" s="433"/>
      <c r="E249" s="433"/>
      <c r="F249" s="433"/>
      <c r="G249" s="433"/>
      <c r="H249" s="434"/>
      <c r="I249" s="432"/>
      <c r="J249" s="434"/>
      <c r="K249" s="443"/>
      <c r="L249" s="443"/>
      <c r="M249" s="443"/>
    </row>
    <row r="250" spans="1:13" ht="18" customHeight="1" x14ac:dyDescent="0.55000000000000004">
      <c r="A250" s="501"/>
      <c r="B250" s="432"/>
      <c r="C250" s="433"/>
      <c r="D250" s="433"/>
      <c r="E250" s="433"/>
      <c r="F250" s="433"/>
      <c r="G250" s="433"/>
      <c r="H250" s="434"/>
      <c r="I250" s="432"/>
      <c r="J250" s="434"/>
      <c r="K250" s="443"/>
      <c r="L250" s="443"/>
      <c r="M250" s="443"/>
    </row>
    <row r="251" spans="1:13" ht="18" customHeight="1" x14ac:dyDescent="0.55000000000000004">
      <c r="A251" s="501"/>
      <c r="B251" s="432"/>
      <c r="C251" s="433"/>
      <c r="D251" s="433"/>
      <c r="E251" s="433"/>
      <c r="F251" s="433"/>
      <c r="G251" s="433"/>
      <c r="H251" s="434"/>
      <c r="I251" s="432"/>
      <c r="J251" s="434"/>
      <c r="K251" s="443"/>
      <c r="L251" s="443"/>
      <c r="M251" s="443"/>
    </row>
    <row r="252" spans="1:13" ht="18" customHeight="1" x14ac:dyDescent="0.55000000000000004">
      <c r="A252" s="501"/>
      <c r="B252" s="432"/>
      <c r="C252" s="433"/>
      <c r="D252" s="433"/>
      <c r="E252" s="433"/>
      <c r="F252" s="433"/>
      <c r="G252" s="433"/>
      <c r="H252" s="434"/>
      <c r="I252" s="432"/>
      <c r="J252" s="434"/>
      <c r="K252" s="444"/>
      <c r="L252" s="444"/>
      <c r="M252" s="444"/>
    </row>
    <row r="253" spans="1:13" ht="18" customHeight="1" x14ac:dyDescent="0.55000000000000004">
      <c r="A253" s="501"/>
      <c r="B253" s="429" t="s">
        <v>270</v>
      </c>
      <c r="C253" s="430"/>
      <c r="D253" s="430"/>
      <c r="E253" s="430"/>
      <c r="F253" s="430"/>
      <c r="G253" s="430"/>
      <c r="H253" s="431"/>
      <c r="I253" s="429" t="s">
        <v>271</v>
      </c>
      <c r="J253" s="431"/>
      <c r="K253" s="442" t="s">
        <v>208</v>
      </c>
      <c r="L253" s="442" t="s">
        <v>208</v>
      </c>
      <c r="M253" s="442" t="s">
        <v>208</v>
      </c>
    </row>
    <row r="254" spans="1:13" ht="18" customHeight="1" x14ac:dyDescent="0.55000000000000004">
      <c r="A254" s="501"/>
      <c r="B254" s="432"/>
      <c r="C254" s="433"/>
      <c r="D254" s="433"/>
      <c r="E254" s="433"/>
      <c r="F254" s="433"/>
      <c r="G254" s="433"/>
      <c r="H254" s="434"/>
      <c r="I254" s="432"/>
      <c r="J254" s="434"/>
      <c r="K254" s="443"/>
      <c r="L254" s="443"/>
      <c r="M254" s="443"/>
    </row>
    <row r="255" spans="1:13" ht="18" customHeight="1" x14ac:dyDescent="0.55000000000000004">
      <c r="A255" s="501"/>
      <c r="B255" s="432"/>
      <c r="C255" s="433"/>
      <c r="D255" s="433"/>
      <c r="E255" s="433"/>
      <c r="F255" s="433"/>
      <c r="G255" s="433"/>
      <c r="H255" s="434"/>
      <c r="I255" s="432"/>
      <c r="J255" s="434"/>
      <c r="K255" s="443"/>
      <c r="L255" s="443"/>
      <c r="M255" s="443"/>
    </row>
    <row r="256" spans="1:13" ht="18" customHeight="1" x14ac:dyDescent="0.55000000000000004">
      <c r="A256" s="501"/>
      <c r="B256" s="432"/>
      <c r="C256" s="433"/>
      <c r="D256" s="433"/>
      <c r="E256" s="433"/>
      <c r="F256" s="433"/>
      <c r="G256" s="433"/>
      <c r="H256" s="434"/>
      <c r="I256" s="432"/>
      <c r="J256" s="434"/>
      <c r="K256" s="444"/>
      <c r="L256" s="444"/>
      <c r="M256" s="444"/>
    </row>
    <row r="257" spans="1:13" ht="18" customHeight="1" x14ac:dyDescent="0.55000000000000004">
      <c r="A257" s="501"/>
      <c r="B257" s="429" t="s">
        <v>272</v>
      </c>
      <c r="C257" s="430"/>
      <c r="D257" s="430"/>
      <c r="E257" s="430"/>
      <c r="F257" s="430"/>
      <c r="G257" s="430"/>
      <c r="H257" s="431"/>
      <c r="I257" s="429" t="s">
        <v>273</v>
      </c>
      <c r="J257" s="431"/>
      <c r="K257" s="442" t="s">
        <v>208</v>
      </c>
      <c r="L257" s="442" t="s">
        <v>208</v>
      </c>
      <c r="M257" s="442" t="s">
        <v>208</v>
      </c>
    </row>
    <row r="258" spans="1:13" ht="18" customHeight="1" x14ac:dyDescent="0.55000000000000004">
      <c r="A258" s="501"/>
      <c r="B258" s="432"/>
      <c r="C258" s="433"/>
      <c r="D258" s="433"/>
      <c r="E258" s="433"/>
      <c r="F258" s="433"/>
      <c r="G258" s="433"/>
      <c r="H258" s="434"/>
      <c r="I258" s="432"/>
      <c r="J258" s="434"/>
      <c r="K258" s="443"/>
      <c r="L258" s="443"/>
      <c r="M258" s="443"/>
    </row>
    <row r="259" spans="1:13" ht="18" customHeight="1" x14ac:dyDescent="0.55000000000000004">
      <c r="A259" s="501"/>
      <c r="B259" s="432"/>
      <c r="C259" s="433"/>
      <c r="D259" s="433"/>
      <c r="E259" s="433"/>
      <c r="F259" s="433"/>
      <c r="G259" s="433"/>
      <c r="H259" s="434"/>
      <c r="I259" s="432"/>
      <c r="J259" s="434"/>
      <c r="K259" s="444"/>
      <c r="L259" s="444"/>
      <c r="M259" s="444"/>
    </row>
    <row r="260" spans="1:13" ht="18" customHeight="1" x14ac:dyDescent="0.55000000000000004">
      <c r="A260" s="501"/>
      <c r="B260" s="429" t="s">
        <v>274</v>
      </c>
      <c r="C260" s="430"/>
      <c r="D260" s="430"/>
      <c r="E260" s="430"/>
      <c r="F260" s="430"/>
      <c r="G260" s="430"/>
      <c r="H260" s="431"/>
      <c r="I260" s="429" t="s">
        <v>275</v>
      </c>
      <c r="J260" s="431"/>
      <c r="K260" s="443" t="s">
        <v>208</v>
      </c>
      <c r="L260" s="443" t="s">
        <v>208</v>
      </c>
      <c r="M260" s="443" t="s">
        <v>208</v>
      </c>
    </row>
    <row r="261" spans="1:13" ht="18" customHeight="1" x14ac:dyDescent="0.55000000000000004">
      <c r="A261" s="501"/>
      <c r="B261" s="437"/>
      <c r="C261" s="435"/>
      <c r="D261" s="435"/>
      <c r="E261" s="435"/>
      <c r="F261" s="435"/>
      <c r="G261" s="435"/>
      <c r="H261" s="436"/>
      <c r="I261" s="437"/>
      <c r="J261" s="436"/>
      <c r="K261" s="444"/>
      <c r="L261" s="444"/>
      <c r="M261" s="444"/>
    </row>
    <row r="262" spans="1:13" ht="18" customHeight="1" x14ac:dyDescent="0.55000000000000004">
      <c r="A262" s="501"/>
      <c r="B262" s="429" t="s">
        <v>276</v>
      </c>
      <c r="C262" s="430"/>
      <c r="D262" s="430"/>
      <c r="E262" s="430"/>
      <c r="F262" s="430"/>
      <c r="G262" s="430"/>
      <c r="H262" s="431"/>
      <c r="I262" s="429" t="s">
        <v>401</v>
      </c>
      <c r="J262" s="431"/>
      <c r="K262" s="443" t="s">
        <v>208</v>
      </c>
      <c r="L262" s="443" t="s">
        <v>208</v>
      </c>
      <c r="M262" s="443" t="s">
        <v>208</v>
      </c>
    </row>
    <row r="263" spans="1:13" ht="18" customHeight="1" x14ac:dyDescent="0.55000000000000004">
      <c r="A263" s="501"/>
      <c r="B263" s="432"/>
      <c r="C263" s="433"/>
      <c r="D263" s="433"/>
      <c r="E263" s="433"/>
      <c r="F263" s="433"/>
      <c r="G263" s="433"/>
      <c r="H263" s="434"/>
      <c r="I263" s="432"/>
      <c r="J263" s="434"/>
      <c r="K263" s="443"/>
      <c r="L263" s="443"/>
      <c r="M263" s="443"/>
    </row>
    <row r="264" spans="1:13" ht="18" customHeight="1" x14ac:dyDescent="0.55000000000000004">
      <c r="A264" s="501"/>
      <c r="B264" s="437"/>
      <c r="C264" s="435"/>
      <c r="D264" s="435"/>
      <c r="E264" s="435"/>
      <c r="F264" s="435"/>
      <c r="G264" s="435"/>
      <c r="H264" s="436"/>
      <c r="I264" s="437"/>
      <c r="J264" s="436"/>
      <c r="K264" s="444"/>
      <c r="L264" s="444"/>
      <c r="M264" s="444"/>
    </row>
    <row r="265" spans="1:13" ht="18" customHeight="1" x14ac:dyDescent="0.55000000000000004">
      <c r="A265" s="501"/>
      <c r="B265" s="494" t="s">
        <v>502</v>
      </c>
      <c r="C265" s="494"/>
      <c r="D265" s="494"/>
      <c r="E265" s="494"/>
      <c r="F265" s="494"/>
      <c r="G265" s="494"/>
      <c r="H265" s="494"/>
      <c r="I265" s="429" t="s">
        <v>514</v>
      </c>
      <c r="J265" s="431"/>
      <c r="K265" s="443" t="s">
        <v>201</v>
      </c>
      <c r="L265" s="443" t="s">
        <v>201</v>
      </c>
      <c r="M265" s="443" t="s">
        <v>201</v>
      </c>
    </row>
    <row r="266" spans="1:13" ht="18" customHeight="1" x14ac:dyDescent="0.55000000000000004">
      <c r="A266" s="501"/>
      <c r="B266" s="494"/>
      <c r="C266" s="494"/>
      <c r="D266" s="494"/>
      <c r="E266" s="494"/>
      <c r="F266" s="494"/>
      <c r="G266" s="494"/>
      <c r="H266" s="494"/>
      <c r="I266" s="432"/>
      <c r="J266" s="434"/>
      <c r="K266" s="443"/>
      <c r="L266" s="443"/>
      <c r="M266" s="443"/>
    </row>
    <row r="267" spans="1:13" ht="18" customHeight="1" x14ac:dyDescent="0.55000000000000004">
      <c r="A267" s="501"/>
      <c r="B267" s="494"/>
      <c r="C267" s="494"/>
      <c r="D267" s="494"/>
      <c r="E267" s="494"/>
      <c r="F267" s="494"/>
      <c r="G267" s="494"/>
      <c r="H267" s="494"/>
      <c r="I267" s="437"/>
      <c r="J267" s="436"/>
      <c r="K267" s="444"/>
      <c r="L267" s="444"/>
      <c r="M267" s="444"/>
    </row>
    <row r="268" spans="1:13" ht="18" customHeight="1" x14ac:dyDescent="0.55000000000000004">
      <c r="A268" s="501"/>
      <c r="B268" s="494" t="s">
        <v>503</v>
      </c>
      <c r="C268" s="494"/>
      <c r="D268" s="494"/>
      <c r="E268" s="494"/>
      <c r="F268" s="494"/>
      <c r="G268" s="494"/>
      <c r="H268" s="494"/>
      <c r="I268" s="429" t="s">
        <v>514</v>
      </c>
      <c r="J268" s="431"/>
      <c r="K268" s="443" t="s">
        <v>201</v>
      </c>
      <c r="L268" s="443" t="s">
        <v>201</v>
      </c>
      <c r="M268" s="443" t="s">
        <v>201</v>
      </c>
    </row>
    <row r="269" spans="1:13" ht="18" customHeight="1" x14ac:dyDescent="0.55000000000000004">
      <c r="A269" s="501"/>
      <c r="B269" s="494"/>
      <c r="C269" s="494"/>
      <c r="D269" s="494"/>
      <c r="E269" s="494"/>
      <c r="F269" s="494"/>
      <c r="G269" s="494"/>
      <c r="H269" s="494"/>
      <c r="I269" s="432"/>
      <c r="J269" s="434"/>
      <c r="K269" s="443"/>
      <c r="L269" s="443"/>
      <c r="M269" s="443"/>
    </row>
    <row r="270" spans="1:13" ht="18" customHeight="1" x14ac:dyDescent="0.55000000000000004">
      <c r="A270" s="501"/>
      <c r="B270" s="494"/>
      <c r="C270" s="494"/>
      <c r="D270" s="494"/>
      <c r="E270" s="494"/>
      <c r="F270" s="494"/>
      <c r="G270" s="494"/>
      <c r="H270" s="494"/>
      <c r="I270" s="437"/>
      <c r="J270" s="436"/>
      <c r="K270" s="444"/>
      <c r="L270" s="444"/>
      <c r="M270" s="444"/>
    </row>
    <row r="271" spans="1:13" ht="18" customHeight="1" x14ac:dyDescent="0.55000000000000004">
      <c r="A271" s="501"/>
      <c r="B271" s="429" t="s">
        <v>500</v>
      </c>
      <c r="C271" s="430"/>
      <c r="D271" s="430"/>
      <c r="E271" s="430"/>
      <c r="F271" s="430"/>
      <c r="G271" s="430"/>
      <c r="H271" s="431"/>
      <c r="I271" s="429" t="s">
        <v>402</v>
      </c>
      <c r="J271" s="431"/>
      <c r="K271" s="442" t="s">
        <v>208</v>
      </c>
      <c r="L271" s="442" t="s">
        <v>208</v>
      </c>
      <c r="M271" s="442" t="s">
        <v>208</v>
      </c>
    </row>
    <row r="272" spans="1:13" ht="18" customHeight="1" x14ac:dyDescent="0.55000000000000004">
      <c r="A272" s="501"/>
      <c r="B272" s="432"/>
      <c r="C272" s="433"/>
      <c r="D272" s="433"/>
      <c r="E272" s="433"/>
      <c r="F272" s="433"/>
      <c r="G272" s="433"/>
      <c r="H272" s="434"/>
      <c r="I272" s="432"/>
      <c r="J272" s="434"/>
      <c r="K272" s="443"/>
      <c r="L272" s="443"/>
      <c r="M272" s="443"/>
    </row>
    <row r="273" spans="1:13" ht="18" customHeight="1" x14ac:dyDescent="0.55000000000000004">
      <c r="A273" s="501"/>
      <c r="B273" s="437"/>
      <c r="C273" s="435"/>
      <c r="D273" s="435"/>
      <c r="E273" s="435"/>
      <c r="F273" s="435"/>
      <c r="G273" s="435"/>
      <c r="H273" s="436"/>
      <c r="I273" s="437"/>
      <c r="J273" s="436"/>
      <c r="K273" s="444"/>
      <c r="L273" s="444"/>
      <c r="M273" s="444"/>
    </row>
    <row r="274" spans="1:13" ht="18" customHeight="1" x14ac:dyDescent="0.55000000000000004">
      <c r="A274" s="501"/>
      <c r="B274" s="432" t="s">
        <v>501</v>
      </c>
      <c r="C274" s="433"/>
      <c r="D274" s="433"/>
      <c r="E274" s="433"/>
      <c r="F274" s="433"/>
      <c r="G274" s="433"/>
      <c r="H274" s="434"/>
      <c r="I274" s="429" t="s">
        <v>400</v>
      </c>
      <c r="J274" s="431"/>
      <c r="K274" s="493" t="s">
        <v>201</v>
      </c>
      <c r="L274" s="493" t="s">
        <v>201</v>
      </c>
      <c r="M274" s="493" t="s">
        <v>201</v>
      </c>
    </row>
    <row r="275" spans="1:13" ht="18" customHeight="1" x14ac:dyDescent="0.55000000000000004">
      <c r="A275" s="501"/>
      <c r="B275" s="437"/>
      <c r="C275" s="435"/>
      <c r="D275" s="435"/>
      <c r="E275" s="435"/>
      <c r="F275" s="435"/>
      <c r="G275" s="435"/>
      <c r="H275" s="436"/>
      <c r="I275" s="437"/>
      <c r="J275" s="436"/>
      <c r="K275" s="493"/>
      <c r="L275" s="493"/>
      <c r="M275" s="493"/>
    </row>
    <row r="276" spans="1:13" ht="18" customHeight="1" x14ac:dyDescent="0.55000000000000004">
      <c r="A276" s="501"/>
      <c r="B276" s="429" t="s">
        <v>277</v>
      </c>
      <c r="C276" s="430"/>
      <c r="D276" s="430"/>
      <c r="E276" s="430"/>
      <c r="F276" s="430"/>
      <c r="G276" s="430"/>
      <c r="H276" s="431"/>
      <c r="I276" s="429" t="s">
        <v>278</v>
      </c>
      <c r="J276" s="431"/>
      <c r="K276" s="442" t="s">
        <v>208</v>
      </c>
      <c r="L276" s="442" t="s">
        <v>208</v>
      </c>
      <c r="M276" s="442" t="s">
        <v>208</v>
      </c>
    </row>
    <row r="277" spans="1:13" ht="18" customHeight="1" x14ac:dyDescent="0.55000000000000004">
      <c r="A277" s="501"/>
      <c r="B277" s="432"/>
      <c r="C277" s="433"/>
      <c r="D277" s="433"/>
      <c r="E277" s="433"/>
      <c r="F277" s="433"/>
      <c r="G277" s="433"/>
      <c r="H277" s="434"/>
      <c r="I277" s="432"/>
      <c r="J277" s="434"/>
      <c r="K277" s="443"/>
      <c r="L277" s="443"/>
      <c r="M277" s="443"/>
    </row>
    <row r="278" spans="1:13" ht="18" customHeight="1" x14ac:dyDescent="0.55000000000000004">
      <c r="A278" s="501"/>
      <c r="B278" s="432"/>
      <c r="C278" s="433"/>
      <c r="D278" s="433"/>
      <c r="E278" s="433"/>
      <c r="F278" s="433"/>
      <c r="G278" s="433"/>
      <c r="H278" s="434"/>
      <c r="I278" s="432"/>
      <c r="J278" s="434"/>
      <c r="K278" s="443"/>
      <c r="L278" s="443"/>
      <c r="M278" s="443"/>
    </row>
    <row r="279" spans="1:13" ht="18" customHeight="1" x14ac:dyDescent="0.55000000000000004">
      <c r="A279" s="501"/>
      <c r="B279" s="432"/>
      <c r="C279" s="433"/>
      <c r="D279" s="433"/>
      <c r="E279" s="433"/>
      <c r="F279" s="433"/>
      <c r="G279" s="433"/>
      <c r="H279" s="434"/>
      <c r="I279" s="432"/>
      <c r="J279" s="434"/>
      <c r="K279" s="443"/>
      <c r="L279" s="443"/>
      <c r="M279" s="443"/>
    </row>
    <row r="280" spans="1:13" ht="18" customHeight="1" x14ac:dyDescent="0.55000000000000004">
      <c r="A280" s="501"/>
      <c r="B280" s="429" t="s">
        <v>403</v>
      </c>
      <c r="C280" s="430"/>
      <c r="D280" s="430"/>
      <c r="E280" s="430"/>
      <c r="F280" s="430"/>
      <c r="G280" s="430"/>
      <c r="H280" s="431"/>
      <c r="I280" s="429" t="s">
        <v>279</v>
      </c>
      <c r="J280" s="431"/>
      <c r="K280" s="442" t="s">
        <v>208</v>
      </c>
      <c r="L280" s="442" t="s">
        <v>208</v>
      </c>
      <c r="M280" s="442" t="s">
        <v>208</v>
      </c>
    </row>
    <row r="281" spans="1:13" ht="18" customHeight="1" x14ac:dyDescent="0.55000000000000004">
      <c r="A281" s="501"/>
      <c r="B281" s="432"/>
      <c r="C281" s="433"/>
      <c r="D281" s="433"/>
      <c r="E281" s="433"/>
      <c r="F281" s="433"/>
      <c r="G281" s="433"/>
      <c r="H281" s="434"/>
      <c r="I281" s="432"/>
      <c r="J281" s="434"/>
      <c r="K281" s="443"/>
      <c r="L281" s="443"/>
      <c r="M281" s="443"/>
    </row>
    <row r="282" spans="1:13" ht="18" customHeight="1" x14ac:dyDescent="0.55000000000000004">
      <c r="A282" s="501"/>
      <c r="B282" s="432"/>
      <c r="C282" s="433"/>
      <c r="D282" s="433"/>
      <c r="E282" s="433"/>
      <c r="F282" s="433"/>
      <c r="G282" s="433"/>
      <c r="H282" s="434"/>
      <c r="I282" s="432"/>
      <c r="J282" s="434"/>
      <c r="K282" s="443"/>
      <c r="L282" s="443"/>
      <c r="M282" s="443"/>
    </row>
    <row r="283" spans="1:13" ht="51.65" customHeight="1" x14ac:dyDescent="0.55000000000000004">
      <c r="A283" s="501"/>
      <c r="B283" s="429" t="s">
        <v>280</v>
      </c>
      <c r="C283" s="430"/>
      <c r="D283" s="430"/>
      <c r="E283" s="430"/>
      <c r="F283" s="430"/>
      <c r="G283" s="430"/>
      <c r="H283" s="431"/>
      <c r="I283" s="429" t="s">
        <v>281</v>
      </c>
      <c r="J283" s="431"/>
      <c r="K283" s="252" t="s">
        <v>208</v>
      </c>
      <c r="L283" s="252" t="s">
        <v>208</v>
      </c>
      <c r="M283" s="252" t="s">
        <v>208</v>
      </c>
    </row>
    <row r="284" spans="1:13" ht="18" customHeight="1" x14ac:dyDescent="0.55000000000000004">
      <c r="A284" s="501"/>
      <c r="B284" s="429" t="s">
        <v>282</v>
      </c>
      <c r="C284" s="430"/>
      <c r="D284" s="430"/>
      <c r="E284" s="430"/>
      <c r="F284" s="430"/>
      <c r="G284" s="430"/>
      <c r="H284" s="431"/>
      <c r="I284" s="429" t="s">
        <v>404</v>
      </c>
      <c r="J284" s="431"/>
      <c r="K284" s="442" t="s">
        <v>208</v>
      </c>
      <c r="L284" s="442" t="s">
        <v>208</v>
      </c>
      <c r="M284" s="442" t="s">
        <v>208</v>
      </c>
    </row>
    <row r="285" spans="1:13" ht="18" customHeight="1" x14ac:dyDescent="0.55000000000000004">
      <c r="A285" s="501"/>
      <c r="B285" s="432"/>
      <c r="C285" s="433"/>
      <c r="D285" s="433"/>
      <c r="E285" s="433"/>
      <c r="F285" s="433"/>
      <c r="G285" s="433"/>
      <c r="H285" s="434"/>
      <c r="I285" s="432"/>
      <c r="J285" s="434"/>
      <c r="K285" s="443"/>
      <c r="L285" s="443"/>
      <c r="M285" s="443"/>
    </row>
    <row r="286" spans="1:13" ht="18" customHeight="1" x14ac:dyDescent="0.55000000000000004">
      <c r="A286" s="501"/>
      <c r="B286" s="432"/>
      <c r="C286" s="433"/>
      <c r="D286" s="433"/>
      <c r="E286" s="433"/>
      <c r="F286" s="433"/>
      <c r="G286" s="433"/>
      <c r="H286" s="434"/>
      <c r="I286" s="432"/>
      <c r="J286" s="434"/>
      <c r="K286" s="443"/>
      <c r="L286" s="443"/>
      <c r="M286" s="443"/>
    </row>
    <row r="287" spans="1:13" ht="18" customHeight="1" x14ac:dyDescent="0.55000000000000004">
      <c r="A287" s="502"/>
      <c r="B287" s="437"/>
      <c r="C287" s="435"/>
      <c r="D287" s="435"/>
      <c r="E287" s="435"/>
      <c r="F287" s="435"/>
      <c r="G287" s="435"/>
      <c r="H287" s="436"/>
      <c r="I287" s="437"/>
      <c r="J287" s="436"/>
      <c r="K287" s="444"/>
      <c r="L287" s="444"/>
      <c r="M287" s="444"/>
    </row>
    <row r="288" spans="1:13" ht="18" customHeight="1" x14ac:dyDescent="0.55000000000000004">
      <c r="A288" s="501" t="s">
        <v>261</v>
      </c>
      <c r="B288" s="432" t="s">
        <v>284</v>
      </c>
      <c r="C288" s="433"/>
      <c r="D288" s="433"/>
      <c r="E288" s="433"/>
      <c r="F288" s="433"/>
      <c r="G288" s="433"/>
      <c r="H288" s="434"/>
      <c r="I288" s="432" t="s">
        <v>283</v>
      </c>
      <c r="J288" s="434"/>
      <c r="K288" s="444" t="s">
        <v>208</v>
      </c>
      <c r="L288" s="444" t="s">
        <v>208</v>
      </c>
      <c r="M288" s="444" t="s">
        <v>208</v>
      </c>
    </row>
    <row r="289" spans="1:13" ht="18" customHeight="1" x14ac:dyDescent="0.55000000000000004">
      <c r="A289" s="501"/>
      <c r="B289" s="432"/>
      <c r="C289" s="433"/>
      <c r="D289" s="433"/>
      <c r="E289" s="433"/>
      <c r="F289" s="433"/>
      <c r="G289" s="433"/>
      <c r="H289" s="434"/>
      <c r="I289" s="432"/>
      <c r="J289" s="434"/>
      <c r="K289" s="493"/>
      <c r="L289" s="493"/>
      <c r="M289" s="493"/>
    </row>
    <row r="290" spans="1:13" ht="18" customHeight="1" x14ac:dyDescent="0.55000000000000004">
      <c r="A290" s="501"/>
      <c r="B290" s="429" t="s">
        <v>285</v>
      </c>
      <c r="C290" s="430"/>
      <c r="D290" s="430"/>
      <c r="E290" s="430"/>
      <c r="F290" s="430"/>
      <c r="G290" s="430"/>
      <c r="H290" s="431"/>
      <c r="I290" s="429" t="s">
        <v>286</v>
      </c>
      <c r="J290" s="431"/>
      <c r="K290" s="493" t="s">
        <v>208</v>
      </c>
      <c r="L290" s="493" t="s">
        <v>208</v>
      </c>
      <c r="M290" s="493" t="s">
        <v>208</v>
      </c>
    </row>
    <row r="291" spans="1:13" ht="18" customHeight="1" x14ac:dyDescent="0.55000000000000004">
      <c r="A291" s="501"/>
      <c r="B291" s="432"/>
      <c r="C291" s="433"/>
      <c r="D291" s="433"/>
      <c r="E291" s="433"/>
      <c r="F291" s="433"/>
      <c r="G291" s="433"/>
      <c r="H291" s="434"/>
      <c r="I291" s="432"/>
      <c r="J291" s="434"/>
      <c r="K291" s="493"/>
      <c r="L291" s="493"/>
      <c r="M291" s="493"/>
    </row>
    <row r="292" spans="1:13" ht="18" customHeight="1" x14ac:dyDescent="0.55000000000000004">
      <c r="A292" s="501"/>
      <c r="B292" s="432"/>
      <c r="C292" s="433"/>
      <c r="D292" s="433"/>
      <c r="E292" s="433"/>
      <c r="F292" s="433"/>
      <c r="G292" s="433"/>
      <c r="H292" s="434"/>
      <c r="I292" s="432"/>
      <c r="J292" s="434"/>
      <c r="K292" s="493"/>
      <c r="L292" s="493"/>
      <c r="M292" s="493"/>
    </row>
    <row r="293" spans="1:13" ht="18" customHeight="1" x14ac:dyDescent="0.55000000000000004">
      <c r="A293" s="501"/>
      <c r="B293" s="437"/>
      <c r="C293" s="435"/>
      <c r="D293" s="435"/>
      <c r="E293" s="435"/>
      <c r="F293" s="435"/>
      <c r="G293" s="435"/>
      <c r="H293" s="436"/>
      <c r="I293" s="437"/>
      <c r="J293" s="436"/>
      <c r="K293" s="493"/>
      <c r="L293" s="493"/>
      <c r="M293" s="493"/>
    </row>
    <row r="294" spans="1:13" ht="18" customHeight="1" x14ac:dyDescent="0.55000000000000004">
      <c r="A294" s="501"/>
      <c r="B294" s="495" t="s">
        <v>287</v>
      </c>
      <c r="C294" s="495"/>
      <c r="D294" s="495"/>
      <c r="E294" s="495"/>
      <c r="F294" s="495"/>
      <c r="G294" s="495"/>
      <c r="H294" s="495"/>
      <c r="I294" s="432" t="s">
        <v>288</v>
      </c>
      <c r="J294" s="434"/>
      <c r="K294" s="493" t="s">
        <v>208</v>
      </c>
      <c r="L294" s="493" t="s">
        <v>208</v>
      </c>
      <c r="M294" s="493" t="s">
        <v>208</v>
      </c>
    </row>
    <row r="295" spans="1:13" ht="18" customHeight="1" x14ac:dyDescent="0.55000000000000004">
      <c r="A295" s="501"/>
      <c r="B295" s="495"/>
      <c r="C295" s="495"/>
      <c r="D295" s="495"/>
      <c r="E295" s="495"/>
      <c r="F295" s="495"/>
      <c r="G295" s="495"/>
      <c r="H295" s="495"/>
      <c r="I295" s="432"/>
      <c r="J295" s="434"/>
      <c r="K295" s="493"/>
      <c r="L295" s="493"/>
      <c r="M295" s="493"/>
    </row>
    <row r="296" spans="1:13" ht="18" customHeight="1" x14ac:dyDescent="0.55000000000000004">
      <c r="A296" s="501"/>
      <c r="B296" s="494"/>
      <c r="C296" s="494"/>
      <c r="D296" s="494"/>
      <c r="E296" s="494"/>
      <c r="F296" s="494"/>
      <c r="G296" s="494"/>
      <c r="H296" s="494"/>
      <c r="I296" s="437"/>
      <c r="J296" s="436"/>
      <c r="K296" s="493"/>
      <c r="L296" s="493"/>
      <c r="M296" s="493"/>
    </row>
    <row r="297" spans="1:13" ht="18" customHeight="1" x14ac:dyDescent="0.55000000000000004">
      <c r="A297" s="501"/>
      <c r="B297" s="494" t="s">
        <v>289</v>
      </c>
      <c r="C297" s="494"/>
      <c r="D297" s="494"/>
      <c r="E297" s="494"/>
      <c r="F297" s="494"/>
      <c r="G297" s="494"/>
      <c r="H297" s="494"/>
      <c r="I297" s="429" t="s">
        <v>290</v>
      </c>
      <c r="J297" s="431"/>
      <c r="K297" s="493" t="s">
        <v>208</v>
      </c>
      <c r="L297" s="493" t="s">
        <v>208</v>
      </c>
      <c r="M297" s="493" t="s">
        <v>208</v>
      </c>
    </row>
    <row r="298" spans="1:13" ht="18" customHeight="1" x14ac:dyDescent="0.55000000000000004">
      <c r="A298" s="501"/>
      <c r="B298" s="494"/>
      <c r="C298" s="494"/>
      <c r="D298" s="494"/>
      <c r="E298" s="494"/>
      <c r="F298" s="494"/>
      <c r="G298" s="494"/>
      <c r="H298" s="494"/>
      <c r="I298" s="432"/>
      <c r="J298" s="434"/>
      <c r="K298" s="493"/>
      <c r="L298" s="493"/>
      <c r="M298" s="493"/>
    </row>
    <row r="299" spans="1:13" ht="18" customHeight="1" x14ac:dyDescent="0.55000000000000004">
      <c r="A299" s="501"/>
      <c r="B299" s="494"/>
      <c r="C299" s="494"/>
      <c r="D299" s="494"/>
      <c r="E299" s="494"/>
      <c r="F299" s="494"/>
      <c r="G299" s="494"/>
      <c r="H299" s="494"/>
      <c r="I299" s="432"/>
      <c r="J299" s="434"/>
      <c r="K299" s="493"/>
      <c r="L299" s="493"/>
      <c r="M299" s="493"/>
    </row>
    <row r="300" spans="1:13" ht="18" customHeight="1" x14ac:dyDescent="0.55000000000000004">
      <c r="A300" s="501"/>
      <c r="B300" s="494"/>
      <c r="C300" s="494"/>
      <c r="D300" s="494"/>
      <c r="E300" s="494"/>
      <c r="F300" s="494"/>
      <c r="G300" s="494"/>
      <c r="H300" s="494"/>
      <c r="I300" s="432"/>
      <c r="J300" s="434"/>
      <c r="K300" s="493"/>
      <c r="L300" s="493"/>
      <c r="M300" s="493"/>
    </row>
    <row r="301" spans="1:13" ht="18" customHeight="1" x14ac:dyDescent="0.55000000000000004">
      <c r="A301" s="501"/>
      <c r="B301" s="494"/>
      <c r="C301" s="494"/>
      <c r="D301" s="494"/>
      <c r="E301" s="494"/>
      <c r="F301" s="494"/>
      <c r="G301" s="494"/>
      <c r="H301" s="494"/>
      <c r="I301" s="432"/>
      <c r="J301" s="434"/>
      <c r="K301" s="493"/>
      <c r="L301" s="493"/>
      <c r="M301" s="493"/>
    </row>
    <row r="302" spans="1:13" ht="18" customHeight="1" x14ac:dyDescent="0.55000000000000004">
      <c r="A302" s="501"/>
      <c r="B302" s="495" t="s">
        <v>291</v>
      </c>
      <c r="C302" s="495"/>
      <c r="D302" s="495"/>
      <c r="E302" s="495"/>
      <c r="F302" s="495"/>
      <c r="G302" s="495"/>
      <c r="H302" s="495"/>
      <c r="I302" s="429" t="s">
        <v>292</v>
      </c>
      <c r="J302" s="431"/>
      <c r="K302" s="493" t="s">
        <v>208</v>
      </c>
      <c r="L302" s="493" t="s">
        <v>208</v>
      </c>
      <c r="M302" s="493" t="s">
        <v>208</v>
      </c>
    </row>
    <row r="303" spans="1:13" ht="18" customHeight="1" x14ac:dyDescent="0.55000000000000004">
      <c r="A303" s="501"/>
      <c r="B303" s="495"/>
      <c r="C303" s="495"/>
      <c r="D303" s="495"/>
      <c r="E303" s="495"/>
      <c r="F303" s="495"/>
      <c r="G303" s="495"/>
      <c r="H303" s="495"/>
      <c r="I303" s="432"/>
      <c r="J303" s="434"/>
      <c r="K303" s="493"/>
      <c r="L303" s="493"/>
      <c r="M303" s="493"/>
    </row>
    <row r="304" spans="1:13" ht="18" customHeight="1" x14ac:dyDescent="0.55000000000000004">
      <c r="A304" s="501"/>
      <c r="B304" s="495"/>
      <c r="C304" s="495"/>
      <c r="D304" s="495"/>
      <c r="E304" s="495"/>
      <c r="F304" s="495"/>
      <c r="G304" s="495"/>
      <c r="H304" s="495"/>
      <c r="I304" s="432"/>
      <c r="J304" s="434"/>
      <c r="K304" s="493"/>
      <c r="L304" s="493"/>
      <c r="M304" s="493"/>
    </row>
    <row r="305" spans="1:13" ht="18" customHeight="1" x14ac:dyDescent="0.55000000000000004">
      <c r="A305" s="501"/>
      <c r="B305" s="494"/>
      <c r="C305" s="494"/>
      <c r="D305" s="494"/>
      <c r="E305" s="494"/>
      <c r="F305" s="494"/>
      <c r="G305" s="494"/>
      <c r="H305" s="494"/>
      <c r="I305" s="437"/>
      <c r="J305" s="436"/>
      <c r="K305" s="493"/>
      <c r="L305" s="493"/>
      <c r="M305" s="493"/>
    </row>
    <row r="306" spans="1:13" ht="18" customHeight="1" x14ac:dyDescent="0.55000000000000004">
      <c r="A306" s="501"/>
      <c r="B306" s="495" t="s">
        <v>405</v>
      </c>
      <c r="C306" s="495"/>
      <c r="D306" s="495"/>
      <c r="E306" s="495"/>
      <c r="F306" s="495"/>
      <c r="G306" s="495"/>
      <c r="H306" s="495"/>
      <c r="I306" s="432" t="s">
        <v>408</v>
      </c>
      <c r="J306" s="434"/>
      <c r="K306" s="442" t="s">
        <v>208</v>
      </c>
      <c r="L306" s="442" t="s">
        <v>208</v>
      </c>
      <c r="M306" s="442" t="s">
        <v>208</v>
      </c>
    </row>
    <row r="307" spans="1:13" ht="18" customHeight="1" x14ac:dyDescent="0.55000000000000004">
      <c r="A307" s="501"/>
      <c r="B307" s="495"/>
      <c r="C307" s="495"/>
      <c r="D307" s="495"/>
      <c r="E307" s="495"/>
      <c r="F307" s="495"/>
      <c r="G307" s="495"/>
      <c r="H307" s="495"/>
      <c r="I307" s="432"/>
      <c r="J307" s="434"/>
      <c r="K307" s="443"/>
      <c r="L307" s="443"/>
      <c r="M307" s="443"/>
    </row>
    <row r="308" spans="1:13" ht="18" customHeight="1" x14ac:dyDescent="0.55000000000000004">
      <c r="A308" s="501"/>
      <c r="B308" s="495"/>
      <c r="C308" s="495"/>
      <c r="D308" s="495"/>
      <c r="E308" s="495"/>
      <c r="F308" s="495"/>
      <c r="G308" s="495"/>
      <c r="H308" s="495"/>
      <c r="I308" s="432"/>
      <c r="J308" s="434"/>
      <c r="K308" s="443"/>
      <c r="L308" s="443"/>
      <c r="M308" s="443"/>
    </row>
    <row r="309" spans="1:13" ht="18" customHeight="1" x14ac:dyDescent="0.55000000000000004">
      <c r="A309" s="501"/>
      <c r="B309" s="494"/>
      <c r="C309" s="494"/>
      <c r="D309" s="494"/>
      <c r="E309" s="494"/>
      <c r="F309" s="494"/>
      <c r="G309" s="494"/>
      <c r="H309" s="494"/>
      <c r="I309" s="432"/>
      <c r="J309" s="434"/>
      <c r="K309" s="443"/>
      <c r="L309" s="443"/>
      <c r="M309" s="443"/>
    </row>
    <row r="310" spans="1:13" ht="18" customHeight="1" x14ac:dyDescent="0.55000000000000004">
      <c r="A310" s="501"/>
      <c r="B310" s="494"/>
      <c r="C310" s="494"/>
      <c r="D310" s="494"/>
      <c r="E310" s="494"/>
      <c r="F310" s="494"/>
      <c r="G310" s="494"/>
      <c r="H310" s="494"/>
      <c r="I310" s="432"/>
      <c r="J310" s="434"/>
      <c r="K310" s="443"/>
      <c r="L310" s="443"/>
      <c r="M310" s="443"/>
    </row>
    <row r="311" spans="1:13" ht="18" customHeight="1" x14ac:dyDescent="0.55000000000000004">
      <c r="A311" s="501"/>
      <c r="B311" s="429" t="s">
        <v>406</v>
      </c>
      <c r="C311" s="430"/>
      <c r="D311" s="430"/>
      <c r="E311" s="430"/>
      <c r="F311" s="430"/>
      <c r="G311" s="430"/>
      <c r="H311" s="431"/>
      <c r="I311" s="429" t="s">
        <v>409</v>
      </c>
      <c r="J311" s="431"/>
      <c r="K311" s="442" t="s">
        <v>208</v>
      </c>
      <c r="L311" s="442" t="s">
        <v>208</v>
      </c>
      <c r="M311" s="442" t="s">
        <v>208</v>
      </c>
    </row>
    <row r="312" spans="1:13" ht="18" customHeight="1" x14ac:dyDescent="0.55000000000000004">
      <c r="A312" s="501"/>
      <c r="B312" s="437"/>
      <c r="C312" s="435"/>
      <c r="D312" s="435"/>
      <c r="E312" s="435"/>
      <c r="F312" s="435"/>
      <c r="G312" s="435"/>
      <c r="H312" s="436"/>
      <c r="I312" s="437"/>
      <c r="J312" s="436"/>
      <c r="K312" s="444"/>
      <c r="L312" s="444"/>
      <c r="M312" s="444"/>
    </row>
    <row r="313" spans="1:13" ht="18" customHeight="1" x14ac:dyDescent="0.55000000000000004">
      <c r="A313" s="501"/>
      <c r="B313" s="432" t="s">
        <v>407</v>
      </c>
      <c r="C313" s="433"/>
      <c r="D313" s="433"/>
      <c r="E313" s="433"/>
      <c r="F313" s="433"/>
      <c r="G313" s="433"/>
      <c r="H313" s="434"/>
      <c r="I313" s="429" t="s">
        <v>410</v>
      </c>
      <c r="J313" s="431"/>
      <c r="K313" s="442" t="s">
        <v>201</v>
      </c>
      <c r="L313" s="442" t="s">
        <v>201</v>
      </c>
      <c r="M313" s="442" t="s">
        <v>201</v>
      </c>
    </row>
    <row r="314" spans="1:13" ht="18" customHeight="1" x14ac:dyDescent="0.55000000000000004">
      <c r="A314" s="501"/>
      <c r="B314" s="432"/>
      <c r="C314" s="433"/>
      <c r="D314" s="433"/>
      <c r="E314" s="433"/>
      <c r="F314" s="433"/>
      <c r="G314" s="433"/>
      <c r="H314" s="434"/>
      <c r="I314" s="432"/>
      <c r="J314" s="434"/>
      <c r="K314" s="443"/>
      <c r="L314" s="443"/>
      <c r="M314" s="443"/>
    </row>
    <row r="315" spans="1:13" ht="18" customHeight="1" x14ac:dyDescent="0.55000000000000004">
      <c r="A315" s="501"/>
      <c r="B315" s="241"/>
      <c r="C315" s="433" t="s">
        <v>411</v>
      </c>
      <c r="D315" s="433"/>
      <c r="E315" s="433"/>
      <c r="F315" s="433"/>
      <c r="G315" s="433"/>
      <c r="H315" s="434"/>
      <c r="I315" s="432"/>
      <c r="J315" s="434"/>
      <c r="K315" s="247"/>
      <c r="L315" s="247"/>
      <c r="M315" s="247"/>
    </row>
    <row r="316" spans="1:13" ht="18" customHeight="1" x14ac:dyDescent="0.55000000000000004">
      <c r="A316" s="501"/>
      <c r="B316" s="241"/>
      <c r="C316" s="433"/>
      <c r="D316" s="433"/>
      <c r="E316" s="433"/>
      <c r="F316" s="433"/>
      <c r="G316" s="433"/>
      <c r="H316" s="434"/>
      <c r="I316" s="432"/>
      <c r="J316" s="434"/>
      <c r="K316" s="247"/>
      <c r="L316" s="247"/>
      <c r="M316" s="247"/>
    </row>
    <row r="317" spans="1:13" ht="18" customHeight="1" x14ac:dyDescent="0.55000000000000004">
      <c r="A317" s="501"/>
      <c r="B317" s="241"/>
      <c r="C317" s="433"/>
      <c r="D317" s="433"/>
      <c r="E317" s="433"/>
      <c r="F317" s="433"/>
      <c r="G317" s="433"/>
      <c r="H317" s="434"/>
      <c r="I317" s="432"/>
      <c r="J317" s="434"/>
      <c r="K317" s="247"/>
      <c r="L317" s="247"/>
      <c r="M317" s="247"/>
    </row>
    <row r="318" spans="1:13" ht="18" customHeight="1" x14ac:dyDescent="0.55000000000000004">
      <c r="A318" s="501"/>
      <c r="B318" s="241"/>
      <c r="C318" s="433"/>
      <c r="D318" s="433"/>
      <c r="E318" s="433"/>
      <c r="F318" s="433"/>
      <c r="G318" s="433"/>
      <c r="H318" s="434"/>
      <c r="I318" s="432"/>
      <c r="J318" s="434"/>
      <c r="K318" s="247"/>
      <c r="L318" s="247"/>
      <c r="M318" s="247"/>
    </row>
    <row r="319" spans="1:13" ht="18" customHeight="1" x14ac:dyDescent="0.55000000000000004">
      <c r="A319" s="501"/>
      <c r="B319" s="241"/>
      <c r="C319" s="433"/>
      <c r="D319" s="433"/>
      <c r="E319" s="433"/>
      <c r="F319" s="433"/>
      <c r="G319" s="433"/>
      <c r="H319" s="434"/>
      <c r="I319" s="432"/>
      <c r="J319" s="434"/>
      <c r="K319" s="247"/>
      <c r="L319" s="247"/>
      <c r="M319" s="247"/>
    </row>
    <row r="320" spans="1:13" ht="18" customHeight="1" x14ac:dyDescent="0.55000000000000004">
      <c r="A320" s="501"/>
      <c r="B320" s="241"/>
      <c r="C320" s="433"/>
      <c r="D320" s="433"/>
      <c r="E320" s="433"/>
      <c r="F320" s="433"/>
      <c r="G320" s="433"/>
      <c r="H320" s="434"/>
      <c r="I320" s="437"/>
      <c r="J320" s="436"/>
      <c r="K320" s="247"/>
      <c r="L320" s="247"/>
      <c r="M320" s="247"/>
    </row>
    <row r="321" spans="1:13" ht="18" customHeight="1" x14ac:dyDescent="0.55000000000000004">
      <c r="A321" s="501"/>
      <c r="B321" s="429" t="s">
        <v>412</v>
      </c>
      <c r="C321" s="430"/>
      <c r="D321" s="430"/>
      <c r="E321" s="430"/>
      <c r="F321" s="430"/>
      <c r="G321" s="430"/>
      <c r="H321" s="431"/>
      <c r="I321" s="429" t="s">
        <v>414</v>
      </c>
      <c r="J321" s="431"/>
      <c r="K321" s="442" t="s">
        <v>208</v>
      </c>
      <c r="L321" s="442" t="s">
        <v>208</v>
      </c>
      <c r="M321" s="442" t="s">
        <v>208</v>
      </c>
    </row>
    <row r="322" spans="1:13" ht="18" customHeight="1" x14ac:dyDescent="0.55000000000000004">
      <c r="A322" s="501"/>
      <c r="B322" s="432"/>
      <c r="C322" s="433"/>
      <c r="D322" s="433"/>
      <c r="E322" s="433"/>
      <c r="F322" s="433"/>
      <c r="G322" s="433"/>
      <c r="H322" s="434"/>
      <c r="I322" s="432"/>
      <c r="J322" s="434"/>
      <c r="K322" s="443"/>
      <c r="L322" s="443"/>
      <c r="M322" s="443"/>
    </row>
    <row r="323" spans="1:13" ht="18" customHeight="1" x14ac:dyDescent="0.55000000000000004">
      <c r="A323" s="501"/>
      <c r="B323" s="437"/>
      <c r="C323" s="435"/>
      <c r="D323" s="435"/>
      <c r="E323" s="435"/>
      <c r="F323" s="435"/>
      <c r="G323" s="435"/>
      <c r="H323" s="436"/>
      <c r="I323" s="437"/>
      <c r="J323" s="436"/>
      <c r="K323" s="444"/>
      <c r="L323" s="444"/>
      <c r="M323" s="444"/>
    </row>
    <row r="324" spans="1:13" ht="18" customHeight="1" x14ac:dyDescent="0.55000000000000004">
      <c r="A324" s="501"/>
      <c r="B324" s="432" t="s">
        <v>413</v>
      </c>
      <c r="C324" s="433"/>
      <c r="D324" s="433"/>
      <c r="E324" s="433"/>
      <c r="F324" s="433"/>
      <c r="G324" s="433"/>
      <c r="H324" s="434"/>
      <c r="I324" s="432" t="s">
        <v>415</v>
      </c>
      <c r="J324" s="434"/>
      <c r="K324" s="442" t="s">
        <v>201</v>
      </c>
      <c r="L324" s="442" t="s">
        <v>201</v>
      </c>
      <c r="M324" s="442" t="s">
        <v>201</v>
      </c>
    </row>
    <row r="325" spans="1:13" ht="18" customHeight="1" x14ac:dyDescent="0.55000000000000004">
      <c r="A325" s="501"/>
      <c r="B325" s="432"/>
      <c r="C325" s="433"/>
      <c r="D325" s="433"/>
      <c r="E325" s="433"/>
      <c r="F325" s="433"/>
      <c r="G325" s="433"/>
      <c r="H325" s="434"/>
      <c r="I325" s="432"/>
      <c r="J325" s="434"/>
      <c r="K325" s="443"/>
      <c r="L325" s="443"/>
      <c r="M325" s="443"/>
    </row>
    <row r="326" spans="1:13" ht="18" customHeight="1" x14ac:dyDescent="0.55000000000000004">
      <c r="A326" s="501"/>
      <c r="B326" s="432"/>
      <c r="C326" s="433"/>
      <c r="D326" s="433"/>
      <c r="E326" s="433"/>
      <c r="F326" s="433"/>
      <c r="G326" s="433"/>
      <c r="H326" s="434"/>
      <c r="I326" s="432"/>
      <c r="J326" s="434"/>
      <c r="K326" s="443"/>
      <c r="L326" s="443"/>
      <c r="M326" s="443"/>
    </row>
    <row r="327" spans="1:13" ht="18" customHeight="1" x14ac:dyDescent="0.55000000000000004">
      <c r="A327" s="502"/>
      <c r="B327" s="437"/>
      <c r="C327" s="435"/>
      <c r="D327" s="435"/>
      <c r="E327" s="435"/>
      <c r="F327" s="435"/>
      <c r="G327" s="435"/>
      <c r="H327" s="436"/>
      <c r="I327" s="437"/>
      <c r="J327" s="436"/>
      <c r="K327" s="444"/>
      <c r="L327" s="444"/>
      <c r="M327" s="444"/>
    </row>
    <row r="328" spans="1:13" ht="18" customHeight="1" x14ac:dyDescent="0.55000000000000004">
      <c r="A328" s="503" t="s">
        <v>261</v>
      </c>
      <c r="B328" s="429" t="s">
        <v>293</v>
      </c>
      <c r="C328" s="430"/>
      <c r="D328" s="430"/>
      <c r="E328" s="430"/>
      <c r="F328" s="430"/>
      <c r="G328" s="430"/>
      <c r="H328" s="431"/>
      <c r="I328" s="429" t="s">
        <v>294</v>
      </c>
      <c r="J328" s="431"/>
      <c r="K328" s="442" t="s">
        <v>208</v>
      </c>
      <c r="L328" s="442" t="s">
        <v>208</v>
      </c>
      <c r="M328" s="442" t="s">
        <v>208</v>
      </c>
    </row>
    <row r="329" spans="1:13" ht="18" customHeight="1" x14ac:dyDescent="0.55000000000000004">
      <c r="A329" s="501"/>
      <c r="B329" s="432"/>
      <c r="C329" s="433"/>
      <c r="D329" s="433"/>
      <c r="E329" s="433"/>
      <c r="F329" s="433"/>
      <c r="G329" s="433"/>
      <c r="H329" s="434"/>
      <c r="I329" s="432"/>
      <c r="J329" s="434"/>
      <c r="K329" s="443"/>
      <c r="L329" s="443"/>
      <c r="M329" s="443"/>
    </row>
    <row r="330" spans="1:13" ht="18" customHeight="1" x14ac:dyDescent="0.55000000000000004">
      <c r="A330" s="501"/>
      <c r="B330" s="432"/>
      <c r="C330" s="433"/>
      <c r="D330" s="433"/>
      <c r="E330" s="433"/>
      <c r="F330" s="433"/>
      <c r="G330" s="433"/>
      <c r="H330" s="434"/>
      <c r="I330" s="432"/>
      <c r="J330" s="434"/>
      <c r="K330" s="443"/>
      <c r="L330" s="443"/>
      <c r="M330" s="443"/>
    </row>
    <row r="331" spans="1:13" ht="18" customHeight="1" x14ac:dyDescent="0.55000000000000004">
      <c r="A331" s="501"/>
      <c r="B331" s="429" t="s">
        <v>295</v>
      </c>
      <c r="C331" s="430"/>
      <c r="D331" s="430"/>
      <c r="E331" s="430"/>
      <c r="F331" s="430"/>
      <c r="G331" s="430"/>
      <c r="H331" s="431"/>
      <c r="I331" s="429" t="s">
        <v>296</v>
      </c>
      <c r="J331" s="431"/>
      <c r="K331" s="442" t="s">
        <v>208</v>
      </c>
      <c r="L331" s="442" t="s">
        <v>208</v>
      </c>
      <c r="M331" s="442" t="s">
        <v>208</v>
      </c>
    </row>
    <row r="332" spans="1:13" ht="18" customHeight="1" x14ac:dyDescent="0.55000000000000004">
      <c r="A332" s="501"/>
      <c r="B332" s="432"/>
      <c r="C332" s="433"/>
      <c r="D332" s="433"/>
      <c r="E332" s="433"/>
      <c r="F332" s="433"/>
      <c r="G332" s="433"/>
      <c r="H332" s="434"/>
      <c r="I332" s="432"/>
      <c r="J332" s="434"/>
      <c r="K332" s="443"/>
      <c r="L332" s="443"/>
      <c r="M332" s="443"/>
    </row>
    <row r="333" spans="1:13" ht="18" customHeight="1" x14ac:dyDescent="0.55000000000000004">
      <c r="A333" s="501"/>
      <c r="B333" s="437"/>
      <c r="C333" s="435"/>
      <c r="D333" s="435"/>
      <c r="E333" s="435"/>
      <c r="F333" s="435"/>
      <c r="G333" s="435"/>
      <c r="H333" s="436"/>
      <c r="I333" s="432"/>
      <c r="J333" s="434"/>
      <c r="K333" s="444"/>
      <c r="L333" s="444"/>
      <c r="M333" s="444"/>
    </row>
    <row r="334" spans="1:13" ht="18" customHeight="1" x14ac:dyDescent="0.55000000000000004">
      <c r="A334" s="501"/>
      <c r="B334" s="429" t="s">
        <v>297</v>
      </c>
      <c r="C334" s="430"/>
      <c r="D334" s="430"/>
      <c r="E334" s="430"/>
      <c r="F334" s="430"/>
      <c r="G334" s="430"/>
      <c r="H334" s="431"/>
      <c r="I334" s="429" t="s">
        <v>298</v>
      </c>
      <c r="J334" s="431"/>
      <c r="K334" s="250" t="s">
        <v>208</v>
      </c>
      <c r="L334" s="250" t="s">
        <v>208</v>
      </c>
      <c r="M334" s="250" t="s">
        <v>208</v>
      </c>
    </row>
    <row r="335" spans="1:13" ht="18" customHeight="1" x14ac:dyDescent="0.55000000000000004">
      <c r="A335" s="501"/>
      <c r="B335" s="432"/>
      <c r="C335" s="433"/>
      <c r="D335" s="433"/>
      <c r="E335" s="433"/>
      <c r="F335" s="433"/>
      <c r="G335" s="433"/>
      <c r="H335" s="434"/>
      <c r="I335" s="432"/>
      <c r="J335" s="434"/>
      <c r="K335" s="250"/>
      <c r="L335" s="250"/>
      <c r="M335" s="250"/>
    </row>
    <row r="336" spans="1:13" ht="18" customHeight="1" x14ac:dyDescent="0.55000000000000004">
      <c r="A336" s="501"/>
      <c r="B336" s="432"/>
      <c r="C336" s="433"/>
      <c r="D336" s="433"/>
      <c r="E336" s="433"/>
      <c r="F336" s="433"/>
      <c r="G336" s="433"/>
      <c r="H336" s="434"/>
      <c r="I336" s="432"/>
      <c r="J336" s="434"/>
      <c r="K336" s="250"/>
      <c r="L336" s="250"/>
      <c r="M336" s="250"/>
    </row>
    <row r="337" spans="1:13" ht="18" customHeight="1" x14ac:dyDescent="0.55000000000000004">
      <c r="A337" s="501"/>
      <c r="B337" s="494" t="s">
        <v>299</v>
      </c>
      <c r="C337" s="494"/>
      <c r="D337" s="494"/>
      <c r="E337" s="494"/>
      <c r="F337" s="494"/>
      <c r="G337" s="494"/>
      <c r="H337" s="494"/>
      <c r="I337" s="494" t="s">
        <v>300</v>
      </c>
      <c r="J337" s="494"/>
      <c r="K337" s="493" t="s">
        <v>208</v>
      </c>
      <c r="L337" s="493" t="s">
        <v>208</v>
      </c>
      <c r="M337" s="493" t="s">
        <v>208</v>
      </c>
    </row>
    <row r="338" spans="1:13" ht="18" customHeight="1" x14ac:dyDescent="0.55000000000000004">
      <c r="A338" s="501"/>
      <c r="B338" s="494"/>
      <c r="C338" s="494"/>
      <c r="D338" s="494"/>
      <c r="E338" s="494"/>
      <c r="F338" s="494"/>
      <c r="G338" s="494"/>
      <c r="H338" s="494"/>
      <c r="I338" s="494"/>
      <c r="J338" s="494"/>
      <c r="K338" s="493"/>
      <c r="L338" s="493"/>
      <c r="M338" s="493"/>
    </row>
    <row r="339" spans="1:13" ht="18" customHeight="1" x14ac:dyDescent="0.55000000000000004">
      <c r="A339" s="501"/>
      <c r="B339" s="429" t="s">
        <v>416</v>
      </c>
      <c r="C339" s="430"/>
      <c r="D339" s="430"/>
      <c r="E339" s="430"/>
      <c r="F339" s="430"/>
      <c r="G339" s="430"/>
      <c r="H339" s="431"/>
      <c r="I339" s="429" t="s">
        <v>417</v>
      </c>
      <c r="J339" s="431"/>
      <c r="K339" s="493" t="s">
        <v>201</v>
      </c>
      <c r="L339" s="493" t="s">
        <v>201</v>
      </c>
      <c r="M339" s="493" t="s">
        <v>201</v>
      </c>
    </row>
    <row r="340" spans="1:13" ht="18" customHeight="1" x14ac:dyDescent="0.55000000000000004">
      <c r="A340" s="501"/>
      <c r="B340" s="432"/>
      <c r="C340" s="433"/>
      <c r="D340" s="433"/>
      <c r="E340" s="433"/>
      <c r="F340" s="433"/>
      <c r="G340" s="433"/>
      <c r="H340" s="434"/>
      <c r="I340" s="432"/>
      <c r="J340" s="434"/>
      <c r="K340" s="493"/>
      <c r="L340" s="493"/>
      <c r="M340" s="493"/>
    </row>
    <row r="341" spans="1:13" ht="18" customHeight="1" x14ac:dyDescent="0.55000000000000004">
      <c r="A341" s="501"/>
      <c r="B341" s="432"/>
      <c r="C341" s="433"/>
      <c r="D341" s="433"/>
      <c r="E341" s="433"/>
      <c r="F341" s="433"/>
      <c r="G341" s="433"/>
      <c r="H341" s="434"/>
      <c r="I341" s="432"/>
      <c r="J341" s="434"/>
      <c r="K341" s="493"/>
      <c r="L341" s="493"/>
      <c r="M341" s="493"/>
    </row>
    <row r="342" spans="1:13" ht="18" customHeight="1" x14ac:dyDescent="0.55000000000000004">
      <c r="A342" s="501"/>
      <c r="B342" s="437"/>
      <c r="C342" s="435"/>
      <c r="D342" s="435"/>
      <c r="E342" s="435"/>
      <c r="F342" s="435"/>
      <c r="G342" s="435"/>
      <c r="H342" s="436"/>
      <c r="I342" s="437"/>
      <c r="J342" s="436"/>
      <c r="K342" s="493"/>
      <c r="L342" s="493"/>
      <c r="M342" s="493"/>
    </row>
    <row r="343" spans="1:13" ht="18" customHeight="1" x14ac:dyDescent="0.55000000000000004">
      <c r="A343" s="501"/>
      <c r="B343" s="494" t="s">
        <v>418</v>
      </c>
      <c r="C343" s="494"/>
      <c r="D343" s="494"/>
      <c r="E343" s="494"/>
      <c r="F343" s="494"/>
      <c r="G343" s="494"/>
      <c r="H343" s="494"/>
      <c r="I343" s="494" t="s">
        <v>301</v>
      </c>
      <c r="J343" s="494"/>
      <c r="K343" s="493" t="s">
        <v>208</v>
      </c>
      <c r="L343" s="493" t="s">
        <v>208</v>
      </c>
      <c r="M343" s="493" t="s">
        <v>208</v>
      </c>
    </row>
    <row r="344" spans="1:13" ht="18" customHeight="1" x14ac:dyDescent="0.55000000000000004">
      <c r="A344" s="501"/>
      <c r="B344" s="494"/>
      <c r="C344" s="494"/>
      <c r="D344" s="494"/>
      <c r="E344" s="494"/>
      <c r="F344" s="494"/>
      <c r="G344" s="494"/>
      <c r="H344" s="494"/>
      <c r="I344" s="494"/>
      <c r="J344" s="494"/>
      <c r="K344" s="493"/>
      <c r="L344" s="493"/>
      <c r="M344" s="493"/>
    </row>
    <row r="345" spans="1:13" ht="18" customHeight="1" x14ac:dyDescent="0.55000000000000004">
      <c r="A345" s="501"/>
      <c r="B345" s="494"/>
      <c r="C345" s="494"/>
      <c r="D345" s="494"/>
      <c r="E345" s="494"/>
      <c r="F345" s="494"/>
      <c r="G345" s="494"/>
      <c r="H345" s="494"/>
      <c r="I345" s="494"/>
      <c r="J345" s="494"/>
      <c r="K345" s="493"/>
      <c r="L345" s="493"/>
      <c r="M345" s="493"/>
    </row>
    <row r="346" spans="1:13" ht="18" customHeight="1" x14ac:dyDescent="0.55000000000000004">
      <c r="A346" s="501"/>
      <c r="B346" s="429" t="s">
        <v>419</v>
      </c>
      <c r="C346" s="430"/>
      <c r="D346" s="430"/>
      <c r="E346" s="430"/>
      <c r="F346" s="430"/>
      <c r="G346" s="430"/>
      <c r="H346" s="431"/>
      <c r="I346" s="429" t="s">
        <v>302</v>
      </c>
      <c r="J346" s="431"/>
      <c r="K346" s="442" t="s">
        <v>208</v>
      </c>
      <c r="L346" s="442" t="s">
        <v>208</v>
      </c>
      <c r="M346" s="442" t="s">
        <v>208</v>
      </c>
    </row>
    <row r="347" spans="1:13" ht="18" customHeight="1" x14ac:dyDescent="0.55000000000000004">
      <c r="A347" s="501"/>
      <c r="B347" s="432"/>
      <c r="C347" s="433"/>
      <c r="D347" s="433"/>
      <c r="E347" s="433"/>
      <c r="F347" s="433"/>
      <c r="G347" s="433"/>
      <c r="H347" s="434"/>
      <c r="I347" s="432"/>
      <c r="J347" s="434"/>
      <c r="K347" s="443"/>
      <c r="L347" s="443"/>
      <c r="M347" s="443"/>
    </row>
    <row r="348" spans="1:13" ht="18" customHeight="1" x14ac:dyDescent="0.55000000000000004">
      <c r="A348" s="501"/>
      <c r="B348" s="432"/>
      <c r="C348" s="433"/>
      <c r="D348" s="433"/>
      <c r="E348" s="433"/>
      <c r="F348" s="433"/>
      <c r="G348" s="433"/>
      <c r="H348" s="434"/>
      <c r="I348" s="432"/>
      <c r="J348" s="434"/>
      <c r="K348" s="443"/>
      <c r="L348" s="443"/>
      <c r="M348" s="443"/>
    </row>
    <row r="349" spans="1:13" ht="18" customHeight="1" x14ac:dyDescent="0.55000000000000004">
      <c r="A349" s="501"/>
      <c r="B349" s="432"/>
      <c r="C349" s="433"/>
      <c r="D349" s="433"/>
      <c r="E349" s="433"/>
      <c r="F349" s="433"/>
      <c r="G349" s="433"/>
      <c r="H349" s="434"/>
      <c r="I349" s="432"/>
      <c r="J349" s="434"/>
      <c r="K349" s="443"/>
      <c r="L349" s="443"/>
      <c r="M349" s="443"/>
    </row>
    <row r="350" spans="1:13" ht="18" customHeight="1" x14ac:dyDescent="0.55000000000000004">
      <c r="A350" s="501"/>
      <c r="B350" s="432"/>
      <c r="C350" s="433"/>
      <c r="D350" s="433"/>
      <c r="E350" s="433"/>
      <c r="F350" s="433"/>
      <c r="G350" s="433"/>
      <c r="H350" s="434"/>
      <c r="I350" s="432"/>
      <c r="J350" s="434"/>
      <c r="K350" s="443"/>
      <c r="L350" s="443"/>
      <c r="M350" s="443"/>
    </row>
    <row r="351" spans="1:13" ht="18" customHeight="1" x14ac:dyDescent="0.55000000000000004">
      <c r="A351" s="501"/>
      <c r="B351" s="437"/>
      <c r="C351" s="435"/>
      <c r="D351" s="435"/>
      <c r="E351" s="435"/>
      <c r="F351" s="435"/>
      <c r="G351" s="435"/>
      <c r="H351" s="436"/>
      <c r="I351" s="437"/>
      <c r="J351" s="436"/>
      <c r="K351" s="444"/>
      <c r="L351" s="444"/>
      <c r="M351" s="444"/>
    </row>
    <row r="352" spans="1:13" ht="18" customHeight="1" x14ac:dyDescent="0.55000000000000004">
      <c r="A352" s="501"/>
      <c r="B352" s="429" t="s">
        <v>303</v>
      </c>
      <c r="C352" s="430"/>
      <c r="D352" s="430"/>
      <c r="E352" s="430"/>
      <c r="F352" s="430"/>
      <c r="G352" s="430"/>
      <c r="H352" s="431"/>
      <c r="I352" s="429" t="s">
        <v>420</v>
      </c>
      <c r="J352" s="431"/>
      <c r="K352" s="442" t="s">
        <v>208</v>
      </c>
      <c r="L352" s="442" t="s">
        <v>208</v>
      </c>
      <c r="M352" s="442" t="s">
        <v>208</v>
      </c>
    </row>
    <row r="353" spans="1:13" ht="18" customHeight="1" x14ac:dyDescent="0.55000000000000004">
      <c r="A353" s="501"/>
      <c r="B353" s="432"/>
      <c r="C353" s="433"/>
      <c r="D353" s="433"/>
      <c r="E353" s="433"/>
      <c r="F353" s="433"/>
      <c r="G353" s="433"/>
      <c r="H353" s="434"/>
      <c r="I353" s="437"/>
      <c r="J353" s="436"/>
      <c r="K353" s="443"/>
      <c r="L353" s="443"/>
      <c r="M353" s="443"/>
    </row>
    <row r="354" spans="1:13" ht="18" customHeight="1" x14ac:dyDescent="0.55000000000000004">
      <c r="A354" s="501"/>
      <c r="B354" s="429" t="s">
        <v>304</v>
      </c>
      <c r="C354" s="430"/>
      <c r="D354" s="430"/>
      <c r="E354" s="430"/>
      <c r="F354" s="430"/>
      <c r="G354" s="430"/>
      <c r="H354" s="431"/>
      <c r="I354" s="432" t="s">
        <v>305</v>
      </c>
      <c r="J354" s="434"/>
      <c r="K354" s="442" t="s">
        <v>208</v>
      </c>
      <c r="L354" s="442" t="s">
        <v>208</v>
      </c>
      <c r="M354" s="442" t="s">
        <v>208</v>
      </c>
    </row>
    <row r="355" spans="1:13" ht="18" customHeight="1" x14ac:dyDescent="0.55000000000000004">
      <c r="A355" s="501"/>
      <c r="B355" s="432"/>
      <c r="C355" s="433"/>
      <c r="D355" s="433"/>
      <c r="E355" s="433"/>
      <c r="F355" s="433"/>
      <c r="G355" s="433"/>
      <c r="H355" s="434"/>
      <c r="I355" s="432"/>
      <c r="J355" s="434"/>
      <c r="K355" s="443"/>
      <c r="L355" s="443"/>
      <c r="M355" s="443"/>
    </row>
    <row r="356" spans="1:13" ht="18" customHeight="1" x14ac:dyDescent="0.55000000000000004">
      <c r="A356" s="501"/>
      <c r="B356" s="429" t="s">
        <v>421</v>
      </c>
      <c r="C356" s="430"/>
      <c r="D356" s="430"/>
      <c r="E356" s="430"/>
      <c r="F356" s="430"/>
      <c r="G356" s="430"/>
      <c r="H356" s="431"/>
      <c r="I356" s="429" t="s">
        <v>422</v>
      </c>
      <c r="J356" s="431"/>
      <c r="K356" s="442" t="s">
        <v>208</v>
      </c>
      <c r="L356" s="442" t="s">
        <v>208</v>
      </c>
      <c r="M356" s="442" t="s">
        <v>208</v>
      </c>
    </row>
    <row r="357" spans="1:13" ht="18" customHeight="1" x14ac:dyDescent="0.55000000000000004">
      <c r="A357" s="501"/>
      <c r="B357" s="432"/>
      <c r="C357" s="433"/>
      <c r="D357" s="433"/>
      <c r="E357" s="433"/>
      <c r="F357" s="433"/>
      <c r="G357" s="433"/>
      <c r="H357" s="434"/>
      <c r="I357" s="432"/>
      <c r="J357" s="434"/>
      <c r="K357" s="443"/>
      <c r="L357" s="443"/>
      <c r="M357" s="443"/>
    </row>
    <row r="358" spans="1:13" ht="18" customHeight="1" x14ac:dyDescent="0.55000000000000004">
      <c r="A358" s="501"/>
      <c r="B358" s="432"/>
      <c r="C358" s="433"/>
      <c r="D358" s="433"/>
      <c r="E358" s="433"/>
      <c r="F358" s="433"/>
      <c r="G358" s="433"/>
      <c r="H358" s="434"/>
      <c r="I358" s="432"/>
      <c r="J358" s="434"/>
      <c r="K358" s="443"/>
      <c r="L358" s="443"/>
      <c r="M358" s="443"/>
    </row>
    <row r="359" spans="1:13" ht="18" customHeight="1" x14ac:dyDescent="0.55000000000000004">
      <c r="A359" s="501"/>
      <c r="B359" s="432"/>
      <c r="C359" s="433"/>
      <c r="D359" s="433"/>
      <c r="E359" s="433"/>
      <c r="F359" s="433"/>
      <c r="G359" s="433"/>
      <c r="H359" s="434"/>
      <c r="I359" s="432"/>
      <c r="J359" s="434"/>
      <c r="K359" s="443"/>
      <c r="L359" s="443"/>
      <c r="M359" s="443"/>
    </row>
    <row r="360" spans="1:13" ht="18" customHeight="1" x14ac:dyDescent="0.55000000000000004">
      <c r="A360" s="501"/>
      <c r="B360" s="429" t="s">
        <v>423</v>
      </c>
      <c r="C360" s="430"/>
      <c r="D360" s="430"/>
      <c r="E360" s="430"/>
      <c r="F360" s="430"/>
      <c r="G360" s="430"/>
      <c r="H360" s="431"/>
      <c r="I360" s="429" t="s">
        <v>422</v>
      </c>
      <c r="J360" s="483"/>
      <c r="K360" s="442" t="s">
        <v>201</v>
      </c>
      <c r="L360" s="442" t="s">
        <v>208</v>
      </c>
      <c r="M360" s="442" t="s">
        <v>208</v>
      </c>
    </row>
    <row r="361" spans="1:13" ht="18" customHeight="1" x14ac:dyDescent="0.55000000000000004">
      <c r="A361" s="501"/>
      <c r="B361" s="432"/>
      <c r="C361" s="433"/>
      <c r="D361" s="433"/>
      <c r="E361" s="433"/>
      <c r="F361" s="433"/>
      <c r="G361" s="433"/>
      <c r="H361" s="434"/>
      <c r="I361" s="432"/>
      <c r="J361" s="485"/>
      <c r="K361" s="443"/>
      <c r="L361" s="443"/>
      <c r="M361" s="443"/>
    </row>
    <row r="362" spans="1:13" ht="18" customHeight="1" x14ac:dyDescent="0.55000000000000004">
      <c r="A362" s="501"/>
      <c r="B362" s="437"/>
      <c r="C362" s="435"/>
      <c r="D362" s="435"/>
      <c r="E362" s="435"/>
      <c r="F362" s="435"/>
      <c r="G362" s="435"/>
      <c r="H362" s="436"/>
      <c r="I362" s="486"/>
      <c r="J362" s="488"/>
      <c r="K362" s="443"/>
      <c r="L362" s="443"/>
      <c r="M362" s="443"/>
    </row>
    <row r="363" spans="1:13" ht="18" customHeight="1" x14ac:dyDescent="0.55000000000000004">
      <c r="A363" s="501"/>
      <c r="B363" s="429" t="s">
        <v>425</v>
      </c>
      <c r="C363" s="430"/>
      <c r="D363" s="430"/>
      <c r="E363" s="430"/>
      <c r="F363" s="430"/>
      <c r="G363" s="430"/>
      <c r="H363" s="431"/>
      <c r="I363" s="429" t="s">
        <v>426</v>
      </c>
      <c r="J363" s="483"/>
      <c r="K363" s="442" t="s">
        <v>201</v>
      </c>
      <c r="L363" s="442" t="s">
        <v>201</v>
      </c>
      <c r="M363" s="442" t="s">
        <v>201</v>
      </c>
    </row>
    <row r="364" spans="1:13" ht="18" customHeight="1" x14ac:dyDescent="0.55000000000000004">
      <c r="A364" s="501"/>
      <c r="B364" s="432"/>
      <c r="C364" s="433"/>
      <c r="D364" s="433"/>
      <c r="E364" s="433"/>
      <c r="F364" s="433"/>
      <c r="G364" s="433"/>
      <c r="H364" s="434"/>
      <c r="I364" s="492"/>
      <c r="J364" s="485"/>
      <c r="K364" s="443"/>
      <c r="L364" s="443"/>
      <c r="M364" s="443"/>
    </row>
    <row r="365" spans="1:13" ht="18" customHeight="1" x14ac:dyDescent="0.55000000000000004">
      <c r="A365" s="501"/>
      <c r="B365" s="437"/>
      <c r="C365" s="435"/>
      <c r="D365" s="435"/>
      <c r="E365" s="435"/>
      <c r="F365" s="435"/>
      <c r="G365" s="435"/>
      <c r="H365" s="436"/>
      <c r="I365" s="486"/>
      <c r="J365" s="488"/>
      <c r="K365" s="248"/>
      <c r="L365" s="248"/>
      <c r="M365" s="247"/>
    </row>
    <row r="366" spans="1:13" ht="18" customHeight="1" x14ac:dyDescent="0.55000000000000004">
      <c r="A366" s="501"/>
      <c r="B366" s="432" t="s">
        <v>424</v>
      </c>
      <c r="C366" s="433"/>
      <c r="D366" s="433"/>
      <c r="E366" s="433"/>
      <c r="F366" s="433"/>
      <c r="G366" s="433"/>
      <c r="H366" s="434"/>
      <c r="I366" s="432" t="s">
        <v>426</v>
      </c>
      <c r="J366" s="485"/>
      <c r="K366" s="443" t="s">
        <v>201</v>
      </c>
      <c r="L366" s="443" t="s">
        <v>201</v>
      </c>
      <c r="M366" s="442" t="s">
        <v>201</v>
      </c>
    </row>
    <row r="367" spans="1:13" ht="18" customHeight="1" x14ac:dyDescent="0.55000000000000004">
      <c r="A367" s="502"/>
      <c r="B367" s="437"/>
      <c r="C367" s="435"/>
      <c r="D367" s="435"/>
      <c r="E367" s="435"/>
      <c r="F367" s="435"/>
      <c r="G367" s="435"/>
      <c r="H367" s="436"/>
      <c r="I367" s="486"/>
      <c r="J367" s="488"/>
      <c r="K367" s="444"/>
      <c r="L367" s="444"/>
      <c r="M367" s="444"/>
    </row>
    <row r="368" spans="1:13" ht="18" customHeight="1" x14ac:dyDescent="0.55000000000000004">
      <c r="A368" s="503" t="s">
        <v>261</v>
      </c>
      <c r="B368" s="429" t="s">
        <v>306</v>
      </c>
      <c r="C368" s="430"/>
      <c r="D368" s="430"/>
      <c r="E368" s="430"/>
      <c r="F368" s="430"/>
      <c r="G368" s="430"/>
      <c r="H368" s="431"/>
      <c r="I368" s="429" t="s">
        <v>307</v>
      </c>
      <c r="J368" s="431"/>
      <c r="K368" s="442" t="s">
        <v>208</v>
      </c>
      <c r="L368" s="442" t="s">
        <v>208</v>
      </c>
      <c r="M368" s="442" t="s">
        <v>208</v>
      </c>
    </row>
    <row r="369" spans="1:13" ht="18" customHeight="1" x14ac:dyDescent="0.55000000000000004">
      <c r="A369" s="501"/>
      <c r="B369" s="432"/>
      <c r="C369" s="433"/>
      <c r="D369" s="433"/>
      <c r="E369" s="433"/>
      <c r="F369" s="433"/>
      <c r="G369" s="433"/>
      <c r="H369" s="434"/>
      <c r="I369" s="432"/>
      <c r="J369" s="434"/>
      <c r="K369" s="443"/>
      <c r="L369" s="443"/>
      <c r="M369" s="443"/>
    </row>
    <row r="370" spans="1:13" ht="18" customHeight="1" x14ac:dyDescent="0.55000000000000004">
      <c r="A370" s="501"/>
      <c r="B370" s="432"/>
      <c r="C370" s="433"/>
      <c r="D370" s="433"/>
      <c r="E370" s="433"/>
      <c r="F370" s="433"/>
      <c r="G370" s="433"/>
      <c r="H370" s="434"/>
      <c r="I370" s="432"/>
      <c r="J370" s="434"/>
      <c r="K370" s="443"/>
      <c r="L370" s="443"/>
      <c r="M370" s="443"/>
    </row>
    <row r="371" spans="1:13" ht="18" customHeight="1" x14ac:dyDescent="0.55000000000000004">
      <c r="A371" s="501"/>
      <c r="B371" s="429" t="s">
        <v>308</v>
      </c>
      <c r="C371" s="430"/>
      <c r="D371" s="430"/>
      <c r="E371" s="430"/>
      <c r="F371" s="430"/>
      <c r="G371" s="430"/>
      <c r="H371" s="431"/>
      <c r="I371" s="429" t="s">
        <v>309</v>
      </c>
      <c r="J371" s="431"/>
      <c r="K371" s="442" t="s">
        <v>208</v>
      </c>
      <c r="L371" s="442" t="s">
        <v>208</v>
      </c>
      <c r="M371" s="442" t="s">
        <v>208</v>
      </c>
    </row>
    <row r="372" spans="1:13" ht="18" customHeight="1" x14ac:dyDescent="0.55000000000000004">
      <c r="A372" s="501"/>
      <c r="B372" s="432"/>
      <c r="C372" s="433"/>
      <c r="D372" s="433"/>
      <c r="E372" s="433"/>
      <c r="F372" s="433"/>
      <c r="G372" s="433"/>
      <c r="H372" s="434"/>
      <c r="I372" s="432"/>
      <c r="J372" s="434"/>
      <c r="K372" s="443"/>
      <c r="L372" s="443"/>
      <c r="M372" s="443"/>
    </row>
    <row r="373" spans="1:13" ht="18" customHeight="1" x14ac:dyDescent="0.55000000000000004">
      <c r="A373" s="501"/>
      <c r="B373" s="437"/>
      <c r="C373" s="435"/>
      <c r="D373" s="435"/>
      <c r="E373" s="435"/>
      <c r="F373" s="435"/>
      <c r="G373" s="435"/>
      <c r="H373" s="436"/>
      <c r="I373" s="437"/>
      <c r="J373" s="436"/>
      <c r="K373" s="444"/>
      <c r="L373" s="444"/>
      <c r="M373" s="444"/>
    </row>
    <row r="374" spans="1:13" ht="18" customHeight="1" x14ac:dyDescent="0.55000000000000004">
      <c r="A374" s="501"/>
      <c r="B374" s="432" t="s">
        <v>310</v>
      </c>
      <c r="C374" s="433"/>
      <c r="D374" s="433"/>
      <c r="E374" s="433"/>
      <c r="F374" s="433"/>
      <c r="G374" s="433"/>
      <c r="H374" s="434"/>
      <c r="I374" s="432" t="s">
        <v>311</v>
      </c>
      <c r="J374" s="434"/>
      <c r="K374" s="442" t="s">
        <v>208</v>
      </c>
      <c r="L374" s="442" t="s">
        <v>208</v>
      </c>
      <c r="M374" s="442" t="s">
        <v>208</v>
      </c>
    </row>
    <row r="375" spans="1:13" ht="18" customHeight="1" x14ac:dyDescent="0.55000000000000004">
      <c r="A375" s="501"/>
      <c r="B375" s="432"/>
      <c r="C375" s="433"/>
      <c r="D375" s="433"/>
      <c r="E375" s="433"/>
      <c r="F375" s="433"/>
      <c r="G375" s="433"/>
      <c r="H375" s="434"/>
      <c r="I375" s="432"/>
      <c r="J375" s="434"/>
      <c r="K375" s="443"/>
      <c r="L375" s="443"/>
      <c r="M375" s="443"/>
    </row>
    <row r="376" spans="1:13" ht="18" customHeight="1" x14ac:dyDescent="0.55000000000000004">
      <c r="A376" s="501"/>
      <c r="B376" s="432"/>
      <c r="C376" s="433"/>
      <c r="D376" s="433"/>
      <c r="E376" s="433"/>
      <c r="F376" s="433"/>
      <c r="G376" s="433"/>
      <c r="H376" s="434"/>
      <c r="I376" s="432"/>
      <c r="J376" s="434"/>
      <c r="K376" s="443"/>
      <c r="L376" s="443"/>
      <c r="M376" s="443"/>
    </row>
    <row r="377" spans="1:13" ht="18" customHeight="1" x14ac:dyDescent="0.55000000000000004">
      <c r="A377" s="501"/>
      <c r="B377" s="432"/>
      <c r="C377" s="433"/>
      <c r="D377" s="433"/>
      <c r="E377" s="433"/>
      <c r="F377" s="433"/>
      <c r="G377" s="433"/>
      <c r="H377" s="434"/>
      <c r="I377" s="432"/>
      <c r="J377" s="434"/>
      <c r="K377" s="443"/>
      <c r="L377" s="443"/>
      <c r="M377" s="443"/>
    </row>
    <row r="378" spans="1:13" ht="18" customHeight="1" x14ac:dyDescent="0.55000000000000004">
      <c r="A378" s="501"/>
      <c r="B378" s="429" t="s">
        <v>312</v>
      </c>
      <c r="C378" s="430"/>
      <c r="D378" s="430"/>
      <c r="E378" s="430"/>
      <c r="F378" s="430"/>
      <c r="G378" s="430"/>
      <c r="H378" s="431"/>
      <c r="I378" s="429" t="s">
        <v>429</v>
      </c>
      <c r="J378" s="431"/>
      <c r="K378" s="442" t="s">
        <v>201</v>
      </c>
      <c r="L378" s="442" t="s">
        <v>208</v>
      </c>
      <c r="M378" s="442" t="s">
        <v>208</v>
      </c>
    </row>
    <row r="379" spans="1:13" ht="18" customHeight="1" x14ac:dyDescent="0.55000000000000004">
      <c r="A379" s="501"/>
      <c r="B379" s="432"/>
      <c r="C379" s="433"/>
      <c r="D379" s="433"/>
      <c r="E379" s="433"/>
      <c r="F379" s="433"/>
      <c r="G379" s="433"/>
      <c r="H379" s="434"/>
      <c r="I379" s="432"/>
      <c r="J379" s="434"/>
      <c r="K379" s="443"/>
      <c r="L379" s="443"/>
      <c r="M379" s="443"/>
    </row>
    <row r="380" spans="1:13" ht="18" customHeight="1" x14ac:dyDescent="0.55000000000000004">
      <c r="A380" s="501"/>
      <c r="B380" s="437"/>
      <c r="C380" s="435"/>
      <c r="D380" s="435"/>
      <c r="E380" s="435"/>
      <c r="F380" s="435"/>
      <c r="G380" s="435"/>
      <c r="H380" s="436"/>
      <c r="I380" s="437"/>
      <c r="J380" s="436"/>
      <c r="K380" s="444"/>
      <c r="L380" s="444"/>
      <c r="M380" s="444"/>
    </row>
    <row r="381" spans="1:13" ht="18" customHeight="1" x14ac:dyDescent="0.55000000000000004">
      <c r="A381" s="501"/>
      <c r="B381" s="429" t="s">
        <v>427</v>
      </c>
      <c r="C381" s="430"/>
      <c r="D381" s="430"/>
      <c r="E381" s="430"/>
      <c r="F381" s="430"/>
      <c r="G381" s="430"/>
      <c r="H381" s="431"/>
      <c r="I381" s="429" t="s">
        <v>428</v>
      </c>
      <c r="J381" s="431"/>
      <c r="K381" s="442" t="s">
        <v>201</v>
      </c>
      <c r="L381" s="442" t="s">
        <v>201</v>
      </c>
      <c r="M381" s="442" t="s">
        <v>201</v>
      </c>
    </row>
    <row r="382" spans="1:13" ht="18" customHeight="1" x14ac:dyDescent="0.55000000000000004">
      <c r="A382" s="501"/>
      <c r="B382" s="432"/>
      <c r="C382" s="433"/>
      <c r="D382" s="433"/>
      <c r="E382" s="433"/>
      <c r="F382" s="433"/>
      <c r="G382" s="433"/>
      <c r="H382" s="434"/>
      <c r="I382" s="432"/>
      <c r="J382" s="434"/>
      <c r="K382" s="443"/>
      <c r="L382" s="443"/>
      <c r="M382" s="443"/>
    </row>
    <row r="383" spans="1:13" ht="18" customHeight="1" x14ac:dyDescent="0.55000000000000004">
      <c r="A383" s="501"/>
      <c r="B383" s="437"/>
      <c r="C383" s="435"/>
      <c r="D383" s="435"/>
      <c r="E383" s="435"/>
      <c r="F383" s="435"/>
      <c r="G383" s="435"/>
      <c r="H383" s="436"/>
      <c r="I383" s="437"/>
      <c r="J383" s="436"/>
      <c r="K383" s="443"/>
      <c r="L383" s="443"/>
      <c r="M383" s="443"/>
    </row>
    <row r="384" spans="1:13" ht="18" customHeight="1" x14ac:dyDescent="0.55000000000000004">
      <c r="A384" s="501"/>
      <c r="B384" s="429" t="s">
        <v>430</v>
      </c>
      <c r="C384" s="430"/>
      <c r="D384" s="430"/>
      <c r="E384" s="430"/>
      <c r="F384" s="430"/>
      <c r="G384" s="430"/>
      <c r="H384" s="431"/>
      <c r="I384" s="429" t="s">
        <v>431</v>
      </c>
      <c r="J384" s="431"/>
      <c r="K384" s="442" t="s">
        <v>208</v>
      </c>
      <c r="L384" s="442" t="s">
        <v>208</v>
      </c>
      <c r="M384" s="442" t="s">
        <v>208</v>
      </c>
    </row>
    <row r="385" spans="1:13" ht="18" customHeight="1" x14ac:dyDescent="0.55000000000000004">
      <c r="A385" s="501"/>
      <c r="B385" s="432"/>
      <c r="C385" s="433"/>
      <c r="D385" s="433"/>
      <c r="E385" s="433"/>
      <c r="F385" s="433"/>
      <c r="G385" s="433"/>
      <c r="H385" s="434"/>
      <c r="I385" s="432"/>
      <c r="J385" s="434"/>
      <c r="K385" s="443"/>
      <c r="L385" s="443"/>
      <c r="M385" s="443"/>
    </row>
    <row r="386" spans="1:13" ht="18" customHeight="1" x14ac:dyDescent="0.55000000000000004">
      <c r="A386" s="501"/>
      <c r="B386" s="241"/>
      <c r="C386" s="433" t="s">
        <v>437</v>
      </c>
      <c r="D386" s="433"/>
      <c r="E386" s="433"/>
      <c r="F386" s="433"/>
      <c r="G386" s="433"/>
      <c r="H386" s="434"/>
      <c r="I386" s="432"/>
      <c r="J386" s="434"/>
      <c r="K386" s="247"/>
      <c r="L386" s="247"/>
      <c r="M386" s="247"/>
    </row>
    <row r="387" spans="1:13" ht="18" customHeight="1" x14ac:dyDescent="0.55000000000000004">
      <c r="A387" s="501"/>
      <c r="B387" s="241"/>
      <c r="C387" s="433"/>
      <c r="D387" s="433"/>
      <c r="E387" s="433"/>
      <c r="F387" s="433"/>
      <c r="G387" s="433"/>
      <c r="H387" s="434"/>
      <c r="I387" s="432"/>
      <c r="J387" s="434"/>
      <c r="K387" s="247"/>
      <c r="L387" s="247"/>
      <c r="M387" s="247"/>
    </row>
    <row r="388" spans="1:13" ht="18" customHeight="1" x14ac:dyDescent="0.55000000000000004">
      <c r="A388" s="501"/>
      <c r="B388" s="241"/>
      <c r="C388" s="433"/>
      <c r="D388" s="433"/>
      <c r="E388" s="433"/>
      <c r="F388" s="433"/>
      <c r="G388" s="433"/>
      <c r="H388" s="434"/>
      <c r="I388" s="432"/>
      <c r="J388" s="434"/>
      <c r="K388" s="247"/>
      <c r="L388" s="247"/>
      <c r="M388" s="247"/>
    </row>
    <row r="389" spans="1:13" ht="18" customHeight="1" x14ac:dyDescent="0.55000000000000004">
      <c r="A389" s="501"/>
      <c r="B389" s="241"/>
      <c r="C389" s="433"/>
      <c r="D389" s="433"/>
      <c r="E389" s="433"/>
      <c r="F389" s="433"/>
      <c r="G389" s="433"/>
      <c r="H389" s="434"/>
      <c r="I389" s="432"/>
      <c r="J389" s="434"/>
      <c r="K389" s="247"/>
      <c r="L389" s="247"/>
      <c r="M389" s="247"/>
    </row>
    <row r="390" spans="1:13" ht="18" customHeight="1" x14ac:dyDescent="0.55000000000000004">
      <c r="A390" s="501"/>
      <c r="B390" s="241"/>
      <c r="C390" s="435"/>
      <c r="D390" s="435"/>
      <c r="E390" s="435"/>
      <c r="F390" s="435"/>
      <c r="G390" s="435"/>
      <c r="H390" s="436"/>
      <c r="I390" s="437"/>
      <c r="J390" s="436"/>
      <c r="K390" s="247"/>
      <c r="L390" s="247"/>
      <c r="M390" s="247"/>
    </row>
    <row r="391" spans="1:13" ht="18" customHeight="1" x14ac:dyDescent="0.55000000000000004">
      <c r="A391" s="501"/>
      <c r="B391" s="429" t="s">
        <v>313</v>
      </c>
      <c r="C391" s="430"/>
      <c r="D391" s="430"/>
      <c r="E391" s="430"/>
      <c r="F391" s="430"/>
      <c r="G391" s="430"/>
      <c r="H391" s="431"/>
      <c r="I391" s="429" t="s">
        <v>432</v>
      </c>
      <c r="J391" s="431"/>
      <c r="K391" s="442" t="s">
        <v>208</v>
      </c>
      <c r="L391" s="442" t="s">
        <v>208</v>
      </c>
      <c r="M391" s="442" t="s">
        <v>208</v>
      </c>
    </row>
    <row r="392" spans="1:13" ht="18" customHeight="1" x14ac:dyDescent="0.55000000000000004">
      <c r="A392" s="501"/>
      <c r="B392" s="432"/>
      <c r="C392" s="433"/>
      <c r="D392" s="433"/>
      <c r="E392" s="433"/>
      <c r="F392" s="433"/>
      <c r="G392" s="433"/>
      <c r="H392" s="434"/>
      <c r="I392" s="432"/>
      <c r="J392" s="434"/>
      <c r="K392" s="443"/>
      <c r="L392" s="443"/>
      <c r="M392" s="443"/>
    </row>
    <row r="393" spans="1:13" ht="18" customHeight="1" x14ac:dyDescent="0.55000000000000004">
      <c r="A393" s="501"/>
      <c r="B393" s="432"/>
      <c r="C393" s="433"/>
      <c r="D393" s="433"/>
      <c r="E393" s="433"/>
      <c r="F393" s="433"/>
      <c r="G393" s="433"/>
      <c r="H393" s="434"/>
      <c r="I393" s="432"/>
      <c r="J393" s="434"/>
      <c r="K393" s="443"/>
      <c r="L393" s="443"/>
      <c r="M393" s="443"/>
    </row>
    <row r="394" spans="1:13" ht="18" customHeight="1" x14ac:dyDescent="0.55000000000000004">
      <c r="A394" s="501"/>
      <c r="B394" s="429" t="s">
        <v>314</v>
      </c>
      <c r="C394" s="430"/>
      <c r="D394" s="430"/>
      <c r="E394" s="430"/>
      <c r="F394" s="430"/>
      <c r="G394" s="430"/>
      <c r="H394" s="431"/>
      <c r="I394" s="429" t="s">
        <v>433</v>
      </c>
      <c r="J394" s="431"/>
      <c r="K394" s="442" t="s">
        <v>208</v>
      </c>
      <c r="L394" s="442" t="s">
        <v>208</v>
      </c>
      <c r="M394" s="442" t="s">
        <v>208</v>
      </c>
    </row>
    <row r="395" spans="1:13" ht="18" customHeight="1" x14ac:dyDescent="0.55000000000000004">
      <c r="A395" s="501"/>
      <c r="B395" s="432"/>
      <c r="C395" s="433"/>
      <c r="D395" s="433"/>
      <c r="E395" s="433"/>
      <c r="F395" s="433"/>
      <c r="G395" s="433"/>
      <c r="H395" s="434"/>
      <c r="I395" s="432"/>
      <c r="J395" s="434"/>
      <c r="K395" s="443"/>
      <c r="L395" s="443"/>
      <c r="M395" s="443"/>
    </row>
    <row r="396" spans="1:13" ht="18" customHeight="1" x14ac:dyDescent="0.55000000000000004">
      <c r="A396" s="501"/>
      <c r="B396" s="432"/>
      <c r="C396" s="433"/>
      <c r="D396" s="433"/>
      <c r="E396" s="433"/>
      <c r="F396" s="433"/>
      <c r="G396" s="433"/>
      <c r="H396" s="434"/>
      <c r="I396" s="437"/>
      <c r="J396" s="436"/>
      <c r="K396" s="444"/>
      <c r="L396" s="444"/>
      <c r="M396" s="444"/>
    </row>
    <row r="397" spans="1:13" ht="18" customHeight="1" x14ac:dyDescent="0.55000000000000004">
      <c r="A397" s="501"/>
      <c r="B397" s="429" t="s">
        <v>315</v>
      </c>
      <c r="C397" s="430"/>
      <c r="D397" s="430"/>
      <c r="E397" s="430"/>
      <c r="F397" s="430"/>
      <c r="G397" s="430"/>
      <c r="H397" s="431"/>
      <c r="I397" s="429" t="s">
        <v>434</v>
      </c>
      <c r="J397" s="431"/>
      <c r="K397" s="442" t="s">
        <v>208</v>
      </c>
      <c r="L397" s="442" t="s">
        <v>208</v>
      </c>
      <c r="M397" s="442" t="s">
        <v>208</v>
      </c>
    </row>
    <row r="398" spans="1:13" ht="18" customHeight="1" x14ac:dyDescent="0.55000000000000004">
      <c r="A398" s="501"/>
      <c r="B398" s="432"/>
      <c r="C398" s="433"/>
      <c r="D398" s="433"/>
      <c r="E398" s="433"/>
      <c r="F398" s="433"/>
      <c r="G398" s="433"/>
      <c r="H398" s="434"/>
      <c r="I398" s="432"/>
      <c r="J398" s="434"/>
      <c r="K398" s="443"/>
      <c r="L398" s="443"/>
      <c r="M398" s="443"/>
    </row>
    <row r="399" spans="1:13" ht="18" customHeight="1" x14ac:dyDescent="0.55000000000000004">
      <c r="A399" s="501"/>
      <c r="B399" s="432"/>
      <c r="C399" s="433"/>
      <c r="D399" s="433"/>
      <c r="E399" s="433"/>
      <c r="F399" s="433"/>
      <c r="G399" s="433"/>
      <c r="H399" s="434"/>
      <c r="I399" s="432"/>
      <c r="J399" s="434"/>
      <c r="K399" s="443"/>
      <c r="L399" s="443"/>
      <c r="M399" s="443"/>
    </row>
    <row r="400" spans="1:13" ht="18" customHeight="1" x14ac:dyDescent="0.55000000000000004">
      <c r="A400" s="501"/>
      <c r="B400" s="429" t="s">
        <v>435</v>
      </c>
      <c r="C400" s="430"/>
      <c r="D400" s="430"/>
      <c r="E400" s="430"/>
      <c r="F400" s="430"/>
      <c r="G400" s="430"/>
      <c r="H400" s="431"/>
      <c r="I400" s="429" t="s">
        <v>436</v>
      </c>
      <c r="J400" s="431"/>
      <c r="K400" s="442" t="s">
        <v>208</v>
      </c>
      <c r="L400" s="442" t="s">
        <v>208</v>
      </c>
      <c r="M400" s="442" t="s">
        <v>208</v>
      </c>
    </row>
    <row r="401" spans="1:13" ht="18" customHeight="1" x14ac:dyDescent="0.55000000000000004">
      <c r="A401" s="501"/>
      <c r="B401" s="432"/>
      <c r="C401" s="433"/>
      <c r="D401" s="433"/>
      <c r="E401" s="433"/>
      <c r="F401" s="433"/>
      <c r="G401" s="433"/>
      <c r="H401" s="434"/>
      <c r="I401" s="432"/>
      <c r="J401" s="434"/>
      <c r="K401" s="443"/>
      <c r="L401" s="443"/>
      <c r="M401" s="443"/>
    </row>
    <row r="402" spans="1:13" ht="18" customHeight="1" x14ac:dyDescent="0.55000000000000004">
      <c r="A402" s="501"/>
      <c r="B402" s="241"/>
      <c r="C402" s="433" t="s">
        <v>534</v>
      </c>
      <c r="D402" s="433"/>
      <c r="E402" s="433"/>
      <c r="F402" s="433"/>
      <c r="G402" s="433"/>
      <c r="H402" s="434"/>
      <c r="I402" s="241"/>
      <c r="J402" s="239"/>
      <c r="K402" s="247"/>
      <c r="L402" s="247"/>
      <c r="M402" s="247"/>
    </row>
    <row r="403" spans="1:13" ht="18" customHeight="1" x14ac:dyDescent="0.55000000000000004">
      <c r="A403" s="501"/>
      <c r="B403" s="241"/>
      <c r="C403" s="433"/>
      <c r="D403" s="433"/>
      <c r="E403" s="433"/>
      <c r="F403" s="433"/>
      <c r="G403" s="433"/>
      <c r="H403" s="434"/>
      <c r="I403" s="241"/>
      <c r="J403" s="239"/>
      <c r="K403" s="247"/>
      <c r="L403" s="247"/>
      <c r="M403" s="247"/>
    </row>
    <row r="404" spans="1:13" ht="18" customHeight="1" x14ac:dyDescent="0.55000000000000004">
      <c r="A404" s="501"/>
      <c r="B404" s="241"/>
      <c r="C404" s="433"/>
      <c r="D404" s="433"/>
      <c r="E404" s="433"/>
      <c r="F404" s="433"/>
      <c r="G404" s="433"/>
      <c r="H404" s="434"/>
      <c r="I404" s="241"/>
      <c r="J404" s="239"/>
      <c r="K404" s="247"/>
      <c r="L404" s="247"/>
      <c r="M404" s="247"/>
    </row>
    <row r="405" spans="1:13" ht="18" customHeight="1" x14ac:dyDescent="0.55000000000000004">
      <c r="A405" s="501"/>
      <c r="B405" s="241"/>
      <c r="C405" s="433"/>
      <c r="D405" s="433"/>
      <c r="E405" s="433"/>
      <c r="F405" s="433"/>
      <c r="G405" s="433"/>
      <c r="H405" s="434"/>
      <c r="I405" s="241"/>
      <c r="J405" s="239"/>
      <c r="K405" s="247"/>
      <c r="L405" s="247"/>
      <c r="M405" s="247"/>
    </row>
    <row r="406" spans="1:13" ht="18" customHeight="1" x14ac:dyDescent="0.55000000000000004">
      <c r="A406" s="501"/>
      <c r="B406" s="241"/>
      <c r="C406" s="433"/>
      <c r="D406" s="433"/>
      <c r="E406" s="433"/>
      <c r="F406" s="433"/>
      <c r="G406" s="433"/>
      <c r="H406" s="434"/>
      <c r="I406" s="241"/>
      <c r="J406" s="239"/>
      <c r="K406" s="247"/>
      <c r="L406" s="247"/>
      <c r="M406" s="247"/>
    </row>
    <row r="407" spans="1:13" ht="18" customHeight="1" x14ac:dyDescent="0.55000000000000004">
      <c r="A407" s="502"/>
      <c r="B407" s="242"/>
      <c r="C407" s="435"/>
      <c r="D407" s="435"/>
      <c r="E407" s="435"/>
      <c r="F407" s="435"/>
      <c r="G407" s="435"/>
      <c r="H407" s="436"/>
      <c r="I407" s="242"/>
      <c r="J407" s="240"/>
      <c r="K407" s="248"/>
      <c r="L407" s="248"/>
      <c r="M407" s="248"/>
    </row>
    <row r="408" spans="1:13" ht="18" customHeight="1" x14ac:dyDescent="0.55000000000000004">
      <c r="A408" s="423" t="s">
        <v>357</v>
      </c>
      <c r="B408" s="429" t="s">
        <v>438</v>
      </c>
      <c r="C408" s="430"/>
      <c r="D408" s="430"/>
      <c r="E408" s="430"/>
      <c r="F408" s="430"/>
      <c r="G408" s="430"/>
      <c r="H408" s="431"/>
      <c r="I408" s="429" t="s">
        <v>316</v>
      </c>
      <c r="J408" s="431"/>
      <c r="K408" s="442" t="s">
        <v>208</v>
      </c>
      <c r="L408" s="442" t="s">
        <v>208</v>
      </c>
      <c r="M408" s="442" t="s">
        <v>208</v>
      </c>
    </row>
    <row r="409" spans="1:13" ht="18" customHeight="1" x14ac:dyDescent="0.55000000000000004">
      <c r="A409" s="445"/>
      <c r="B409" s="432"/>
      <c r="C409" s="433"/>
      <c r="D409" s="433"/>
      <c r="E409" s="433"/>
      <c r="F409" s="433"/>
      <c r="G409" s="433"/>
      <c r="H409" s="434"/>
      <c r="I409" s="432"/>
      <c r="J409" s="434"/>
      <c r="K409" s="443"/>
      <c r="L409" s="443"/>
      <c r="M409" s="443"/>
    </row>
    <row r="410" spans="1:13" ht="18" customHeight="1" x14ac:dyDescent="0.55000000000000004">
      <c r="A410" s="445"/>
      <c r="B410" s="432"/>
      <c r="C410" s="433"/>
      <c r="D410" s="433"/>
      <c r="E410" s="433"/>
      <c r="F410" s="433"/>
      <c r="G410" s="433"/>
      <c r="H410" s="434"/>
      <c r="I410" s="432"/>
      <c r="J410" s="434"/>
      <c r="K410" s="443"/>
      <c r="L410" s="443"/>
      <c r="M410" s="443"/>
    </row>
    <row r="411" spans="1:13" ht="18" customHeight="1" x14ac:dyDescent="0.55000000000000004">
      <c r="A411" s="445"/>
      <c r="B411" s="432"/>
      <c r="C411" s="433"/>
      <c r="D411" s="433"/>
      <c r="E411" s="433"/>
      <c r="F411" s="433"/>
      <c r="G411" s="433"/>
      <c r="H411" s="434"/>
      <c r="I411" s="432"/>
      <c r="J411" s="434"/>
      <c r="K411" s="443"/>
      <c r="L411" s="443"/>
      <c r="M411" s="443"/>
    </row>
    <row r="412" spans="1:13" ht="18" customHeight="1" x14ac:dyDescent="0.55000000000000004">
      <c r="A412" s="445"/>
      <c r="B412" s="429" t="s">
        <v>439</v>
      </c>
      <c r="C412" s="430"/>
      <c r="D412" s="430"/>
      <c r="E412" s="430"/>
      <c r="F412" s="430"/>
      <c r="G412" s="430"/>
      <c r="H412" s="431"/>
      <c r="I412" s="429" t="s">
        <v>317</v>
      </c>
      <c r="J412" s="431"/>
      <c r="K412" s="442" t="s">
        <v>208</v>
      </c>
      <c r="L412" s="442" t="s">
        <v>208</v>
      </c>
      <c r="M412" s="442" t="s">
        <v>208</v>
      </c>
    </row>
    <row r="413" spans="1:13" ht="18" customHeight="1" x14ac:dyDescent="0.55000000000000004">
      <c r="A413" s="445"/>
      <c r="B413" s="432"/>
      <c r="C413" s="433"/>
      <c r="D413" s="433"/>
      <c r="E413" s="433"/>
      <c r="F413" s="433"/>
      <c r="G413" s="433"/>
      <c r="H413" s="434"/>
      <c r="I413" s="432"/>
      <c r="J413" s="434"/>
      <c r="K413" s="443"/>
      <c r="L413" s="443"/>
      <c r="M413" s="443"/>
    </row>
    <row r="414" spans="1:13" ht="18" customHeight="1" x14ac:dyDescent="0.55000000000000004">
      <c r="A414" s="445"/>
      <c r="B414" s="432"/>
      <c r="C414" s="433"/>
      <c r="D414" s="433"/>
      <c r="E414" s="433"/>
      <c r="F414" s="433"/>
      <c r="G414" s="433"/>
      <c r="H414" s="434"/>
      <c r="I414" s="432"/>
      <c r="J414" s="434"/>
      <c r="K414" s="443"/>
      <c r="L414" s="443"/>
      <c r="M414" s="443"/>
    </row>
    <row r="415" spans="1:13" ht="18" customHeight="1" x14ac:dyDescent="0.55000000000000004">
      <c r="A415" s="423" t="s">
        <v>470</v>
      </c>
      <c r="B415" s="429" t="s">
        <v>318</v>
      </c>
      <c r="C415" s="430"/>
      <c r="D415" s="430"/>
      <c r="E415" s="430"/>
      <c r="F415" s="430"/>
      <c r="G415" s="430"/>
      <c r="H415" s="431"/>
      <c r="I415" s="429" t="s">
        <v>440</v>
      </c>
      <c r="J415" s="431"/>
      <c r="K415" s="442" t="s">
        <v>208</v>
      </c>
      <c r="L415" s="442" t="s">
        <v>208</v>
      </c>
      <c r="M415" s="442" t="s">
        <v>208</v>
      </c>
    </row>
    <row r="416" spans="1:13" ht="18" customHeight="1" x14ac:dyDescent="0.55000000000000004">
      <c r="A416" s="424"/>
      <c r="B416" s="432"/>
      <c r="C416" s="433"/>
      <c r="D416" s="433"/>
      <c r="E416" s="433"/>
      <c r="F416" s="433"/>
      <c r="G416" s="433"/>
      <c r="H416" s="434"/>
      <c r="I416" s="432"/>
      <c r="J416" s="434"/>
      <c r="K416" s="443"/>
      <c r="L416" s="443"/>
      <c r="M416" s="443"/>
    </row>
    <row r="417" spans="1:13" ht="18" customHeight="1" x14ac:dyDescent="0.55000000000000004">
      <c r="A417" s="424"/>
      <c r="B417" s="432"/>
      <c r="C417" s="433"/>
      <c r="D417" s="433"/>
      <c r="E417" s="433"/>
      <c r="F417" s="433"/>
      <c r="G417" s="433"/>
      <c r="H417" s="434"/>
      <c r="I417" s="432"/>
      <c r="J417" s="434"/>
      <c r="K417" s="443"/>
      <c r="L417" s="443"/>
      <c r="M417" s="443"/>
    </row>
    <row r="418" spans="1:13" ht="18" customHeight="1" x14ac:dyDescent="0.55000000000000004">
      <c r="A418" s="424"/>
      <c r="B418" s="432"/>
      <c r="C418" s="433"/>
      <c r="D418" s="433"/>
      <c r="E418" s="433"/>
      <c r="F418" s="433"/>
      <c r="G418" s="433"/>
      <c r="H418" s="434"/>
      <c r="I418" s="432"/>
      <c r="J418" s="434"/>
      <c r="K418" s="443"/>
      <c r="L418" s="443"/>
      <c r="M418" s="443"/>
    </row>
    <row r="419" spans="1:13" ht="18" customHeight="1" x14ac:dyDescent="0.55000000000000004">
      <c r="A419" s="424"/>
      <c r="B419" s="429" t="s">
        <v>319</v>
      </c>
      <c r="C419" s="430"/>
      <c r="D419" s="430"/>
      <c r="E419" s="430"/>
      <c r="F419" s="430"/>
      <c r="G419" s="430"/>
      <c r="H419" s="431"/>
      <c r="I419" s="429" t="s">
        <v>441</v>
      </c>
      <c r="J419" s="431"/>
      <c r="K419" s="442" t="s">
        <v>208</v>
      </c>
      <c r="L419" s="442" t="s">
        <v>208</v>
      </c>
      <c r="M419" s="442" t="s">
        <v>208</v>
      </c>
    </row>
    <row r="420" spans="1:13" ht="18" customHeight="1" x14ac:dyDescent="0.55000000000000004">
      <c r="A420" s="424"/>
      <c r="B420" s="432"/>
      <c r="C420" s="433"/>
      <c r="D420" s="433"/>
      <c r="E420" s="433"/>
      <c r="F420" s="433"/>
      <c r="G420" s="433"/>
      <c r="H420" s="434"/>
      <c r="I420" s="432"/>
      <c r="J420" s="434"/>
      <c r="K420" s="443"/>
      <c r="L420" s="443"/>
      <c r="M420" s="443"/>
    </row>
    <row r="421" spans="1:13" ht="18" customHeight="1" x14ac:dyDescent="0.55000000000000004">
      <c r="A421" s="424"/>
      <c r="B421" s="432"/>
      <c r="C421" s="433"/>
      <c r="D421" s="433"/>
      <c r="E421" s="433"/>
      <c r="F421" s="433"/>
      <c r="G421" s="433"/>
      <c r="H421" s="434"/>
      <c r="I421" s="432"/>
      <c r="J421" s="434"/>
      <c r="K421" s="443"/>
      <c r="L421" s="443"/>
      <c r="M421" s="443"/>
    </row>
    <row r="422" spans="1:13" ht="18" customHeight="1" x14ac:dyDescent="0.55000000000000004">
      <c r="A422" s="424"/>
      <c r="B422" s="429" t="s">
        <v>320</v>
      </c>
      <c r="C422" s="430"/>
      <c r="D422" s="430"/>
      <c r="E422" s="430"/>
      <c r="F422" s="430"/>
      <c r="G422" s="430"/>
      <c r="H422" s="431"/>
      <c r="I422" s="429" t="s">
        <v>321</v>
      </c>
      <c r="J422" s="431"/>
      <c r="K422" s="442" t="s">
        <v>208</v>
      </c>
      <c r="L422" s="442" t="s">
        <v>208</v>
      </c>
      <c r="M422" s="442" t="s">
        <v>208</v>
      </c>
    </row>
    <row r="423" spans="1:13" ht="18" customHeight="1" x14ac:dyDescent="0.55000000000000004">
      <c r="A423" s="424"/>
      <c r="B423" s="432"/>
      <c r="C423" s="433"/>
      <c r="D423" s="433"/>
      <c r="E423" s="433"/>
      <c r="F423" s="433"/>
      <c r="G423" s="433"/>
      <c r="H423" s="434"/>
      <c r="I423" s="432"/>
      <c r="J423" s="434"/>
      <c r="K423" s="443"/>
      <c r="L423" s="443"/>
      <c r="M423" s="443"/>
    </row>
    <row r="424" spans="1:13" ht="18" customHeight="1" x14ac:dyDescent="0.55000000000000004">
      <c r="A424" s="424"/>
      <c r="B424" s="429" t="s">
        <v>442</v>
      </c>
      <c r="C424" s="430"/>
      <c r="D424" s="430"/>
      <c r="E424" s="430"/>
      <c r="F424" s="430"/>
      <c r="G424" s="430"/>
      <c r="H424" s="431"/>
      <c r="I424" s="429" t="s">
        <v>322</v>
      </c>
      <c r="J424" s="431"/>
      <c r="K424" s="442" t="s">
        <v>208</v>
      </c>
      <c r="L424" s="442" t="s">
        <v>208</v>
      </c>
      <c r="M424" s="442" t="s">
        <v>208</v>
      </c>
    </row>
    <row r="425" spans="1:13" ht="18" customHeight="1" x14ac:dyDescent="0.55000000000000004">
      <c r="A425" s="424"/>
      <c r="B425" s="432"/>
      <c r="C425" s="433"/>
      <c r="D425" s="433"/>
      <c r="E425" s="433"/>
      <c r="F425" s="433"/>
      <c r="G425" s="433"/>
      <c r="H425" s="434"/>
      <c r="I425" s="432"/>
      <c r="J425" s="434"/>
      <c r="K425" s="443"/>
      <c r="L425" s="443"/>
      <c r="M425" s="443"/>
    </row>
    <row r="426" spans="1:13" ht="18" customHeight="1" x14ac:dyDescent="0.55000000000000004">
      <c r="A426" s="424"/>
      <c r="B426" s="432"/>
      <c r="C426" s="433"/>
      <c r="D426" s="433"/>
      <c r="E426" s="433"/>
      <c r="F426" s="433"/>
      <c r="G426" s="433"/>
      <c r="H426" s="434"/>
      <c r="I426" s="432"/>
      <c r="J426" s="434"/>
      <c r="K426" s="443"/>
      <c r="L426" s="443"/>
      <c r="M426" s="443"/>
    </row>
    <row r="427" spans="1:13" ht="18" customHeight="1" x14ac:dyDescent="0.55000000000000004">
      <c r="A427" s="424"/>
      <c r="B427" s="437"/>
      <c r="C427" s="435"/>
      <c r="D427" s="435"/>
      <c r="E427" s="435"/>
      <c r="F427" s="435"/>
      <c r="G427" s="435"/>
      <c r="H427" s="436"/>
      <c r="I427" s="437"/>
      <c r="J427" s="436"/>
      <c r="K427" s="443"/>
      <c r="L427" s="443"/>
      <c r="M427" s="443"/>
    </row>
    <row r="428" spans="1:13" ht="18" customHeight="1" x14ac:dyDescent="0.55000000000000004">
      <c r="A428" s="424"/>
      <c r="B428" s="432" t="s">
        <v>443</v>
      </c>
      <c r="C428" s="433"/>
      <c r="D428" s="433"/>
      <c r="E428" s="433"/>
      <c r="F428" s="433"/>
      <c r="G428" s="433"/>
      <c r="H428" s="434"/>
      <c r="I428" s="432" t="s">
        <v>444</v>
      </c>
      <c r="J428" s="434"/>
      <c r="K428" s="442" t="s">
        <v>201</v>
      </c>
      <c r="L428" s="442" t="s">
        <v>201</v>
      </c>
      <c r="M428" s="442" t="s">
        <v>201</v>
      </c>
    </row>
    <row r="429" spans="1:13" ht="18" customHeight="1" x14ac:dyDescent="0.55000000000000004">
      <c r="A429" s="424"/>
      <c r="B429" s="432"/>
      <c r="C429" s="433"/>
      <c r="D429" s="433"/>
      <c r="E429" s="433"/>
      <c r="F429" s="433"/>
      <c r="G429" s="433"/>
      <c r="H429" s="434"/>
      <c r="I429" s="432"/>
      <c r="J429" s="434"/>
      <c r="K429" s="443"/>
      <c r="L429" s="443"/>
      <c r="M429" s="443"/>
    </row>
    <row r="430" spans="1:13" ht="18" customHeight="1" x14ac:dyDescent="0.55000000000000004">
      <c r="A430" s="424"/>
      <c r="B430" s="432"/>
      <c r="C430" s="433"/>
      <c r="D430" s="433"/>
      <c r="E430" s="433"/>
      <c r="F430" s="433"/>
      <c r="G430" s="433"/>
      <c r="H430" s="434"/>
      <c r="I430" s="432"/>
      <c r="J430" s="434"/>
      <c r="K430" s="247"/>
      <c r="L430" s="247"/>
      <c r="M430" s="247"/>
    </row>
    <row r="431" spans="1:13" ht="18" customHeight="1" x14ac:dyDescent="0.55000000000000004">
      <c r="A431" s="424"/>
      <c r="B431" s="437"/>
      <c r="C431" s="435"/>
      <c r="D431" s="435"/>
      <c r="E431" s="435"/>
      <c r="F431" s="435"/>
      <c r="G431" s="435"/>
      <c r="H431" s="436"/>
      <c r="I431" s="437"/>
      <c r="J431" s="436"/>
      <c r="K431" s="247"/>
      <c r="L431" s="247"/>
      <c r="M431" s="247"/>
    </row>
    <row r="432" spans="1:13" ht="18" customHeight="1" x14ac:dyDescent="0.55000000000000004">
      <c r="A432" s="424"/>
      <c r="B432" s="429" t="s">
        <v>518</v>
      </c>
      <c r="C432" s="430"/>
      <c r="D432" s="430"/>
      <c r="E432" s="430"/>
      <c r="F432" s="430"/>
      <c r="G432" s="430"/>
      <c r="H432" s="431"/>
      <c r="I432" s="429" t="s">
        <v>323</v>
      </c>
      <c r="J432" s="431"/>
      <c r="K432" s="442" t="s">
        <v>208</v>
      </c>
      <c r="L432" s="442" t="s">
        <v>208</v>
      </c>
      <c r="M432" s="442" t="s">
        <v>208</v>
      </c>
    </row>
    <row r="433" spans="1:13" ht="18" customHeight="1" x14ac:dyDescent="0.55000000000000004">
      <c r="A433" s="424"/>
      <c r="B433" s="432"/>
      <c r="C433" s="433"/>
      <c r="D433" s="433"/>
      <c r="E433" s="433"/>
      <c r="F433" s="433"/>
      <c r="G433" s="433"/>
      <c r="H433" s="434"/>
      <c r="I433" s="432"/>
      <c r="J433" s="434"/>
      <c r="K433" s="443"/>
      <c r="L433" s="443"/>
      <c r="M433" s="443"/>
    </row>
    <row r="434" spans="1:13" ht="18" customHeight="1" x14ac:dyDescent="0.55000000000000004">
      <c r="A434" s="424"/>
      <c r="B434" s="437"/>
      <c r="C434" s="435"/>
      <c r="D434" s="435"/>
      <c r="E434" s="435"/>
      <c r="F434" s="435"/>
      <c r="G434" s="435"/>
      <c r="H434" s="436"/>
      <c r="I434" s="437"/>
      <c r="J434" s="436"/>
      <c r="K434" s="444"/>
      <c r="L434" s="444"/>
      <c r="M434" s="444"/>
    </row>
    <row r="435" spans="1:13" ht="18" customHeight="1" x14ac:dyDescent="0.55000000000000004">
      <c r="A435" s="424"/>
      <c r="B435" s="429" t="s">
        <v>517</v>
      </c>
      <c r="C435" s="430"/>
      <c r="D435" s="430"/>
      <c r="E435" s="430"/>
      <c r="F435" s="430"/>
      <c r="G435" s="430"/>
      <c r="H435" s="431"/>
      <c r="I435" s="429" t="s">
        <v>445</v>
      </c>
      <c r="J435" s="431"/>
      <c r="K435" s="442" t="s">
        <v>208</v>
      </c>
      <c r="L435" s="442" t="s">
        <v>208</v>
      </c>
      <c r="M435" s="442" t="s">
        <v>208</v>
      </c>
    </row>
    <row r="436" spans="1:13" ht="18" customHeight="1" x14ac:dyDescent="0.55000000000000004">
      <c r="A436" s="424"/>
      <c r="B436" s="432"/>
      <c r="C436" s="433"/>
      <c r="D436" s="433"/>
      <c r="E436" s="433"/>
      <c r="F436" s="433"/>
      <c r="G436" s="433"/>
      <c r="H436" s="434"/>
      <c r="I436" s="432"/>
      <c r="J436" s="434"/>
      <c r="K436" s="443"/>
      <c r="L436" s="443"/>
      <c r="M436" s="443"/>
    </row>
    <row r="437" spans="1:13" ht="18" customHeight="1" x14ac:dyDescent="0.55000000000000004">
      <c r="A437" s="424"/>
      <c r="B437" s="432"/>
      <c r="C437" s="433"/>
      <c r="D437" s="433"/>
      <c r="E437" s="433"/>
      <c r="F437" s="433"/>
      <c r="G437" s="433"/>
      <c r="H437" s="434"/>
      <c r="I437" s="432"/>
      <c r="J437" s="434"/>
      <c r="K437" s="443"/>
      <c r="L437" s="443"/>
      <c r="M437" s="443"/>
    </row>
    <row r="438" spans="1:13" ht="18" customHeight="1" x14ac:dyDescent="0.55000000000000004">
      <c r="A438" s="424"/>
      <c r="B438" s="432"/>
      <c r="C438" s="433"/>
      <c r="D438" s="433"/>
      <c r="E438" s="433"/>
      <c r="F438" s="433"/>
      <c r="G438" s="433"/>
      <c r="H438" s="434"/>
      <c r="I438" s="432"/>
      <c r="J438" s="434"/>
      <c r="K438" s="443"/>
      <c r="L438" s="443"/>
      <c r="M438" s="443"/>
    </row>
    <row r="439" spans="1:13" ht="18" customHeight="1" x14ac:dyDescent="0.55000000000000004">
      <c r="A439" s="424"/>
      <c r="B439" s="432"/>
      <c r="C439" s="433"/>
      <c r="D439" s="433"/>
      <c r="E439" s="433"/>
      <c r="F439" s="433"/>
      <c r="G439" s="433"/>
      <c r="H439" s="434"/>
      <c r="I439" s="432"/>
      <c r="J439" s="434"/>
      <c r="K439" s="443"/>
      <c r="L439" s="443"/>
      <c r="M439" s="443"/>
    </row>
    <row r="440" spans="1:13" ht="18" customHeight="1" x14ac:dyDescent="0.55000000000000004">
      <c r="A440" s="424"/>
      <c r="B440" s="432"/>
      <c r="C440" s="433"/>
      <c r="D440" s="433"/>
      <c r="E440" s="433"/>
      <c r="F440" s="433"/>
      <c r="G440" s="433"/>
      <c r="H440" s="434"/>
      <c r="I440" s="432"/>
      <c r="J440" s="434"/>
      <c r="K440" s="443"/>
      <c r="L440" s="443"/>
      <c r="M440" s="443"/>
    </row>
    <row r="441" spans="1:13" ht="18" customHeight="1" x14ac:dyDescent="0.55000000000000004">
      <c r="A441" s="424"/>
      <c r="B441" s="432"/>
      <c r="C441" s="433"/>
      <c r="D441" s="433"/>
      <c r="E441" s="433"/>
      <c r="F441" s="433"/>
      <c r="G441" s="433"/>
      <c r="H441" s="434"/>
      <c r="I441" s="432"/>
      <c r="J441" s="434"/>
      <c r="K441" s="443"/>
      <c r="L441" s="443"/>
      <c r="M441" s="443"/>
    </row>
    <row r="442" spans="1:13" ht="18" customHeight="1" x14ac:dyDescent="0.55000000000000004">
      <c r="A442" s="424"/>
      <c r="B442" s="429" t="s">
        <v>324</v>
      </c>
      <c r="C442" s="430"/>
      <c r="D442" s="430"/>
      <c r="E442" s="430"/>
      <c r="F442" s="430"/>
      <c r="G442" s="430"/>
      <c r="H442" s="431"/>
      <c r="I442" s="429" t="s">
        <v>325</v>
      </c>
      <c r="J442" s="431"/>
      <c r="K442" s="442" t="s">
        <v>208</v>
      </c>
      <c r="L442" s="442" t="s">
        <v>208</v>
      </c>
      <c r="M442" s="442" t="s">
        <v>208</v>
      </c>
    </row>
    <row r="443" spans="1:13" ht="18" customHeight="1" x14ac:dyDescent="0.55000000000000004">
      <c r="A443" s="424"/>
      <c r="B443" s="432"/>
      <c r="C443" s="433"/>
      <c r="D443" s="433"/>
      <c r="E443" s="433"/>
      <c r="F443" s="433"/>
      <c r="G443" s="433"/>
      <c r="H443" s="434"/>
      <c r="I443" s="432"/>
      <c r="J443" s="434"/>
      <c r="K443" s="443"/>
      <c r="L443" s="443"/>
      <c r="M443" s="443"/>
    </row>
    <row r="444" spans="1:13" ht="18" customHeight="1" x14ac:dyDescent="0.55000000000000004">
      <c r="A444" s="424"/>
      <c r="B444" s="432"/>
      <c r="C444" s="433"/>
      <c r="D444" s="433"/>
      <c r="E444" s="433"/>
      <c r="F444" s="433"/>
      <c r="G444" s="433"/>
      <c r="H444" s="434"/>
      <c r="I444" s="432"/>
      <c r="J444" s="434"/>
      <c r="K444" s="443"/>
      <c r="L444" s="443"/>
      <c r="M444" s="443"/>
    </row>
    <row r="445" spans="1:13" ht="18" customHeight="1" x14ac:dyDescent="0.55000000000000004">
      <c r="A445" s="424"/>
      <c r="B445" s="432"/>
      <c r="C445" s="433"/>
      <c r="D445" s="433"/>
      <c r="E445" s="433"/>
      <c r="F445" s="433"/>
      <c r="G445" s="433"/>
      <c r="H445" s="434"/>
      <c r="I445" s="432"/>
      <c r="J445" s="434"/>
      <c r="K445" s="443"/>
      <c r="L445" s="443"/>
      <c r="M445" s="443"/>
    </row>
    <row r="446" spans="1:13" ht="18" customHeight="1" x14ac:dyDescent="0.55000000000000004">
      <c r="A446" s="424"/>
      <c r="B446" s="432"/>
      <c r="C446" s="433"/>
      <c r="D446" s="433"/>
      <c r="E446" s="433"/>
      <c r="F446" s="433"/>
      <c r="G446" s="433"/>
      <c r="H446" s="434"/>
      <c r="I446" s="432"/>
      <c r="J446" s="434"/>
      <c r="K446" s="443"/>
      <c r="L446" s="443"/>
      <c r="M446" s="443"/>
    </row>
    <row r="447" spans="1:13" ht="18" customHeight="1" x14ac:dyDescent="0.55000000000000004">
      <c r="A447" s="425"/>
      <c r="B447" s="437"/>
      <c r="C447" s="435"/>
      <c r="D447" s="435"/>
      <c r="E447" s="435"/>
      <c r="F447" s="435"/>
      <c r="G447" s="435"/>
      <c r="H447" s="436"/>
      <c r="I447" s="437"/>
      <c r="J447" s="436"/>
      <c r="K447" s="444"/>
      <c r="L447" s="444"/>
      <c r="M447" s="444"/>
    </row>
    <row r="448" spans="1:13" ht="18" customHeight="1" x14ac:dyDescent="0.55000000000000004">
      <c r="A448" s="423" t="s">
        <v>470</v>
      </c>
      <c r="B448" s="429" t="s">
        <v>326</v>
      </c>
      <c r="C448" s="430"/>
      <c r="D448" s="430"/>
      <c r="E448" s="430"/>
      <c r="F448" s="430"/>
      <c r="G448" s="430"/>
      <c r="H448" s="431"/>
      <c r="I448" s="429" t="s">
        <v>327</v>
      </c>
      <c r="J448" s="431"/>
      <c r="K448" s="442" t="s">
        <v>208</v>
      </c>
      <c r="L448" s="442" t="s">
        <v>208</v>
      </c>
      <c r="M448" s="442" t="s">
        <v>208</v>
      </c>
    </row>
    <row r="449" spans="1:13" ht="18" customHeight="1" x14ac:dyDescent="0.55000000000000004">
      <c r="A449" s="424"/>
      <c r="B449" s="432"/>
      <c r="C449" s="433"/>
      <c r="D449" s="433"/>
      <c r="E449" s="433"/>
      <c r="F449" s="433"/>
      <c r="G449" s="433"/>
      <c r="H449" s="434"/>
      <c r="I449" s="432"/>
      <c r="J449" s="434"/>
      <c r="K449" s="443"/>
      <c r="L449" s="443"/>
      <c r="M449" s="443"/>
    </row>
    <row r="450" spans="1:13" ht="18" customHeight="1" x14ac:dyDescent="0.55000000000000004">
      <c r="A450" s="424"/>
      <c r="B450" s="432"/>
      <c r="C450" s="433"/>
      <c r="D450" s="433"/>
      <c r="E450" s="433"/>
      <c r="F450" s="433"/>
      <c r="G450" s="433"/>
      <c r="H450" s="434"/>
      <c r="I450" s="432"/>
      <c r="J450" s="434"/>
      <c r="K450" s="443"/>
      <c r="L450" s="443"/>
      <c r="M450" s="443"/>
    </row>
    <row r="451" spans="1:13" ht="18" customHeight="1" x14ac:dyDescent="0.55000000000000004">
      <c r="A451" s="424"/>
      <c r="B451" s="432"/>
      <c r="C451" s="433"/>
      <c r="D451" s="433"/>
      <c r="E451" s="433"/>
      <c r="F451" s="433"/>
      <c r="G451" s="433"/>
      <c r="H451" s="434"/>
      <c r="I451" s="432"/>
      <c r="J451" s="434"/>
      <c r="K451" s="443"/>
      <c r="L451" s="443"/>
      <c r="M451" s="443"/>
    </row>
    <row r="452" spans="1:13" ht="18" customHeight="1" x14ac:dyDescent="0.55000000000000004">
      <c r="A452" s="424"/>
      <c r="B452" s="432"/>
      <c r="C452" s="433"/>
      <c r="D452" s="433"/>
      <c r="E452" s="433"/>
      <c r="F452" s="433"/>
      <c r="G452" s="433"/>
      <c r="H452" s="434"/>
      <c r="I452" s="432"/>
      <c r="J452" s="434"/>
      <c r="K452" s="443"/>
      <c r="L452" s="443"/>
      <c r="M452" s="443"/>
    </row>
    <row r="453" spans="1:13" ht="21.65" customHeight="1" x14ac:dyDescent="0.55000000000000004">
      <c r="A453" s="424"/>
      <c r="B453" s="494" t="s">
        <v>519</v>
      </c>
      <c r="C453" s="494"/>
      <c r="D453" s="494"/>
      <c r="E453" s="494"/>
      <c r="F453" s="494"/>
      <c r="G453" s="494"/>
      <c r="H453" s="494"/>
      <c r="I453" s="494" t="s">
        <v>515</v>
      </c>
      <c r="J453" s="494"/>
      <c r="K453" s="247"/>
      <c r="L453" s="247"/>
      <c r="M453" s="247"/>
    </row>
    <row r="454" spans="1:13" ht="21.65" customHeight="1" x14ac:dyDescent="0.55000000000000004">
      <c r="A454" s="424"/>
      <c r="B454" s="494"/>
      <c r="C454" s="494"/>
      <c r="D454" s="494"/>
      <c r="E454" s="494"/>
      <c r="F454" s="494"/>
      <c r="G454" s="494"/>
      <c r="H454" s="494"/>
      <c r="I454" s="494"/>
      <c r="J454" s="494"/>
      <c r="K454" s="247"/>
      <c r="L454" s="247"/>
      <c r="M454" s="247"/>
    </row>
    <row r="455" spans="1:13" ht="21.65" customHeight="1" x14ac:dyDescent="0.55000000000000004">
      <c r="A455" s="424"/>
      <c r="B455" s="494"/>
      <c r="C455" s="494"/>
      <c r="D455" s="494"/>
      <c r="E455" s="494"/>
      <c r="F455" s="494"/>
      <c r="G455" s="494"/>
      <c r="H455" s="494"/>
      <c r="I455" s="494"/>
      <c r="J455" s="494"/>
      <c r="K455" s="247"/>
      <c r="L455" s="247"/>
      <c r="M455" s="247"/>
    </row>
    <row r="456" spans="1:13" ht="21.65" customHeight="1" x14ac:dyDescent="0.55000000000000004">
      <c r="A456" s="424"/>
      <c r="B456" s="494"/>
      <c r="C456" s="494"/>
      <c r="D456" s="494"/>
      <c r="E456" s="494"/>
      <c r="F456" s="494"/>
      <c r="G456" s="494"/>
      <c r="H456" s="494"/>
      <c r="I456" s="494"/>
      <c r="J456" s="494"/>
      <c r="K456" s="247"/>
      <c r="L456" s="247"/>
      <c r="M456" s="247"/>
    </row>
    <row r="457" spans="1:13" ht="21.65" customHeight="1" x14ac:dyDescent="0.55000000000000004">
      <c r="A457" s="424"/>
      <c r="B457" s="494"/>
      <c r="C457" s="494"/>
      <c r="D457" s="494"/>
      <c r="E457" s="494"/>
      <c r="F457" s="494"/>
      <c r="G457" s="494"/>
      <c r="H457" s="494"/>
      <c r="I457" s="494"/>
      <c r="J457" s="494"/>
      <c r="K457" s="247"/>
      <c r="L457" s="247"/>
      <c r="M457" s="247"/>
    </row>
    <row r="458" spans="1:13" ht="21.65" customHeight="1" x14ac:dyDescent="0.55000000000000004">
      <c r="A458" s="424"/>
      <c r="B458" s="494"/>
      <c r="C458" s="494"/>
      <c r="D458" s="494"/>
      <c r="E458" s="494"/>
      <c r="F458" s="494"/>
      <c r="G458" s="494"/>
      <c r="H458" s="494"/>
      <c r="I458" s="494"/>
      <c r="J458" s="494"/>
      <c r="K458" s="247"/>
      <c r="L458" s="247"/>
      <c r="M458" s="247"/>
    </row>
    <row r="459" spans="1:13" ht="12" customHeight="1" x14ac:dyDescent="0.55000000000000004">
      <c r="A459" s="424"/>
      <c r="B459" s="429" t="s">
        <v>520</v>
      </c>
      <c r="C459" s="430"/>
      <c r="D459" s="430"/>
      <c r="E459" s="430"/>
      <c r="F459" s="430"/>
      <c r="G459" s="430"/>
      <c r="H459" s="431"/>
      <c r="I459" s="494" t="s">
        <v>516</v>
      </c>
      <c r="J459" s="494"/>
      <c r="K459" s="247"/>
      <c r="L459" s="247"/>
      <c r="M459" s="247"/>
    </row>
    <row r="460" spans="1:13" ht="12" customHeight="1" x14ac:dyDescent="0.55000000000000004">
      <c r="A460" s="424"/>
      <c r="B460" s="432"/>
      <c r="C460" s="433"/>
      <c r="D460" s="433"/>
      <c r="E460" s="433"/>
      <c r="F460" s="433"/>
      <c r="G460" s="433"/>
      <c r="H460" s="434"/>
      <c r="I460" s="494"/>
      <c r="J460" s="494"/>
      <c r="K460" s="247"/>
      <c r="L460" s="247"/>
      <c r="M460" s="247"/>
    </row>
    <row r="461" spans="1:13" ht="12" customHeight="1" x14ac:dyDescent="0.55000000000000004">
      <c r="A461" s="424"/>
      <c r="B461" s="432"/>
      <c r="C461" s="433"/>
      <c r="D461" s="433"/>
      <c r="E461" s="433"/>
      <c r="F461" s="433"/>
      <c r="G461" s="433"/>
      <c r="H461" s="434"/>
      <c r="I461" s="494"/>
      <c r="J461" s="494"/>
      <c r="K461" s="247"/>
      <c r="L461" s="247"/>
      <c r="M461" s="247"/>
    </row>
    <row r="462" spans="1:13" ht="12" customHeight="1" x14ac:dyDescent="0.55000000000000004">
      <c r="A462" s="424"/>
      <c r="B462" s="432"/>
      <c r="C462" s="433"/>
      <c r="D462" s="433"/>
      <c r="E462" s="433"/>
      <c r="F462" s="433"/>
      <c r="G462" s="433"/>
      <c r="H462" s="434"/>
      <c r="I462" s="494"/>
      <c r="J462" s="494"/>
      <c r="K462" s="247"/>
      <c r="L462" s="247"/>
      <c r="M462" s="247"/>
    </row>
    <row r="463" spans="1:13" ht="12" customHeight="1" x14ac:dyDescent="0.55000000000000004">
      <c r="A463" s="424"/>
      <c r="B463" s="432"/>
      <c r="C463" s="433"/>
      <c r="D463" s="433"/>
      <c r="E463" s="433"/>
      <c r="F463" s="433"/>
      <c r="G463" s="433"/>
      <c r="H463" s="434"/>
      <c r="I463" s="494"/>
      <c r="J463" s="494"/>
      <c r="K463" s="247"/>
      <c r="L463" s="247"/>
      <c r="M463" s="247"/>
    </row>
    <row r="464" spans="1:13" ht="12" customHeight="1" x14ac:dyDescent="0.55000000000000004">
      <c r="A464" s="424"/>
      <c r="B464" s="437"/>
      <c r="C464" s="435"/>
      <c r="D464" s="435"/>
      <c r="E464" s="435"/>
      <c r="F464" s="435"/>
      <c r="G464" s="435"/>
      <c r="H464" s="436"/>
      <c r="I464" s="494"/>
      <c r="J464" s="494"/>
      <c r="K464" s="247"/>
      <c r="L464" s="247"/>
      <c r="M464" s="247"/>
    </row>
    <row r="465" spans="1:13" ht="18" customHeight="1" x14ac:dyDescent="0.55000000000000004">
      <c r="A465" s="424"/>
      <c r="B465" s="429" t="s">
        <v>535</v>
      </c>
      <c r="C465" s="430"/>
      <c r="D465" s="430"/>
      <c r="E465" s="430"/>
      <c r="F465" s="430"/>
      <c r="G465" s="430"/>
      <c r="H465" s="431"/>
      <c r="I465" s="429" t="s">
        <v>328</v>
      </c>
      <c r="J465" s="431"/>
      <c r="K465" s="442" t="s">
        <v>208</v>
      </c>
      <c r="L465" s="442" t="s">
        <v>208</v>
      </c>
      <c r="M465" s="442" t="s">
        <v>208</v>
      </c>
    </row>
    <row r="466" spans="1:13" ht="18" customHeight="1" x14ac:dyDescent="0.55000000000000004">
      <c r="A466" s="424"/>
      <c r="B466" s="432"/>
      <c r="C466" s="433"/>
      <c r="D466" s="433"/>
      <c r="E466" s="433"/>
      <c r="F466" s="433"/>
      <c r="G466" s="433"/>
      <c r="H466" s="434"/>
      <c r="I466" s="432"/>
      <c r="J466" s="434"/>
      <c r="K466" s="443"/>
      <c r="L466" s="443"/>
      <c r="M466" s="443"/>
    </row>
    <row r="467" spans="1:13" ht="18" customHeight="1" x14ac:dyDescent="0.55000000000000004">
      <c r="A467" s="424"/>
      <c r="B467" s="432"/>
      <c r="C467" s="433"/>
      <c r="D467" s="433"/>
      <c r="E467" s="433"/>
      <c r="F467" s="433"/>
      <c r="G467" s="433"/>
      <c r="H467" s="434"/>
      <c r="I467" s="432"/>
      <c r="J467" s="434"/>
      <c r="K467" s="443"/>
      <c r="L467" s="443"/>
      <c r="M467" s="443"/>
    </row>
    <row r="468" spans="1:13" ht="18" customHeight="1" x14ac:dyDescent="0.55000000000000004">
      <c r="A468" s="424"/>
      <c r="B468" s="432"/>
      <c r="C468" s="433"/>
      <c r="D468" s="433"/>
      <c r="E468" s="433"/>
      <c r="F468" s="433"/>
      <c r="G468" s="433"/>
      <c r="H468" s="434"/>
      <c r="I468" s="432"/>
      <c r="J468" s="434"/>
      <c r="K468" s="443"/>
      <c r="L468" s="443"/>
      <c r="M468" s="443"/>
    </row>
    <row r="469" spans="1:13" ht="18" customHeight="1" x14ac:dyDescent="0.55000000000000004">
      <c r="A469" s="424"/>
      <c r="B469" s="432"/>
      <c r="C469" s="433"/>
      <c r="D469" s="433"/>
      <c r="E469" s="433"/>
      <c r="F469" s="433"/>
      <c r="G469" s="433"/>
      <c r="H469" s="434"/>
      <c r="I469" s="432"/>
      <c r="J469" s="434"/>
      <c r="K469" s="443"/>
      <c r="L469" s="443"/>
      <c r="M469" s="443"/>
    </row>
    <row r="470" spans="1:13" ht="18" customHeight="1" x14ac:dyDescent="0.55000000000000004">
      <c r="A470" s="424"/>
      <c r="B470" s="437"/>
      <c r="C470" s="435"/>
      <c r="D470" s="435"/>
      <c r="E470" s="435"/>
      <c r="F470" s="435"/>
      <c r="G470" s="435"/>
      <c r="H470" s="436"/>
      <c r="I470" s="437"/>
      <c r="J470" s="436"/>
      <c r="K470" s="444"/>
      <c r="L470" s="444"/>
      <c r="M470" s="444"/>
    </row>
    <row r="471" spans="1:13" ht="22" customHeight="1" x14ac:dyDescent="0.55000000000000004">
      <c r="A471" s="424"/>
      <c r="B471" s="429" t="s">
        <v>521</v>
      </c>
      <c r="C471" s="430"/>
      <c r="D471" s="430"/>
      <c r="E471" s="430"/>
      <c r="F471" s="430"/>
      <c r="G471" s="430"/>
      <c r="H471" s="431"/>
      <c r="I471" s="429" t="s">
        <v>476</v>
      </c>
      <c r="J471" s="431"/>
      <c r="K471" s="442" t="s">
        <v>201</v>
      </c>
      <c r="L471" s="442" t="s">
        <v>201</v>
      </c>
      <c r="M471" s="442" t="s">
        <v>201</v>
      </c>
    </row>
    <row r="472" spans="1:13" ht="22" customHeight="1" x14ac:dyDescent="0.55000000000000004">
      <c r="A472" s="424"/>
      <c r="B472" s="432"/>
      <c r="C472" s="433"/>
      <c r="D472" s="433"/>
      <c r="E472" s="433"/>
      <c r="F472" s="433"/>
      <c r="G472" s="433"/>
      <c r="H472" s="434"/>
      <c r="I472" s="432"/>
      <c r="J472" s="434"/>
      <c r="K472" s="443"/>
      <c r="L472" s="443"/>
      <c r="M472" s="443"/>
    </row>
    <row r="473" spans="1:13" ht="22" customHeight="1" x14ac:dyDescent="0.55000000000000004">
      <c r="A473" s="424"/>
      <c r="B473" s="432"/>
      <c r="C473" s="433"/>
      <c r="D473" s="433"/>
      <c r="E473" s="433"/>
      <c r="F473" s="433"/>
      <c r="G473" s="433"/>
      <c r="H473" s="434"/>
      <c r="I473" s="432"/>
      <c r="J473" s="434"/>
      <c r="K473" s="443"/>
      <c r="L473" s="443"/>
      <c r="M473" s="443"/>
    </row>
    <row r="474" spans="1:13" ht="22" customHeight="1" x14ac:dyDescent="0.55000000000000004">
      <c r="A474" s="424"/>
      <c r="B474" s="432"/>
      <c r="C474" s="433"/>
      <c r="D474" s="433"/>
      <c r="E474" s="433"/>
      <c r="F474" s="433"/>
      <c r="G474" s="433"/>
      <c r="H474" s="434"/>
      <c r="I474" s="432"/>
      <c r="J474" s="434"/>
      <c r="K474" s="443"/>
      <c r="L474" s="443"/>
      <c r="M474" s="443"/>
    </row>
    <row r="475" spans="1:13" ht="22" customHeight="1" x14ac:dyDescent="0.55000000000000004">
      <c r="A475" s="424"/>
      <c r="B475" s="432"/>
      <c r="C475" s="433"/>
      <c r="D475" s="433"/>
      <c r="E475" s="433"/>
      <c r="F475" s="433"/>
      <c r="G475" s="433"/>
      <c r="H475" s="434"/>
      <c r="I475" s="432"/>
      <c r="J475" s="434"/>
      <c r="K475" s="443"/>
      <c r="L475" s="443"/>
      <c r="M475" s="443"/>
    </row>
    <row r="476" spans="1:13" ht="22" customHeight="1" x14ac:dyDescent="0.55000000000000004">
      <c r="A476" s="424"/>
      <c r="B476" s="432"/>
      <c r="C476" s="433"/>
      <c r="D476" s="433"/>
      <c r="E476" s="433"/>
      <c r="F476" s="433"/>
      <c r="G476" s="433"/>
      <c r="H476" s="434"/>
      <c r="I476" s="432"/>
      <c r="J476" s="434"/>
      <c r="K476" s="443"/>
      <c r="L476" s="443"/>
      <c r="M476" s="443"/>
    </row>
    <row r="477" spans="1:13" ht="22" customHeight="1" x14ac:dyDescent="0.55000000000000004">
      <c r="A477" s="424"/>
      <c r="B477" s="437"/>
      <c r="C477" s="435"/>
      <c r="D477" s="435"/>
      <c r="E477" s="435"/>
      <c r="F477" s="435"/>
      <c r="G477" s="435"/>
      <c r="H477" s="436"/>
      <c r="I477" s="437"/>
      <c r="J477" s="436"/>
      <c r="K477" s="444"/>
      <c r="L477" s="444"/>
      <c r="M477" s="444"/>
    </row>
    <row r="478" spans="1:13" ht="18" customHeight="1" x14ac:dyDescent="0.55000000000000004">
      <c r="A478" s="424"/>
      <c r="B478" s="429" t="s">
        <v>522</v>
      </c>
      <c r="C478" s="430"/>
      <c r="D478" s="430"/>
      <c r="E478" s="430"/>
      <c r="F478" s="430"/>
      <c r="G478" s="430"/>
      <c r="H478" s="431"/>
      <c r="I478" s="429" t="s">
        <v>475</v>
      </c>
      <c r="J478" s="431"/>
      <c r="K478" s="252" t="s">
        <v>474</v>
      </c>
      <c r="L478" s="252" t="s">
        <v>474</v>
      </c>
      <c r="M478" s="252" t="s">
        <v>474</v>
      </c>
    </row>
    <row r="479" spans="1:13" ht="18" customHeight="1" x14ac:dyDescent="0.55000000000000004">
      <c r="A479" s="424"/>
      <c r="B479" s="432"/>
      <c r="C479" s="433"/>
      <c r="D479" s="433"/>
      <c r="E479" s="433"/>
      <c r="F479" s="433"/>
      <c r="G479" s="433"/>
      <c r="H479" s="434"/>
      <c r="I479" s="432"/>
      <c r="J479" s="434"/>
      <c r="K479" s="247"/>
      <c r="L479" s="247"/>
      <c r="M479" s="247"/>
    </row>
    <row r="480" spans="1:13" ht="18" customHeight="1" x14ac:dyDescent="0.55000000000000004">
      <c r="A480" s="424"/>
      <c r="B480" s="437"/>
      <c r="C480" s="435"/>
      <c r="D480" s="435"/>
      <c r="E480" s="435"/>
      <c r="F480" s="435"/>
      <c r="G480" s="435"/>
      <c r="H480" s="436"/>
      <c r="I480" s="437"/>
      <c r="J480" s="436"/>
      <c r="K480" s="247"/>
      <c r="L480" s="247"/>
      <c r="M480" s="247"/>
    </row>
    <row r="481" spans="1:13" ht="23.15" customHeight="1" x14ac:dyDescent="0.55000000000000004">
      <c r="A481" s="424"/>
      <c r="B481" s="429" t="s">
        <v>523</v>
      </c>
      <c r="C481" s="430"/>
      <c r="D481" s="430"/>
      <c r="E481" s="430"/>
      <c r="F481" s="430"/>
      <c r="G481" s="430"/>
      <c r="H481" s="431"/>
      <c r="I481" s="429" t="s">
        <v>475</v>
      </c>
      <c r="J481" s="431"/>
      <c r="K481" s="252" t="s">
        <v>474</v>
      </c>
      <c r="L481" s="252" t="s">
        <v>474</v>
      </c>
      <c r="M481" s="252" t="s">
        <v>474</v>
      </c>
    </row>
    <row r="482" spans="1:13" ht="23.15" customHeight="1" x14ac:dyDescent="0.55000000000000004">
      <c r="A482" s="424"/>
      <c r="B482" s="432"/>
      <c r="C482" s="433"/>
      <c r="D482" s="433"/>
      <c r="E482" s="433"/>
      <c r="F482" s="433"/>
      <c r="G482" s="433"/>
      <c r="H482" s="434"/>
      <c r="I482" s="432"/>
      <c r="J482" s="434"/>
      <c r="K482" s="247"/>
      <c r="L482" s="247"/>
      <c r="M482" s="247"/>
    </row>
    <row r="483" spans="1:13" ht="23.15" customHeight="1" x14ac:dyDescent="0.55000000000000004">
      <c r="A483" s="424"/>
      <c r="B483" s="432"/>
      <c r="C483" s="433"/>
      <c r="D483" s="433"/>
      <c r="E483" s="433"/>
      <c r="F483" s="433"/>
      <c r="G483" s="433"/>
      <c r="H483" s="434"/>
      <c r="I483" s="432"/>
      <c r="J483" s="434"/>
      <c r="K483" s="247"/>
      <c r="L483" s="247"/>
      <c r="M483" s="247"/>
    </row>
    <row r="484" spans="1:13" ht="23.15" customHeight="1" x14ac:dyDescent="0.55000000000000004">
      <c r="A484" s="424"/>
      <c r="B484" s="432"/>
      <c r="C484" s="433"/>
      <c r="D484" s="433"/>
      <c r="E484" s="433"/>
      <c r="F484" s="433"/>
      <c r="G484" s="433"/>
      <c r="H484" s="434"/>
      <c r="I484" s="432"/>
      <c r="J484" s="434"/>
      <c r="K484" s="247"/>
      <c r="L484" s="247"/>
      <c r="M484" s="247"/>
    </row>
    <row r="485" spans="1:13" ht="23.15" customHeight="1" x14ac:dyDescent="0.55000000000000004">
      <c r="A485" s="424"/>
      <c r="B485" s="437"/>
      <c r="C485" s="435"/>
      <c r="D485" s="435"/>
      <c r="E485" s="435"/>
      <c r="F485" s="435"/>
      <c r="G485" s="435"/>
      <c r="H485" s="436"/>
      <c r="I485" s="437"/>
      <c r="J485" s="436"/>
      <c r="K485" s="247"/>
      <c r="L485" s="247"/>
      <c r="M485" s="247"/>
    </row>
    <row r="486" spans="1:13" ht="18" customHeight="1" x14ac:dyDescent="0.55000000000000004">
      <c r="A486" s="424"/>
      <c r="B486" s="429" t="s">
        <v>524</v>
      </c>
      <c r="C486" s="430"/>
      <c r="D486" s="430"/>
      <c r="E486" s="430"/>
      <c r="F486" s="430"/>
      <c r="G486" s="430"/>
      <c r="H486" s="431"/>
      <c r="I486" s="429" t="s">
        <v>446</v>
      </c>
      <c r="J486" s="431"/>
      <c r="K486" s="442" t="s">
        <v>201</v>
      </c>
      <c r="L486" s="442" t="s">
        <v>201</v>
      </c>
      <c r="M486" s="442" t="s">
        <v>201</v>
      </c>
    </row>
    <row r="487" spans="1:13" ht="18" customHeight="1" x14ac:dyDescent="0.55000000000000004">
      <c r="A487" s="424"/>
      <c r="B487" s="432"/>
      <c r="C487" s="433"/>
      <c r="D487" s="433"/>
      <c r="E487" s="433"/>
      <c r="F487" s="433"/>
      <c r="G487" s="433"/>
      <c r="H487" s="434"/>
      <c r="I487" s="432"/>
      <c r="J487" s="434"/>
      <c r="K487" s="443"/>
      <c r="L487" s="443"/>
      <c r="M487" s="443"/>
    </row>
    <row r="488" spans="1:13" ht="18" customHeight="1" x14ac:dyDescent="0.55000000000000004">
      <c r="A488" s="424"/>
      <c r="B488" s="432"/>
      <c r="C488" s="433"/>
      <c r="D488" s="433"/>
      <c r="E488" s="433"/>
      <c r="F488" s="433"/>
      <c r="G488" s="433"/>
      <c r="H488" s="434"/>
      <c r="I488" s="432"/>
      <c r="J488" s="434"/>
      <c r="K488" s="443"/>
      <c r="L488" s="443"/>
      <c r="M488" s="443"/>
    </row>
    <row r="489" spans="1:13" ht="18" customHeight="1" x14ac:dyDescent="0.55000000000000004">
      <c r="A489" s="424"/>
      <c r="B489" s="432"/>
      <c r="C489" s="433"/>
      <c r="D489" s="433"/>
      <c r="E489" s="433"/>
      <c r="F489" s="433"/>
      <c r="G489" s="433"/>
      <c r="H489" s="434"/>
      <c r="I489" s="432"/>
      <c r="J489" s="434"/>
      <c r="K489" s="247"/>
      <c r="L489" s="247"/>
      <c r="M489" s="247"/>
    </row>
    <row r="490" spans="1:13" ht="18" customHeight="1" x14ac:dyDescent="0.55000000000000004">
      <c r="A490" s="424"/>
      <c r="B490" s="437"/>
      <c r="C490" s="435"/>
      <c r="D490" s="435"/>
      <c r="E490" s="435"/>
      <c r="F490" s="435"/>
      <c r="G490" s="435"/>
      <c r="H490" s="436"/>
      <c r="I490" s="437"/>
      <c r="J490" s="436"/>
      <c r="K490" s="248"/>
      <c r="L490" s="248"/>
      <c r="M490" s="248"/>
    </row>
    <row r="491" spans="1:13" ht="18" customHeight="1" x14ac:dyDescent="0.55000000000000004">
      <c r="A491" s="424"/>
      <c r="B491" s="429" t="s">
        <v>525</v>
      </c>
      <c r="C491" s="430"/>
      <c r="D491" s="430"/>
      <c r="E491" s="430"/>
      <c r="F491" s="430"/>
      <c r="G491" s="430"/>
      <c r="H491" s="431"/>
      <c r="I491" s="429" t="s">
        <v>447</v>
      </c>
      <c r="J491" s="431"/>
      <c r="K491" s="442" t="s">
        <v>201</v>
      </c>
      <c r="L491" s="442" t="s">
        <v>201</v>
      </c>
      <c r="M491" s="442" t="s">
        <v>201</v>
      </c>
    </row>
    <row r="492" spans="1:13" ht="18" customHeight="1" x14ac:dyDescent="0.55000000000000004">
      <c r="A492" s="424"/>
      <c r="B492" s="432"/>
      <c r="C492" s="433"/>
      <c r="D492" s="433"/>
      <c r="E492" s="433"/>
      <c r="F492" s="433"/>
      <c r="G492" s="433"/>
      <c r="H492" s="434"/>
      <c r="I492" s="432"/>
      <c r="J492" s="434"/>
      <c r="K492" s="443"/>
      <c r="L492" s="443"/>
      <c r="M492" s="443"/>
    </row>
    <row r="493" spans="1:13" ht="18" customHeight="1" x14ac:dyDescent="0.55000000000000004">
      <c r="A493" s="424"/>
      <c r="B493" s="432"/>
      <c r="C493" s="433"/>
      <c r="D493" s="433"/>
      <c r="E493" s="433"/>
      <c r="F493" s="433"/>
      <c r="G493" s="433"/>
      <c r="H493" s="434"/>
      <c r="I493" s="432"/>
      <c r="J493" s="434"/>
      <c r="K493" s="443"/>
      <c r="L493" s="443"/>
      <c r="M493" s="443"/>
    </row>
    <row r="494" spans="1:13" ht="18" customHeight="1" x14ac:dyDescent="0.55000000000000004">
      <c r="A494" s="424"/>
      <c r="B494" s="432"/>
      <c r="C494" s="433"/>
      <c r="D494" s="433"/>
      <c r="E494" s="433"/>
      <c r="F494" s="433"/>
      <c r="G494" s="433"/>
      <c r="H494" s="434"/>
      <c r="I494" s="432"/>
      <c r="J494" s="434"/>
      <c r="K494" s="247"/>
      <c r="L494" s="247"/>
      <c r="M494" s="247"/>
    </row>
    <row r="495" spans="1:13" ht="18" customHeight="1" x14ac:dyDescent="0.55000000000000004">
      <c r="A495" s="424"/>
      <c r="B495" s="432"/>
      <c r="C495" s="433"/>
      <c r="D495" s="433"/>
      <c r="E495" s="433"/>
      <c r="F495" s="433"/>
      <c r="G495" s="433"/>
      <c r="H495" s="434"/>
      <c r="I495" s="432"/>
      <c r="J495" s="434"/>
      <c r="K495" s="247"/>
      <c r="L495" s="247"/>
      <c r="M495" s="247"/>
    </row>
    <row r="496" spans="1:13" ht="18" customHeight="1" x14ac:dyDescent="0.55000000000000004">
      <c r="A496" s="424"/>
      <c r="B496" s="437"/>
      <c r="C496" s="435"/>
      <c r="D496" s="435"/>
      <c r="E496" s="435"/>
      <c r="F496" s="435"/>
      <c r="G496" s="435"/>
      <c r="H496" s="436"/>
      <c r="I496" s="242"/>
      <c r="J496" s="240"/>
      <c r="K496" s="248"/>
      <c r="L496" s="248"/>
      <c r="M496" s="248"/>
    </row>
    <row r="497" spans="1:15" ht="18" customHeight="1" x14ac:dyDescent="0.55000000000000004">
      <c r="A497" s="424"/>
      <c r="B497" s="429" t="s">
        <v>536</v>
      </c>
      <c r="C497" s="430"/>
      <c r="D497" s="430"/>
      <c r="E497" s="430"/>
      <c r="F497" s="430"/>
      <c r="G497" s="430"/>
      <c r="H497" s="431"/>
      <c r="I497" s="429" t="s">
        <v>543</v>
      </c>
      <c r="J497" s="431"/>
      <c r="K497" s="442" t="s">
        <v>201</v>
      </c>
      <c r="L497" s="442" t="s">
        <v>201</v>
      </c>
      <c r="M497" s="442" t="s">
        <v>201</v>
      </c>
    </row>
    <row r="498" spans="1:15" x14ac:dyDescent="0.55000000000000004">
      <c r="A498" s="424"/>
      <c r="B498" s="432"/>
      <c r="C498" s="433"/>
      <c r="D498" s="433"/>
      <c r="E498" s="433"/>
      <c r="F498" s="433"/>
      <c r="G498" s="433"/>
      <c r="H498" s="434"/>
      <c r="I498" s="432"/>
      <c r="J498" s="434"/>
      <c r="K498" s="443"/>
      <c r="L498" s="443"/>
      <c r="M498" s="443"/>
    </row>
    <row r="499" spans="1:15" x14ac:dyDescent="0.55000000000000004">
      <c r="A499" s="424"/>
      <c r="B499" s="432"/>
      <c r="C499" s="433"/>
      <c r="D499" s="433"/>
      <c r="E499" s="433"/>
      <c r="F499" s="433"/>
      <c r="G499" s="433"/>
      <c r="H499" s="434"/>
      <c r="I499" s="432"/>
      <c r="J499" s="434"/>
      <c r="K499" s="443"/>
      <c r="L499" s="443"/>
      <c r="M499" s="443"/>
    </row>
    <row r="500" spans="1:15" x14ac:dyDescent="0.55000000000000004">
      <c r="A500" s="424"/>
      <c r="B500" s="432"/>
      <c r="C500" s="433"/>
      <c r="D500" s="433"/>
      <c r="E500" s="433"/>
      <c r="F500" s="433"/>
      <c r="G500" s="433"/>
      <c r="H500" s="434"/>
      <c r="I500" s="432"/>
      <c r="J500" s="434"/>
      <c r="K500" s="250"/>
      <c r="L500" s="250"/>
      <c r="M500" s="250"/>
    </row>
    <row r="501" spans="1:15" x14ac:dyDescent="0.55000000000000004">
      <c r="A501" s="424"/>
      <c r="B501" s="432"/>
      <c r="C501" s="433"/>
      <c r="D501" s="433"/>
      <c r="E501" s="433"/>
      <c r="F501" s="433"/>
      <c r="G501" s="433"/>
      <c r="H501" s="434"/>
      <c r="I501" s="437"/>
      <c r="J501" s="436"/>
      <c r="K501" s="250"/>
      <c r="L501" s="250"/>
      <c r="M501" s="250"/>
    </row>
    <row r="502" spans="1:15" ht="18" customHeight="1" x14ac:dyDescent="0.55000000000000004">
      <c r="A502" s="424"/>
      <c r="B502" s="494" t="s">
        <v>494</v>
      </c>
      <c r="C502" s="494"/>
      <c r="D502" s="494"/>
      <c r="E502" s="494"/>
      <c r="F502" s="494"/>
      <c r="G502" s="494"/>
      <c r="H502" s="494"/>
      <c r="I502" s="504"/>
      <c r="J502" s="504"/>
      <c r="K502" s="442" t="s">
        <v>206</v>
      </c>
      <c r="L502" s="442" t="s">
        <v>206</v>
      </c>
      <c r="M502" s="442" t="s">
        <v>206</v>
      </c>
    </row>
    <row r="503" spans="1:15" x14ac:dyDescent="0.55000000000000004">
      <c r="A503" s="424"/>
      <c r="B503" s="494"/>
      <c r="C503" s="494"/>
      <c r="D503" s="494"/>
      <c r="E503" s="494"/>
      <c r="F503" s="494"/>
      <c r="G503" s="494"/>
      <c r="H503" s="494"/>
      <c r="I503" s="504"/>
      <c r="J503" s="504"/>
      <c r="K503" s="444"/>
      <c r="L503" s="444"/>
      <c r="M503" s="444"/>
    </row>
    <row r="504" spans="1:15" x14ac:dyDescent="0.55000000000000004">
      <c r="A504" s="424"/>
      <c r="B504" s="429" t="s">
        <v>495</v>
      </c>
      <c r="C504" s="430"/>
      <c r="D504" s="430"/>
      <c r="E504" s="430"/>
      <c r="F504" s="430"/>
      <c r="G504" s="430"/>
      <c r="H504" s="431"/>
      <c r="I504" s="504"/>
      <c r="J504" s="504"/>
      <c r="K504" s="442" t="s">
        <v>206</v>
      </c>
      <c r="L504" s="442" t="s">
        <v>206</v>
      </c>
      <c r="M504" s="442" t="s">
        <v>206</v>
      </c>
    </row>
    <row r="505" spans="1:15" x14ac:dyDescent="0.55000000000000004">
      <c r="A505" s="424"/>
      <c r="B505" s="437"/>
      <c r="C505" s="435"/>
      <c r="D505" s="435"/>
      <c r="E505" s="435"/>
      <c r="F505" s="435"/>
      <c r="G505" s="435"/>
      <c r="H505" s="436"/>
      <c r="I505" s="504"/>
      <c r="J505" s="504"/>
      <c r="K505" s="444"/>
      <c r="L505" s="444"/>
      <c r="M505" s="444"/>
    </row>
    <row r="506" spans="1:15" x14ac:dyDescent="0.55000000000000004">
      <c r="A506" s="424"/>
      <c r="B506" s="494" t="s">
        <v>496</v>
      </c>
      <c r="C506" s="494"/>
      <c r="D506" s="494"/>
      <c r="E506" s="494"/>
      <c r="F506" s="494"/>
      <c r="G506" s="494"/>
      <c r="H506" s="494"/>
      <c r="I506" s="504"/>
      <c r="J506" s="504"/>
      <c r="K506" s="442" t="s">
        <v>206</v>
      </c>
      <c r="L506" s="442" t="s">
        <v>206</v>
      </c>
      <c r="M506" s="442" t="s">
        <v>206</v>
      </c>
      <c r="O506" s="238"/>
    </row>
    <row r="507" spans="1:15" x14ac:dyDescent="0.55000000000000004">
      <c r="A507" s="424"/>
      <c r="B507" s="494"/>
      <c r="C507" s="494"/>
      <c r="D507" s="494"/>
      <c r="E507" s="494"/>
      <c r="F507" s="494"/>
      <c r="G507" s="494"/>
      <c r="H507" s="494"/>
      <c r="I507" s="504"/>
      <c r="J507" s="504"/>
      <c r="K507" s="444"/>
      <c r="L507" s="444"/>
      <c r="M507" s="444"/>
    </row>
    <row r="508" spans="1:15" x14ac:dyDescent="0.55000000000000004">
      <c r="A508" s="424"/>
      <c r="B508" s="429" t="s">
        <v>497</v>
      </c>
      <c r="C508" s="430"/>
      <c r="D508" s="430"/>
      <c r="E508" s="430"/>
      <c r="F508" s="430"/>
      <c r="G508" s="430"/>
      <c r="H508" s="431"/>
      <c r="I508" s="504"/>
      <c r="J508" s="504"/>
      <c r="K508" s="442" t="s">
        <v>206</v>
      </c>
      <c r="L508" s="442" t="s">
        <v>206</v>
      </c>
      <c r="M508" s="442" t="s">
        <v>206</v>
      </c>
    </row>
    <row r="509" spans="1:15" x14ac:dyDescent="0.55000000000000004">
      <c r="A509" s="424"/>
      <c r="B509" s="437"/>
      <c r="C509" s="435"/>
      <c r="D509" s="435"/>
      <c r="E509" s="435"/>
      <c r="F509" s="435"/>
      <c r="G509" s="435"/>
      <c r="H509" s="436"/>
      <c r="I509" s="504"/>
      <c r="J509" s="504"/>
      <c r="K509" s="444"/>
      <c r="L509" s="444"/>
      <c r="M509" s="444"/>
      <c r="O509" s="238"/>
    </row>
    <row r="510" spans="1:15" x14ac:dyDescent="0.55000000000000004">
      <c r="A510" s="424"/>
      <c r="B510" s="429" t="s">
        <v>498</v>
      </c>
      <c r="C510" s="430"/>
      <c r="D510" s="430"/>
      <c r="E510" s="430"/>
      <c r="F510" s="430"/>
      <c r="G510" s="430"/>
      <c r="H510" s="431"/>
      <c r="I510" s="504"/>
      <c r="J510" s="504"/>
      <c r="K510" s="442" t="s">
        <v>206</v>
      </c>
      <c r="L510" s="442" t="s">
        <v>206</v>
      </c>
      <c r="M510" s="442" t="s">
        <v>206</v>
      </c>
    </row>
    <row r="511" spans="1:15" x14ac:dyDescent="0.55000000000000004">
      <c r="A511" s="425"/>
      <c r="B511" s="437"/>
      <c r="C511" s="435"/>
      <c r="D511" s="435"/>
      <c r="E511" s="435"/>
      <c r="F511" s="435"/>
      <c r="G511" s="435"/>
      <c r="H511" s="436"/>
      <c r="I511" s="504"/>
      <c r="J511" s="504"/>
      <c r="K511" s="444"/>
      <c r="L511" s="444"/>
      <c r="M511" s="444"/>
    </row>
    <row r="512" spans="1:15" ht="18" customHeight="1" x14ac:dyDescent="0.55000000000000004">
      <c r="A512" s="423" t="s">
        <v>470</v>
      </c>
      <c r="B512" s="432" t="s">
        <v>477</v>
      </c>
      <c r="C512" s="433"/>
      <c r="D512" s="433"/>
      <c r="E512" s="433"/>
      <c r="F512" s="433"/>
      <c r="G512" s="433"/>
      <c r="H512" s="434"/>
      <c r="I512" s="509"/>
      <c r="J512" s="510"/>
      <c r="K512" s="510"/>
      <c r="L512" s="510"/>
      <c r="M512" s="511"/>
      <c r="O512" s="238"/>
    </row>
    <row r="513" spans="1:15" ht="33" customHeight="1" x14ac:dyDescent="0.55000000000000004">
      <c r="A513" s="424"/>
      <c r="B513" s="426" t="s">
        <v>478</v>
      </c>
      <c r="C513" s="427"/>
      <c r="D513" s="427"/>
      <c r="E513" s="427"/>
      <c r="F513" s="427"/>
      <c r="G513" s="427"/>
      <c r="H513" s="428"/>
      <c r="I513" s="496"/>
      <c r="J513" s="497"/>
      <c r="K513" s="253" t="s">
        <v>201</v>
      </c>
      <c r="L513" s="253" t="s">
        <v>201</v>
      </c>
      <c r="M513" s="253" t="s">
        <v>201</v>
      </c>
    </row>
    <row r="514" spans="1:15" ht="45.65" customHeight="1" x14ac:dyDescent="0.55000000000000004">
      <c r="A514" s="424"/>
      <c r="B514" s="426" t="s">
        <v>479</v>
      </c>
      <c r="C514" s="427"/>
      <c r="D514" s="427"/>
      <c r="E514" s="427"/>
      <c r="F514" s="427"/>
      <c r="G514" s="427"/>
      <c r="H514" s="428"/>
      <c r="I514" s="496"/>
      <c r="J514" s="497"/>
      <c r="K514" s="253" t="s">
        <v>201</v>
      </c>
      <c r="L514" s="253" t="s">
        <v>201</v>
      </c>
      <c r="M514" s="253" t="s">
        <v>201</v>
      </c>
    </row>
    <row r="515" spans="1:15" ht="48" customHeight="1" x14ac:dyDescent="0.55000000000000004">
      <c r="A515" s="424"/>
      <c r="B515" s="426" t="s">
        <v>480</v>
      </c>
      <c r="C515" s="427"/>
      <c r="D515" s="427"/>
      <c r="E515" s="427"/>
      <c r="F515" s="427"/>
      <c r="G515" s="427"/>
      <c r="H515" s="428"/>
      <c r="I515" s="496"/>
      <c r="J515" s="497"/>
      <c r="K515" s="253" t="s">
        <v>201</v>
      </c>
      <c r="L515" s="253" t="s">
        <v>201</v>
      </c>
      <c r="M515" s="253" t="s">
        <v>201</v>
      </c>
      <c r="O515" s="238"/>
    </row>
    <row r="516" spans="1:15" ht="19.5" customHeight="1" x14ac:dyDescent="0.55000000000000004">
      <c r="A516" s="424"/>
      <c r="B516" s="426" t="s">
        <v>481</v>
      </c>
      <c r="C516" s="427"/>
      <c r="D516" s="427"/>
      <c r="E516" s="427"/>
      <c r="F516" s="427"/>
      <c r="G516" s="427"/>
      <c r="H516" s="428"/>
      <c r="I516" s="496"/>
      <c r="J516" s="497"/>
      <c r="K516" s="253" t="s">
        <v>201</v>
      </c>
      <c r="L516" s="253" t="s">
        <v>201</v>
      </c>
      <c r="M516" s="253" t="s">
        <v>201</v>
      </c>
    </row>
    <row r="517" spans="1:15" ht="19" customHeight="1" x14ac:dyDescent="0.55000000000000004">
      <c r="A517" s="424"/>
      <c r="B517" s="426" t="s">
        <v>482</v>
      </c>
      <c r="C517" s="427"/>
      <c r="D517" s="427"/>
      <c r="E517" s="427"/>
      <c r="F517" s="427"/>
      <c r="G517" s="427"/>
      <c r="H517" s="428"/>
      <c r="I517" s="496"/>
      <c r="J517" s="497"/>
      <c r="K517" s="253" t="s">
        <v>201</v>
      </c>
      <c r="L517" s="253" t="s">
        <v>201</v>
      </c>
      <c r="M517" s="253" t="s">
        <v>201</v>
      </c>
    </row>
    <row r="518" spans="1:15" ht="182.15" customHeight="1" x14ac:dyDescent="0.55000000000000004">
      <c r="A518" s="424"/>
      <c r="B518" s="426" t="s">
        <v>483</v>
      </c>
      <c r="C518" s="427"/>
      <c r="D518" s="427"/>
      <c r="E518" s="427"/>
      <c r="F518" s="427"/>
      <c r="G518" s="427"/>
      <c r="H518" s="428"/>
      <c r="I518" s="496"/>
      <c r="J518" s="497"/>
      <c r="K518" s="253" t="s">
        <v>201</v>
      </c>
      <c r="L518" s="253" t="s">
        <v>201</v>
      </c>
      <c r="M518" s="253" t="s">
        <v>201</v>
      </c>
    </row>
    <row r="519" spans="1:15" ht="42" customHeight="1" x14ac:dyDescent="0.55000000000000004">
      <c r="A519" s="424"/>
      <c r="B519" s="426" t="s">
        <v>484</v>
      </c>
      <c r="C519" s="427"/>
      <c r="D519" s="427"/>
      <c r="E519" s="427"/>
      <c r="F519" s="427"/>
      <c r="G519" s="427"/>
      <c r="H519" s="428"/>
      <c r="I519" s="496"/>
      <c r="J519" s="497"/>
      <c r="K519" s="253" t="s">
        <v>201</v>
      </c>
      <c r="L519" s="253" t="s">
        <v>201</v>
      </c>
      <c r="M519" s="253" t="s">
        <v>201</v>
      </c>
    </row>
    <row r="520" spans="1:15" ht="43" customHeight="1" x14ac:dyDescent="0.55000000000000004">
      <c r="A520" s="424"/>
      <c r="B520" s="426" t="s">
        <v>485</v>
      </c>
      <c r="C520" s="427"/>
      <c r="D520" s="427"/>
      <c r="E520" s="427"/>
      <c r="F520" s="427"/>
      <c r="G520" s="427"/>
      <c r="H520" s="428"/>
      <c r="I520" s="496"/>
      <c r="J520" s="497"/>
      <c r="K520" s="253" t="s">
        <v>201</v>
      </c>
      <c r="L520" s="253" t="s">
        <v>201</v>
      </c>
      <c r="M520" s="253" t="s">
        <v>201</v>
      </c>
    </row>
    <row r="521" spans="1:15" ht="18" customHeight="1" x14ac:dyDescent="0.55000000000000004">
      <c r="A521" s="424"/>
      <c r="B521" s="426" t="s">
        <v>486</v>
      </c>
      <c r="C521" s="427"/>
      <c r="D521" s="427"/>
      <c r="E521" s="427"/>
      <c r="F521" s="427"/>
      <c r="G521" s="427"/>
      <c r="H521" s="428"/>
      <c r="I521" s="254"/>
      <c r="J521" s="254"/>
      <c r="K521" s="254"/>
      <c r="L521" s="254"/>
      <c r="M521" s="255"/>
    </row>
    <row r="522" spans="1:15" ht="48" customHeight="1" x14ac:dyDescent="0.55000000000000004">
      <c r="A522" s="424"/>
      <c r="B522" s="426" t="s">
        <v>487</v>
      </c>
      <c r="C522" s="427"/>
      <c r="D522" s="427"/>
      <c r="E522" s="427"/>
      <c r="F522" s="427"/>
      <c r="G522" s="427"/>
      <c r="H522" s="428"/>
      <c r="I522" s="496"/>
      <c r="J522" s="497"/>
      <c r="K522" s="253" t="s">
        <v>201</v>
      </c>
      <c r="L522" s="253" t="s">
        <v>201</v>
      </c>
      <c r="M522" s="253" t="s">
        <v>201</v>
      </c>
    </row>
    <row r="523" spans="1:15" ht="67.5" customHeight="1" x14ac:dyDescent="0.55000000000000004">
      <c r="A523" s="424"/>
      <c r="B523" s="426" t="s">
        <v>488</v>
      </c>
      <c r="C523" s="427"/>
      <c r="D523" s="427"/>
      <c r="E523" s="427"/>
      <c r="F523" s="427"/>
      <c r="G523" s="427"/>
      <c r="H523" s="428"/>
      <c r="I523" s="496"/>
      <c r="J523" s="497"/>
      <c r="K523" s="253" t="s">
        <v>201</v>
      </c>
      <c r="L523" s="253" t="s">
        <v>201</v>
      </c>
      <c r="M523" s="253" t="s">
        <v>201</v>
      </c>
    </row>
    <row r="524" spans="1:15" ht="48" customHeight="1" x14ac:dyDescent="0.55000000000000004">
      <c r="A524" s="424"/>
      <c r="B524" s="426" t="s">
        <v>489</v>
      </c>
      <c r="C524" s="427"/>
      <c r="D524" s="427"/>
      <c r="E524" s="427"/>
      <c r="F524" s="427"/>
      <c r="G524" s="427"/>
      <c r="H524" s="428"/>
      <c r="I524" s="496"/>
      <c r="J524" s="497"/>
      <c r="K524" s="253" t="s">
        <v>201</v>
      </c>
      <c r="L524" s="253" t="s">
        <v>201</v>
      </c>
      <c r="M524" s="253" t="s">
        <v>201</v>
      </c>
    </row>
    <row r="525" spans="1:15" ht="48" customHeight="1" x14ac:dyDescent="0.55000000000000004">
      <c r="A525" s="424"/>
      <c r="B525" s="426" t="s">
        <v>490</v>
      </c>
      <c r="C525" s="427"/>
      <c r="D525" s="427"/>
      <c r="E525" s="427"/>
      <c r="F525" s="427"/>
      <c r="G525" s="427"/>
      <c r="H525" s="428"/>
      <c r="I525" s="496"/>
      <c r="J525" s="497"/>
      <c r="K525" s="253" t="s">
        <v>201</v>
      </c>
      <c r="L525" s="253" t="s">
        <v>201</v>
      </c>
      <c r="M525" s="253" t="s">
        <v>201</v>
      </c>
    </row>
    <row r="526" spans="1:15" x14ac:dyDescent="0.55000000000000004">
      <c r="A526" s="424" t="s">
        <v>513</v>
      </c>
      <c r="B526" s="426" t="s">
        <v>491</v>
      </c>
      <c r="C526" s="427"/>
      <c r="D526" s="427"/>
      <c r="E526" s="427"/>
      <c r="F526" s="427"/>
      <c r="G526" s="427"/>
      <c r="H526" s="428"/>
      <c r="I526" s="254"/>
      <c r="J526" s="254"/>
      <c r="K526" s="254"/>
      <c r="L526" s="254"/>
      <c r="M526" s="255"/>
    </row>
    <row r="527" spans="1:15" ht="60.65" customHeight="1" x14ac:dyDescent="0.55000000000000004">
      <c r="A527" s="424"/>
      <c r="B527" s="426" t="s">
        <v>492</v>
      </c>
      <c r="C527" s="427"/>
      <c r="D527" s="427"/>
      <c r="E527" s="427"/>
      <c r="F527" s="427"/>
      <c r="G527" s="427"/>
      <c r="H527" s="428"/>
      <c r="I527" s="496"/>
      <c r="J527" s="497"/>
      <c r="K527" s="253" t="s">
        <v>201</v>
      </c>
      <c r="L527" s="253" t="s">
        <v>201</v>
      </c>
      <c r="M527" s="253" t="s">
        <v>201</v>
      </c>
    </row>
    <row r="528" spans="1:15" ht="27" customHeight="1" x14ac:dyDescent="0.55000000000000004">
      <c r="A528" s="424"/>
      <c r="B528" s="426" t="s">
        <v>493</v>
      </c>
      <c r="C528" s="427"/>
      <c r="D528" s="427"/>
      <c r="E528" s="427"/>
      <c r="F528" s="427"/>
      <c r="G528" s="427"/>
      <c r="H528" s="428"/>
      <c r="I528" s="496"/>
      <c r="J528" s="497"/>
      <c r="K528" s="253" t="s">
        <v>201</v>
      </c>
      <c r="L528" s="253" t="s">
        <v>201</v>
      </c>
      <c r="M528" s="253" t="s">
        <v>201</v>
      </c>
    </row>
    <row r="529" spans="1:13" ht="18" customHeight="1" x14ac:dyDescent="0.55000000000000004">
      <c r="A529" s="424"/>
      <c r="B529" s="429" t="s">
        <v>526</v>
      </c>
      <c r="C529" s="430"/>
      <c r="D529" s="430"/>
      <c r="E529" s="430"/>
      <c r="F529" s="430"/>
      <c r="G529" s="430"/>
      <c r="H529" s="431"/>
      <c r="I529" s="429" t="s">
        <v>449</v>
      </c>
      <c r="J529" s="431"/>
      <c r="K529" s="442" t="s">
        <v>208</v>
      </c>
      <c r="L529" s="442" t="s">
        <v>208</v>
      </c>
      <c r="M529" s="442" t="s">
        <v>208</v>
      </c>
    </row>
    <row r="530" spans="1:13" ht="18" customHeight="1" x14ac:dyDescent="0.55000000000000004">
      <c r="A530" s="424"/>
      <c r="B530" s="432"/>
      <c r="C530" s="433"/>
      <c r="D530" s="433"/>
      <c r="E530" s="433"/>
      <c r="F530" s="433"/>
      <c r="G530" s="433"/>
      <c r="H530" s="434"/>
      <c r="I530" s="432"/>
      <c r="J530" s="434"/>
      <c r="K530" s="443"/>
      <c r="L530" s="443"/>
      <c r="M530" s="443"/>
    </row>
    <row r="531" spans="1:13" ht="18" customHeight="1" x14ac:dyDescent="0.55000000000000004">
      <c r="A531" s="424"/>
      <c r="B531" s="432"/>
      <c r="C531" s="433"/>
      <c r="D531" s="433"/>
      <c r="E531" s="433"/>
      <c r="F531" s="433"/>
      <c r="G531" s="433"/>
      <c r="H531" s="434"/>
      <c r="I531" s="432"/>
      <c r="J531" s="434"/>
      <c r="K531" s="443"/>
      <c r="L531" s="443"/>
      <c r="M531" s="443"/>
    </row>
    <row r="532" spans="1:13" ht="18" customHeight="1" x14ac:dyDescent="0.55000000000000004">
      <c r="A532" s="424"/>
      <c r="B532" s="437"/>
      <c r="C532" s="435"/>
      <c r="D532" s="435"/>
      <c r="E532" s="435"/>
      <c r="F532" s="435"/>
      <c r="G532" s="435"/>
      <c r="H532" s="436"/>
      <c r="I532" s="437"/>
      <c r="J532" s="436"/>
      <c r="K532" s="444"/>
      <c r="L532" s="444"/>
      <c r="M532" s="444"/>
    </row>
    <row r="533" spans="1:13" ht="18" customHeight="1" x14ac:dyDescent="0.55000000000000004">
      <c r="A533" s="424"/>
      <c r="B533" s="429" t="s">
        <v>527</v>
      </c>
      <c r="C533" s="430"/>
      <c r="D533" s="430"/>
      <c r="E533" s="430"/>
      <c r="F533" s="430"/>
      <c r="G533" s="430"/>
      <c r="H533" s="431"/>
      <c r="I533" s="429" t="s">
        <v>329</v>
      </c>
      <c r="J533" s="431"/>
      <c r="K533" s="442" t="s">
        <v>208</v>
      </c>
      <c r="L533" s="442" t="s">
        <v>208</v>
      </c>
      <c r="M533" s="442" t="s">
        <v>208</v>
      </c>
    </row>
    <row r="534" spans="1:13" ht="18" customHeight="1" x14ac:dyDescent="0.55000000000000004">
      <c r="A534" s="424"/>
      <c r="B534" s="432"/>
      <c r="C534" s="433"/>
      <c r="D534" s="433"/>
      <c r="E534" s="433"/>
      <c r="F534" s="433"/>
      <c r="G534" s="433"/>
      <c r="H534" s="434"/>
      <c r="I534" s="432"/>
      <c r="J534" s="434"/>
      <c r="K534" s="443"/>
      <c r="L534" s="443"/>
      <c r="M534" s="443"/>
    </row>
    <row r="535" spans="1:13" ht="18" customHeight="1" x14ac:dyDescent="0.55000000000000004">
      <c r="A535" s="424"/>
      <c r="B535" s="432"/>
      <c r="C535" s="433"/>
      <c r="D535" s="433"/>
      <c r="E535" s="433"/>
      <c r="F535" s="433"/>
      <c r="G535" s="433"/>
      <c r="H535" s="434"/>
      <c r="I535" s="432"/>
      <c r="J535" s="434"/>
      <c r="K535" s="443"/>
      <c r="L535" s="443"/>
      <c r="M535" s="443"/>
    </row>
    <row r="536" spans="1:13" ht="18" customHeight="1" x14ac:dyDescent="0.55000000000000004">
      <c r="A536" s="424"/>
      <c r="B536" s="432"/>
      <c r="C536" s="433"/>
      <c r="D536" s="433"/>
      <c r="E536" s="433"/>
      <c r="F536" s="433"/>
      <c r="G536" s="433"/>
      <c r="H536" s="434"/>
      <c r="I536" s="432"/>
      <c r="J536" s="434"/>
      <c r="K536" s="443"/>
      <c r="L536" s="443"/>
      <c r="M536" s="443"/>
    </row>
    <row r="537" spans="1:13" ht="18" customHeight="1" x14ac:dyDescent="0.55000000000000004">
      <c r="A537" s="424"/>
      <c r="B537" s="432"/>
      <c r="C537" s="433"/>
      <c r="D537" s="433"/>
      <c r="E537" s="433"/>
      <c r="F537" s="433"/>
      <c r="G537" s="433"/>
      <c r="H537" s="434"/>
      <c r="I537" s="432"/>
      <c r="J537" s="434"/>
      <c r="K537" s="443"/>
      <c r="L537" s="443"/>
      <c r="M537" s="443"/>
    </row>
    <row r="538" spans="1:13" ht="18" customHeight="1" x14ac:dyDescent="0.55000000000000004">
      <c r="A538" s="424"/>
      <c r="B538" s="432"/>
      <c r="C538" s="433"/>
      <c r="D538" s="433"/>
      <c r="E538" s="433"/>
      <c r="F538" s="433"/>
      <c r="G538" s="433"/>
      <c r="H538" s="434"/>
      <c r="I538" s="432"/>
      <c r="J538" s="434"/>
      <c r="K538" s="444"/>
      <c r="L538" s="444"/>
      <c r="M538" s="444"/>
    </row>
    <row r="539" spans="1:13" ht="18" customHeight="1" x14ac:dyDescent="0.55000000000000004">
      <c r="A539" s="424"/>
      <c r="B539" s="429" t="s">
        <v>528</v>
      </c>
      <c r="C539" s="430"/>
      <c r="D539" s="430"/>
      <c r="E539" s="430"/>
      <c r="F539" s="430"/>
      <c r="G539" s="430"/>
      <c r="H539" s="431"/>
      <c r="I539" s="429" t="s">
        <v>330</v>
      </c>
      <c r="J539" s="431"/>
      <c r="K539" s="442" t="s">
        <v>208</v>
      </c>
      <c r="L539" s="442" t="s">
        <v>208</v>
      </c>
      <c r="M539" s="442" t="s">
        <v>208</v>
      </c>
    </row>
    <row r="540" spans="1:13" ht="18" customHeight="1" x14ac:dyDescent="0.55000000000000004">
      <c r="A540" s="424"/>
      <c r="B540" s="432"/>
      <c r="C540" s="433"/>
      <c r="D540" s="433"/>
      <c r="E540" s="433"/>
      <c r="F540" s="433"/>
      <c r="G540" s="433"/>
      <c r="H540" s="434"/>
      <c r="I540" s="432"/>
      <c r="J540" s="434"/>
      <c r="K540" s="443"/>
      <c r="L540" s="443"/>
      <c r="M540" s="443"/>
    </row>
    <row r="541" spans="1:13" ht="18" customHeight="1" x14ac:dyDescent="0.55000000000000004">
      <c r="A541" s="424"/>
      <c r="B541" s="432"/>
      <c r="C541" s="433"/>
      <c r="D541" s="433"/>
      <c r="E541" s="433"/>
      <c r="F541" s="433"/>
      <c r="G541" s="433"/>
      <c r="H541" s="434"/>
      <c r="I541" s="432"/>
      <c r="J541" s="434"/>
      <c r="K541" s="443"/>
      <c r="L541" s="443"/>
      <c r="M541" s="443"/>
    </row>
    <row r="542" spans="1:13" ht="18" customHeight="1" x14ac:dyDescent="0.55000000000000004">
      <c r="A542" s="424"/>
      <c r="B542" s="432"/>
      <c r="C542" s="433"/>
      <c r="D542" s="433"/>
      <c r="E542" s="433"/>
      <c r="F542" s="433"/>
      <c r="G542" s="433"/>
      <c r="H542" s="434"/>
      <c r="I542" s="432"/>
      <c r="J542" s="434"/>
      <c r="K542" s="443"/>
      <c r="L542" s="443"/>
      <c r="M542" s="443"/>
    </row>
    <row r="543" spans="1:13" ht="18" customHeight="1" x14ac:dyDescent="0.55000000000000004">
      <c r="A543" s="424"/>
      <c r="B543" s="437"/>
      <c r="C543" s="435"/>
      <c r="D543" s="435"/>
      <c r="E543" s="435"/>
      <c r="F543" s="435"/>
      <c r="G543" s="435"/>
      <c r="H543" s="436"/>
      <c r="I543" s="437"/>
      <c r="J543" s="436"/>
      <c r="K543" s="444"/>
      <c r="L543" s="444"/>
      <c r="M543" s="444"/>
    </row>
    <row r="544" spans="1:13" ht="18" customHeight="1" x14ac:dyDescent="0.55000000000000004">
      <c r="A544" s="424"/>
      <c r="B544" s="429" t="s">
        <v>529</v>
      </c>
      <c r="C544" s="430"/>
      <c r="D544" s="430"/>
      <c r="E544" s="430"/>
      <c r="F544" s="430"/>
      <c r="G544" s="430"/>
      <c r="H544" s="431"/>
      <c r="I544" s="429" t="s">
        <v>459</v>
      </c>
      <c r="J544" s="431"/>
      <c r="K544" s="442" t="s">
        <v>201</v>
      </c>
      <c r="L544" s="442" t="s">
        <v>201</v>
      </c>
      <c r="M544" s="442" t="s">
        <v>201</v>
      </c>
    </row>
    <row r="545" spans="1:13" ht="18" customHeight="1" x14ac:dyDescent="0.55000000000000004">
      <c r="A545" s="424"/>
      <c r="B545" s="432"/>
      <c r="C545" s="433"/>
      <c r="D545" s="433"/>
      <c r="E545" s="433"/>
      <c r="F545" s="433"/>
      <c r="G545" s="433"/>
      <c r="H545" s="434"/>
      <c r="I545" s="432"/>
      <c r="J545" s="434"/>
      <c r="K545" s="443"/>
      <c r="L545" s="443"/>
      <c r="M545" s="443"/>
    </row>
    <row r="546" spans="1:13" ht="18" customHeight="1" x14ac:dyDescent="0.55000000000000004">
      <c r="A546" s="424"/>
      <c r="B546" s="432"/>
      <c r="C546" s="433"/>
      <c r="D546" s="433"/>
      <c r="E546" s="433"/>
      <c r="F546" s="433"/>
      <c r="G546" s="433"/>
      <c r="H546" s="434"/>
      <c r="I546" s="241"/>
      <c r="J546" s="239"/>
      <c r="K546" s="443"/>
      <c r="L546" s="443"/>
      <c r="M546" s="443"/>
    </row>
    <row r="547" spans="1:13" ht="18" customHeight="1" x14ac:dyDescent="0.55000000000000004">
      <c r="A547" s="424"/>
      <c r="B547" s="432"/>
      <c r="C547" s="433"/>
      <c r="D547" s="433"/>
      <c r="E547" s="433"/>
      <c r="F547" s="433"/>
      <c r="G547" s="433"/>
      <c r="H547" s="434"/>
      <c r="I547" s="241"/>
      <c r="J547" s="239"/>
      <c r="K547" s="247"/>
      <c r="L547" s="247"/>
      <c r="M547" s="247"/>
    </row>
    <row r="548" spans="1:13" ht="18" customHeight="1" x14ac:dyDescent="0.55000000000000004">
      <c r="A548" s="424"/>
      <c r="B548" s="432"/>
      <c r="C548" s="433"/>
      <c r="D548" s="433"/>
      <c r="E548" s="433"/>
      <c r="F548" s="433"/>
      <c r="G548" s="433"/>
      <c r="H548" s="434"/>
      <c r="I548" s="241"/>
      <c r="J548" s="239"/>
      <c r="K548" s="247"/>
      <c r="L548" s="247"/>
      <c r="M548" s="247"/>
    </row>
    <row r="549" spans="1:13" ht="18" customHeight="1" x14ac:dyDescent="0.55000000000000004">
      <c r="A549" s="424"/>
      <c r="B549" s="432"/>
      <c r="C549" s="433"/>
      <c r="D549" s="433"/>
      <c r="E549" s="433"/>
      <c r="F549" s="433"/>
      <c r="G549" s="433"/>
      <c r="H549" s="434"/>
      <c r="I549" s="241"/>
      <c r="J549" s="239"/>
      <c r="K549" s="247"/>
      <c r="L549" s="247"/>
      <c r="M549" s="247"/>
    </row>
    <row r="550" spans="1:13" ht="18" customHeight="1" x14ac:dyDescent="0.55000000000000004">
      <c r="A550" s="424"/>
      <c r="B550" s="437" t="s">
        <v>448</v>
      </c>
      <c r="C550" s="435"/>
      <c r="D550" s="435"/>
      <c r="E550" s="435"/>
      <c r="F550" s="435"/>
      <c r="G550" s="435"/>
      <c r="H550" s="436"/>
      <c r="I550" s="242"/>
      <c r="J550" s="240"/>
      <c r="K550" s="248"/>
      <c r="L550" s="248"/>
      <c r="M550" s="248"/>
    </row>
    <row r="551" spans="1:13" ht="18" customHeight="1" x14ac:dyDescent="0.55000000000000004">
      <c r="A551" s="424"/>
      <c r="B551" s="429" t="s">
        <v>450</v>
      </c>
      <c r="C551" s="430"/>
      <c r="D551" s="430"/>
      <c r="E551" s="430"/>
      <c r="F551" s="430"/>
      <c r="G551" s="430"/>
      <c r="H551" s="431"/>
      <c r="I551" s="429" t="s">
        <v>452</v>
      </c>
      <c r="J551" s="431"/>
      <c r="K551" s="442" t="s">
        <v>201</v>
      </c>
      <c r="L551" s="442" t="s">
        <v>201</v>
      </c>
      <c r="M551" s="442" t="s">
        <v>201</v>
      </c>
    </row>
    <row r="552" spans="1:13" ht="18" customHeight="1" x14ac:dyDescent="0.55000000000000004">
      <c r="A552" s="424"/>
      <c r="B552" s="432"/>
      <c r="C552" s="433"/>
      <c r="D552" s="433"/>
      <c r="E552" s="433"/>
      <c r="F552" s="433"/>
      <c r="G552" s="433"/>
      <c r="H552" s="434"/>
      <c r="I552" s="432"/>
      <c r="J552" s="434"/>
      <c r="K552" s="443"/>
      <c r="L552" s="443"/>
      <c r="M552" s="443"/>
    </row>
    <row r="553" spans="1:13" ht="18" customHeight="1" x14ac:dyDescent="0.55000000000000004">
      <c r="A553" s="424"/>
      <c r="B553" s="243"/>
      <c r="C553" s="433" t="s">
        <v>537</v>
      </c>
      <c r="D553" s="433"/>
      <c r="E553" s="433"/>
      <c r="F553" s="433"/>
      <c r="G553" s="433"/>
      <c r="H553" s="434"/>
      <c r="I553" s="241"/>
      <c r="J553" s="239"/>
      <c r="K553" s="443"/>
      <c r="L553" s="443"/>
      <c r="M553" s="443"/>
    </row>
    <row r="554" spans="1:13" ht="18" customHeight="1" x14ac:dyDescent="0.55000000000000004">
      <c r="A554" s="424"/>
      <c r="B554" s="243"/>
      <c r="C554" s="433"/>
      <c r="D554" s="433"/>
      <c r="E554" s="433"/>
      <c r="F554" s="433"/>
      <c r="G554" s="433"/>
      <c r="H554" s="434"/>
      <c r="I554" s="241"/>
      <c r="J554" s="239"/>
      <c r="K554" s="247"/>
      <c r="L554" s="247"/>
      <c r="M554" s="247"/>
    </row>
    <row r="555" spans="1:13" ht="18" customHeight="1" x14ac:dyDescent="0.55000000000000004">
      <c r="A555" s="424"/>
      <c r="B555" s="243"/>
      <c r="C555" s="433"/>
      <c r="D555" s="433"/>
      <c r="E555" s="433"/>
      <c r="F555" s="433"/>
      <c r="G555" s="433"/>
      <c r="H555" s="434"/>
      <c r="I555" s="241"/>
      <c r="J555" s="239"/>
      <c r="K555" s="247"/>
      <c r="L555" s="247"/>
      <c r="M555" s="247"/>
    </row>
    <row r="556" spans="1:13" ht="18" customHeight="1" x14ac:dyDescent="0.55000000000000004">
      <c r="A556" s="424"/>
      <c r="B556" s="243"/>
      <c r="C556" s="433"/>
      <c r="D556" s="433"/>
      <c r="E556" s="433"/>
      <c r="F556" s="433"/>
      <c r="G556" s="433"/>
      <c r="H556" s="434"/>
      <c r="I556" s="241"/>
      <c r="J556" s="239"/>
      <c r="K556" s="247"/>
      <c r="L556" s="247"/>
      <c r="M556" s="247"/>
    </row>
    <row r="557" spans="1:13" ht="18" customHeight="1" x14ac:dyDescent="0.55000000000000004">
      <c r="A557" s="424"/>
      <c r="B557" s="243"/>
      <c r="C557" s="433"/>
      <c r="D557" s="433"/>
      <c r="E557" s="433"/>
      <c r="F557" s="433"/>
      <c r="G557" s="433"/>
      <c r="H557" s="434"/>
      <c r="I557" s="241"/>
      <c r="J557" s="239"/>
      <c r="K557" s="247"/>
      <c r="L557" s="247"/>
      <c r="M557" s="247"/>
    </row>
    <row r="558" spans="1:13" ht="18" customHeight="1" x14ac:dyDescent="0.55000000000000004">
      <c r="A558" s="424"/>
      <c r="B558" s="243"/>
      <c r="C558" s="433"/>
      <c r="D558" s="433"/>
      <c r="E558" s="433"/>
      <c r="F558" s="433"/>
      <c r="G558" s="433"/>
      <c r="H558" s="434"/>
      <c r="I558" s="241"/>
      <c r="J558" s="239"/>
      <c r="K558" s="247"/>
      <c r="L558" s="247"/>
      <c r="M558" s="247"/>
    </row>
    <row r="559" spans="1:13" ht="18" customHeight="1" x14ac:dyDescent="0.55000000000000004">
      <c r="A559" s="424"/>
      <c r="B559" s="243"/>
      <c r="C559" s="433"/>
      <c r="D559" s="433"/>
      <c r="E559" s="433"/>
      <c r="F559" s="433"/>
      <c r="G559" s="433"/>
      <c r="H559" s="434"/>
      <c r="I559" s="241"/>
      <c r="J559" s="239"/>
      <c r="K559" s="247"/>
      <c r="L559" s="247"/>
      <c r="M559" s="247"/>
    </row>
    <row r="560" spans="1:13" ht="18" customHeight="1" x14ac:dyDescent="0.55000000000000004">
      <c r="A560" s="425"/>
      <c r="B560" s="244"/>
      <c r="C560" s="435"/>
      <c r="D560" s="435"/>
      <c r="E560" s="435"/>
      <c r="F560" s="435"/>
      <c r="G560" s="435"/>
      <c r="H560" s="436"/>
      <c r="I560" s="242"/>
      <c r="J560" s="240"/>
      <c r="K560" s="248"/>
      <c r="L560" s="248"/>
      <c r="M560" s="248"/>
    </row>
    <row r="561" spans="1:13" ht="18" customHeight="1" x14ac:dyDescent="0.55000000000000004">
      <c r="A561" s="423" t="s">
        <v>470</v>
      </c>
      <c r="B561" s="429" t="s">
        <v>451</v>
      </c>
      <c r="C561" s="430"/>
      <c r="D561" s="430"/>
      <c r="E561" s="430"/>
      <c r="F561" s="430"/>
      <c r="G561" s="430"/>
      <c r="H561" s="431"/>
      <c r="I561" s="429" t="s">
        <v>453</v>
      </c>
      <c r="J561" s="431"/>
      <c r="K561" s="442" t="s">
        <v>201</v>
      </c>
      <c r="L561" s="442" t="s">
        <v>201</v>
      </c>
      <c r="M561" s="442" t="s">
        <v>201</v>
      </c>
    </row>
    <row r="562" spans="1:13" ht="18" customHeight="1" x14ac:dyDescent="0.55000000000000004">
      <c r="A562" s="424"/>
      <c r="B562" s="432"/>
      <c r="C562" s="433"/>
      <c r="D562" s="433"/>
      <c r="E562" s="433"/>
      <c r="F562" s="433"/>
      <c r="G562" s="433"/>
      <c r="H562" s="434"/>
      <c r="I562" s="432"/>
      <c r="J562" s="434"/>
      <c r="K562" s="443"/>
      <c r="L562" s="443"/>
      <c r="M562" s="443"/>
    </row>
    <row r="563" spans="1:13" ht="18" customHeight="1" x14ac:dyDescent="0.55000000000000004">
      <c r="A563" s="424"/>
      <c r="B563" s="243"/>
      <c r="C563" s="433" t="s">
        <v>538</v>
      </c>
      <c r="D563" s="433"/>
      <c r="E563" s="433"/>
      <c r="F563" s="433"/>
      <c r="G563" s="433"/>
      <c r="H563" s="434"/>
      <c r="I563" s="432"/>
      <c r="J563" s="434"/>
      <c r="K563" s="443"/>
      <c r="L563" s="443"/>
      <c r="M563" s="443"/>
    </row>
    <row r="564" spans="1:13" ht="18" customHeight="1" x14ac:dyDescent="0.55000000000000004">
      <c r="A564" s="424"/>
      <c r="B564" s="243"/>
      <c r="C564" s="433"/>
      <c r="D564" s="433"/>
      <c r="E564" s="433"/>
      <c r="F564" s="433"/>
      <c r="G564" s="433"/>
      <c r="H564" s="434"/>
      <c r="I564" s="241"/>
      <c r="J564" s="239"/>
      <c r="K564" s="247"/>
      <c r="L564" s="247"/>
      <c r="M564" s="247"/>
    </row>
    <row r="565" spans="1:13" ht="18" customHeight="1" x14ac:dyDescent="0.55000000000000004">
      <c r="A565" s="424"/>
      <c r="B565" s="243"/>
      <c r="C565" s="433"/>
      <c r="D565" s="433"/>
      <c r="E565" s="433"/>
      <c r="F565" s="433"/>
      <c r="G565" s="433"/>
      <c r="H565" s="434"/>
      <c r="I565" s="241"/>
      <c r="J565" s="239"/>
      <c r="K565" s="247"/>
      <c r="L565" s="247"/>
      <c r="M565" s="247"/>
    </row>
    <row r="566" spans="1:13" ht="18" customHeight="1" x14ac:dyDescent="0.55000000000000004">
      <c r="A566" s="424"/>
      <c r="B566" s="243"/>
      <c r="C566" s="433"/>
      <c r="D566" s="433"/>
      <c r="E566" s="433"/>
      <c r="F566" s="433"/>
      <c r="G566" s="433"/>
      <c r="H566" s="434"/>
      <c r="I566" s="241"/>
      <c r="J566" s="239"/>
      <c r="K566" s="247"/>
      <c r="L566" s="247"/>
      <c r="M566" s="247"/>
    </row>
    <row r="567" spans="1:13" ht="18" customHeight="1" x14ac:dyDescent="0.55000000000000004">
      <c r="A567" s="424"/>
      <c r="B567" s="243"/>
      <c r="C567" s="433"/>
      <c r="D567" s="433"/>
      <c r="E567" s="433"/>
      <c r="F567" s="433"/>
      <c r="G567" s="433"/>
      <c r="H567" s="434"/>
      <c r="I567" s="241"/>
      <c r="J567" s="239"/>
      <c r="K567" s="247"/>
      <c r="L567" s="247"/>
      <c r="M567" s="247"/>
    </row>
    <row r="568" spans="1:13" ht="18" customHeight="1" x14ac:dyDescent="0.55000000000000004">
      <c r="A568" s="424"/>
      <c r="B568" s="241"/>
      <c r="C568" s="435"/>
      <c r="D568" s="435"/>
      <c r="E568" s="435"/>
      <c r="F568" s="435"/>
      <c r="G568" s="435"/>
      <c r="H568" s="436"/>
      <c r="I568" s="241"/>
      <c r="J568" s="239"/>
      <c r="K568" s="247"/>
      <c r="L568" s="247"/>
      <c r="M568" s="247"/>
    </row>
    <row r="569" spans="1:13" ht="18" customHeight="1" x14ac:dyDescent="0.55000000000000004">
      <c r="A569" s="424"/>
      <c r="B569" s="429" t="s">
        <v>530</v>
      </c>
      <c r="C569" s="430"/>
      <c r="D569" s="430"/>
      <c r="E569" s="430"/>
      <c r="F569" s="430"/>
      <c r="G569" s="430"/>
      <c r="H569" s="431"/>
      <c r="I569" s="429" t="s">
        <v>331</v>
      </c>
      <c r="J569" s="431"/>
      <c r="K569" s="442" t="s">
        <v>208</v>
      </c>
      <c r="L569" s="442" t="s">
        <v>208</v>
      </c>
      <c r="M569" s="442" t="s">
        <v>208</v>
      </c>
    </row>
    <row r="570" spans="1:13" ht="18" customHeight="1" x14ac:dyDescent="0.55000000000000004">
      <c r="A570" s="424"/>
      <c r="B570" s="432"/>
      <c r="C570" s="433"/>
      <c r="D570" s="433"/>
      <c r="E570" s="433"/>
      <c r="F570" s="433"/>
      <c r="G570" s="433"/>
      <c r="H570" s="434"/>
      <c r="I570" s="432"/>
      <c r="J570" s="434"/>
      <c r="K570" s="443"/>
      <c r="L570" s="443"/>
      <c r="M570" s="443"/>
    </row>
    <row r="571" spans="1:13" ht="18" customHeight="1" x14ac:dyDescent="0.55000000000000004">
      <c r="A571" s="424"/>
      <c r="B571" s="432"/>
      <c r="C571" s="433"/>
      <c r="D571" s="433"/>
      <c r="E571" s="433"/>
      <c r="F571" s="433"/>
      <c r="G571" s="433"/>
      <c r="H571" s="434"/>
      <c r="I571" s="432"/>
      <c r="J571" s="434"/>
      <c r="K571" s="443"/>
      <c r="L571" s="443"/>
      <c r="M571" s="443"/>
    </row>
    <row r="572" spans="1:13" ht="18" customHeight="1" x14ac:dyDescent="0.55000000000000004">
      <c r="A572" s="424"/>
      <c r="B572" s="432"/>
      <c r="C572" s="433"/>
      <c r="D572" s="433"/>
      <c r="E572" s="433"/>
      <c r="F572" s="433"/>
      <c r="G572" s="433"/>
      <c r="H572" s="434"/>
      <c r="I572" s="432"/>
      <c r="J572" s="434"/>
      <c r="K572" s="443"/>
      <c r="L572" s="443"/>
      <c r="M572" s="443"/>
    </row>
    <row r="573" spans="1:13" ht="18" customHeight="1" x14ac:dyDescent="0.55000000000000004">
      <c r="A573" s="424"/>
      <c r="B573" s="432"/>
      <c r="C573" s="433"/>
      <c r="D573" s="433"/>
      <c r="E573" s="433"/>
      <c r="F573" s="433"/>
      <c r="G573" s="433"/>
      <c r="H573" s="434"/>
      <c r="I573" s="432"/>
      <c r="J573" s="434"/>
      <c r="K573" s="443"/>
      <c r="L573" s="443"/>
      <c r="M573" s="443"/>
    </row>
    <row r="574" spans="1:13" ht="18" customHeight="1" x14ac:dyDescent="0.55000000000000004">
      <c r="A574" s="424"/>
      <c r="B574" s="432"/>
      <c r="C574" s="433"/>
      <c r="D574" s="433"/>
      <c r="E574" s="433"/>
      <c r="F574" s="433"/>
      <c r="G574" s="433"/>
      <c r="H574" s="434"/>
      <c r="I574" s="432"/>
      <c r="J574" s="434"/>
      <c r="K574" s="443"/>
      <c r="L574" s="443"/>
      <c r="M574" s="443"/>
    </row>
    <row r="575" spans="1:13" ht="18" customHeight="1" x14ac:dyDescent="0.55000000000000004">
      <c r="A575" s="424"/>
      <c r="B575" s="432"/>
      <c r="C575" s="433"/>
      <c r="D575" s="433"/>
      <c r="E575" s="433"/>
      <c r="F575" s="433"/>
      <c r="G575" s="433"/>
      <c r="H575" s="434"/>
      <c r="I575" s="432"/>
      <c r="J575" s="434"/>
      <c r="K575" s="444"/>
      <c r="L575" s="444"/>
      <c r="M575" s="444"/>
    </row>
    <row r="576" spans="1:13" ht="18" customHeight="1" x14ac:dyDescent="0.55000000000000004">
      <c r="A576" s="424"/>
      <c r="B576" s="429" t="s">
        <v>454</v>
      </c>
      <c r="C576" s="430"/>
      <c r="D576" s="430"/>
      <c r="E576" s="430"/>
      <c r="F576" s="430"/>
      <c r="G576" s="430"/>
      <c r="H576" s="431"/>
      <c r="I576" s="429" t="s">
        <v>332</v>
      </c>
      <c r="J576" s="431"/>
      <c r="K576" s="442" t="s">
        <v>208</v>
      </c>
      <c r="L576" s="442" t="s">
        <v>208</v>
      </c>
      <c r="M576" s="442" t="s">
        <v>208</v>
      </c>
    </row>
    <row r="577" spans="1:13" ht="18" customHeight="1" x14ac:dyDescent="0.55000000000000004">
      <c r="A577" s="424"/>
      <c r="B577" s="432"/>
      <c r="C577" s="433"/>
      <c r="D577" s="433"/>
      <c r="E577" s="433"/>
      <c r="F577" s="433"/>
      <c r="G577" s="433"/>
      <c r="H577" s="434"/>
      <c r="I577" s="432"/>
      <c r="J577" s="434"/>
      <c r="K577" s="443"/>
      <c r="L577" s="443"/>
      <c r="M577" s="443"/>
    </row>
    <row r="578" spans="1:13" ht="18" customHeight="1" x14ac:dyDescent="0.55000000000000004">
      <c r="A578" s="424"/>
      <c r="B578" s="432"/>
      <c r="C578" s="433"/>
      <c r="D578" s="433"/>
      <c r="E578" s="433"/>
      <c r="F578" s="433"/>
      <c r="G578" s="433"/>
      <c r="H578" s="434"/>
      <c r="I578" s="432"/>
      <c r="J578" s="434"/>
      <c r="K578" s="443"/>
      <c r="L578" s="443"/>
      <c r="M578" s="443"/>
    </row>
    <row r="579" spans="1:13" ht="18" customHeight="1" x14ac:dyDescent="0.55000000000000004">
      <c r="A579" s="424"/>
      <c r="B579" s="432"/>
      <c r="C579" s="433"/>
      <c r="D579" s="433"/>
      <c r="E579" s="433"/>
      <c r="F579" s="433"/>
      <c r="G579" s="433"/>
      <c r="H579" s="434"/>
      <c r="I579" s="432"/>
      <c r="J579" s="434"/>
      <c r="K579" s="443"/>
      <c r="L579" s="443"/>
      <c r="M579" s="443"/>
    </row>
    <row r="580" spans="1:13" ht="18" customHeight="1" x14ac:dyDescent="0.55000000000000004">
      <c r="A580" s="424"/>
      <c r="B580" s="432"/>
      <c r="C580" s="433"/>
      <c r="D580" s="433"/>
      <c r="E580" s="433"/>
      <c r="F580" s="433"/>
      <c r="G580" s="433"/>
      <c r="H580" s="434"/>
      <c r="I580" s="432"/>
      <c r="J580" s="434"/>
      <c r="K580" s="443"/>
      <c r="L580" s="443"/>
      <c r="M580" s="443"/>
    </row>
    <row r="581" spans="1:13" ht="18" customHeight="1" x14ac:dyDescent="0.55000000000000004">
      <c r="A581" s="424"/>
      <c r="B581" s="432"/>
      <c r="C581" s="433"/>
      <c r="D581" s="433"/>
      <c r="E581" s="433"/>
      <c r="F581" s="433"/>
      <c r="G581" s="433"/>
      <c r="H581" s="434"/>
      <c r="I581" s="432"/>
      <c r="J581" s="434"/>
      <c r="K581" s="443"/>
      <c r="L581" s="443"/>
      <c r="M581" s="443"/>
    </row>
    <row r="582" spans="1:13" ht="18" customHeight="1" x14ac:dyDescent="0.55000000000000004">
      <c r="A582" s="424"/>
      <c r="B582" s="432"/>
      <c r="C582" s="433"/>
      <c r="D582" s="433"/>
      <c r="E582" s="433"/>
      <c r="F582" s="433"/>
      <c r="G582" s="433"/>
      <c r="H582" s="434"/>
      <c r="I582" s="432"/>
      <c r="J582" s="434"/>
      <c r="K582" s="443"/>
      <c r="L582" s="443"/>
      <c r="M582" s="443"/>
    </row>
    <row r="583" spans="1:13" ht="18" customHeight="1" x14ac:dyDescent="0.55000000000000004">
      <c r="A583" s="424"/>
      <c r="B583" s="432"/>
      <c r="C583" s="433"/>
      <c r="D583" s="433"/>
      <c r="E583" s="433"/>
      <c r="F583" s="433"/>
      <c r="G583" s="433"/>
      <c r="H583" s="434"/>
      <c r="I583" s="432"/>
      <c r="J583" s="434"/>
      <c r="K583" s="443"/>
      <c r="L583" s="443"/>
      <c r="M583" s="443"/>
    </row>
    <row r="584" spans="1:13" ht="83.15" customHeight="1" x14ac:dyDescent="0.55000000000000004">
      <c r="A584" s="424"/>
      <c r="B584" s="426" t="s">
        <v>531</v>
      </c>
      <c r="C584" s="427"/>
      <c r="D584" s="427"/>
      <c r="E584" s="427"/>
      <c r="F584" s="427"/>
      <c r="G584" s="427"/>
      <c r="H584" s="428"/>
      <c r="I584" s="426" t="s">
        <v>504</v>
      </c>
      <c r="J584" s="428"/>
      <c r="K584" s="256" t="s">
        <v>201</v>
      </c>
      <c r="L584" s="256" t="s">
        <v>201</v>
      </c>
      <c r="M584" s="256" t="s">
        <v>201</v>
      </c>
    </row>
    <row r="585" spans="1:13" ht="46.5" customHeight="1" x14ac:dyDescent="0.55000000000000004">
      <c r="A585" s="424"/>
      <c r="B585" s="426" t="s">
        <v>505</v>
      </c>
      <c r="C585" s="427"/>
      <c r="D585" s="427"/>
      <c r="E585" s="427"/>
      <c r="F585" s="427"/>
      <c r="G585" s="427"/>
      <c r="H585" s="428"/>
      <c r="I585" s="426" t="s">
        <v>510</v>
      </c>
      <c r="J585" s="428"/>
      <c r="K585" s="256" t="s">
        <v>201</v>
      </c>
      <c r="L585" s="256" t="s">
        <v>201</v>
      </c>
      <c r="M585" s="256" t="s">
        <v>201</v>
      </c>
    </row>
    <row r="586" spans="1:13" ht="16" customHeight="1" x14ac:dyDescent="0.55000000000000004">
      <c r="A586" s="424"/>
      <c r="B586" s="426" t="s">
        <v>506</v>
      </c>
      <c r="C586" s="427"/>
      <c r="D586" s="427"/>
      <c r="E586" s="427"/>
      <c r="F586" s="427"/>
      <c r="G586" s="427"/>
      <c r="H586" s="428"/>
      <c r="I586" s="426" t="s">
        <v>510</v>
      </c>
      <c r="J586" s="428"/>
      <c r="K586" s="256" t="s">
        <v>201</v>
      </c>
      <c r="L586" s="256" t="s">
        <v>201</v>
      </c>
      <c r="M586" s="256" t="s">
        <v>201</v>
      </c>
    </row>
    <row r="587" spans="1:13" ht="41.15" customHeight="1" x14ac:dyDescent="0.55000000000000004">
      <c r="A587" s="424"/>
      <c r="B587" s="426" t="s">
        <v>507</v>
      </c>
      <c r="C587" s="427"/>
      <c r="D587" s="427"/>
      <c r="E587" s="427"/>
      <c r="F587" s="427"/>
      <c r="G587" s="427"/>
      <c r="H587" s="428"/>
      <c r="I587" s="426" t="s">
        <v>510</v>
      </c>
      <c r="J587" s="428"/>
      <c r="K587" s="256" t="s">
        <v>201</v>
      </c>
      <c r="L587" s="256" t="s">
        <v>201</v>
      </c>
      <c r="M587" s="256" t="s">
        <v>201</v>
      </c>
    </row>
    <row r="588" spans="1:13" ht="46.5" customHeight="1" x14ac:dyDescent="0.55000000000000004">
      <c r="A588" s="424"/>
      <c r="B588" s="426" t="s">
        <v>508</v>
      </c>
      <c r="C588" s="427"/>
      <c r="D588" s="427"/>
      <c r="E588" s="427"/>
      <c r="F588" s="427"/>
      <c r="G588" s="427"/>
      <c r="H588" s="428"/>
      <c r="I588" s="426" t="s">
        <v>510</v>
      </c>
      <c r="J588" s="428"/>
      <c r="K588" s="256" t="s">
        <v>201</v>
      </c>
      <c r="L588" s="256" t="s">
        <v>201</v>
      </c>
      <c r="M588" s="256" t="s">
        <v>201</v>
      </c>
    </row>
    <row r="589" spans="1:13" ht="33" customHeight="1" x14ac:dyDescent="0.55000000000000004">
      <c r="A589" s="424"/>
      <c r="B589" s="426" t="s">
        <v>509</v>
      </c>
      <c r="C589" s="427"/>
      <c r="D589" s="427"/>
      <c r="E589" s="427"/>
      <c r="F589" s="427"/>
      <c r="G589" s="427"/>
      <c r="H589" s="428"/>
      <c r="I589" s="426" t="s">
        <v>510</v>
      </c>
      <c r="J589" s="428"/>
      <c r="K589" s="256" t="s">
        <v>201</v>
      </c>
      <c r="L589" s="256" t="s">
        <v>201</v>
      </c>
      <c r="M589" s="256" t="s">
        <v>201</v>
      </c>
    </row>
    <row r="590" spans="1:13" ht="18" customHeight="1" x14ac:dyDescent="0.55000000000000004">
      <c r="A590" s="424" t="s">
        <v>470</v>
      </c>
      <c r="B590" s="429" t="s">
        <v>539</v>
      </c>
      <c r="C590" s="430"/>
      <c r="D590" s="430"/>
      <c r="E590" s="430"/>
      <c r="F590" s="430"/>
      <c r="G590" s="430"/>
      <c r="H590" s="431"/>
      <c r="I590" s="429" t="s">
        <v>459</v>
      </c>
      <c r="J590" s="431"/>
      <c r="K590" s="442" t="s">
        <v>201</v>
      </c>
      <c r="L590" s="442" t="s">
        <v>201</v>
      </c>
      <c r="M590" s="442" t="s">
        <v>201</v>
      </c>
    </row>
    <row r="591" spans="1:13" ht="31" customHeight="1" x14ac:dyDescent="0.55000000000000004">
      <c r="A591" s="424"/>
      <c r="B591" s="432"/>
      <c r="C591" s="433"/>
      <c r="D591" s="433"/>
      <c r="E591" s="433"/>
      <c r="F591" s="433"/>
      <c r="G591" s="433"/>
      <c r="H591" s="434"/>
      <c r="I591" s="432"/>
      <c r="J591" s="434"/>
      <c r="K591" s="443"/>
      <c r="L591" s="443"/>
      <c r="M591" s="443"/>
    </row>
    <row r="592" spans="1:13" ht="18" customHeight="1" x14ac:dyDescent="0.55000000000000004">
      <c r="A592" s="424"/>
      <c r="B592" s="432"/>
      <c r="C592" s="433"/>
      <c r="D592" s="433"/>
      <c r="E592" s="433"/>
      <c r="F592" s="433"/>
      <c r="G592" s="433"/>
      <c r="H592" s="434"/>
      <c r="I592" s="432"/>
      <c r="J592" s="434"/>
      <c r="K592" s="443"/>
      <c r="L592" s="443"/>
      <c r="M592" s="443"/>
    </row>
    <row r="593" spans="1:14" ht="18" customHeight="1" x14ac:dyDescent="0.55000000000000004">
      <c r="A593" s="424"/>
      <c r="B593" s="432"/>
      <c r="C593" s="433"/>
      <c r="D593" s="433"/>
      <c r="E593" s="433"/>
      <c r="F593" s="433"/>
      <c r="G593" s="433"/>
      <c r="H593" s="434"/>
      <c r="I593" s="241"/>
      <c r="J593" s="239"/>
      <c r="K593" s="443"/>
      <c r="L593" s="443"/>
      <c r="M593" s="443"/>
    </row>
    <row r="594" spans="1:14" ht="18" customHeight="1" x14ac:dyDescent="0.55000000000000004">
      <c r="A594" s="424"/>
      <c r="B594" s="432"/>
      <c r="C594" s="433"/>
      <c r="D594" s="433"/>
      <c r="E594" s="433"/>
      <c r="F594" s="433"/>
      <c r="G594" s="433"/>
      <c r="H594" s="434"/>
      <c r="I594" s="241"/>
      <c r="J594" s="239"/>
      <c r="K594" s="443"/>
      <c r="L594" s="443"/>
      <c r="M594" s="443"/>
    </row>
    <row r="595" spans="1:14" ht="18" customHeight="1" x14ac:dyDescent="0.55000000000000004">
      <c r="A595" s="424"/>
      <c r="B595" s="241"/>
      <c r="C595" s="433" t="s">
        <v>463</v>
      </c>
      <c r="D595" s="433"/>
      <c r="E595" s="433"/>
      <c r="F595" s="433"/>
      <c r="G595" s="433"/>
      <c r="H595" s="434"/>
      <c r="I595" s="241"/>
      <c r="J595" s="239"/>
      <c r="K595" s="443"/>
      <c r="L595" s="443"/>
      <c r="M595" s="443"/>
    </row>
    <row r="596" spans="1:14" ht="18" customHeight="1" x14ac:dyDescent="0.55000000000000004">
      <c r="A596" s="424"/>
      <c r="B596" s="241"/>
      <c r="C596" s="433"/>
      <c r="D596" s="433"/>
      <c r="E596" s="433"/>
      <c r="F596" s="433"/>
      <c r="G596" s="433"/>
      <c r="H596" s="434"/>
      <c r="I596" s="241"/>
      <c r="J596" s="239"/>
      <c r="K596" s="443"/>
      <c r="L596" s="443"/>
      <c r="M596" s="443"/>
    </row>
    <row r="597" spans="1:14" ht="18" customHeight="1" x14ac:dyDescent="0.55000000000000004">
      <c r="A597" s="424"/>
      <c r="B597" s="241"/>
      <c r="C597" s="433"/>
      <c r="D597" s="433"/>
      <c r="E597" s="433"/>
      <c r="F597" s="433"/>
      <c r="G597" s="433"/>
      <c r="H597" s="434"/>
      <c r="I597" s="241"/>
      <c r="J597" s="239"/>
      <c r="K597" s="443"/>
      <c r="L597" s="443"/>
      <c r="M597" s="443"/>
    </row>
    <row r="598" spans="1:14" ht="18" customHeight="1" x14ac:dyDescent="0.55000000000000004">
      <c r="A598" s="424"/>
      <c r="B598" s="241"/>
      <c r="C598" s="433"/>
      <c r="D598" s="433"/>
      <c r="E598" s="433"/>
      <c r="F598" s="433"/>
      <c r="G598" s="433"/>
      <c r="H598" s="434"/>
      <c r="I598" s="241"/>
      <c r="J598" s="239"/>
      <c r="K598" s="443"/>
      <c r="L598" s="443"/>
      <c r="M598" s="443"/>
    </row>
    <row r="599" spans="1:14" ht="18" customHeight="1" x14ac:dyDescent="0.55000000000000004">
      <c r="A599" s="424"/>
      <c r="B599" s="429" t="s">
        <v>456</v>
      </c>
      <c r="C599" s="430"/>
      <c r="D599" s="430"/>
      <c r="E599" s="430"/>
      <c r="F599" s="430"/>
      <c r="G599" s="430"/>
      <c r="H599" s="431"/>
      <c r="I599" s="429" t="s">
        <v>458</v>
      </c>
      <c r="J599" s="431"/>
      <c r="K599" s="442" t="s">
        <v>201</v>
      </c>
      <c r="L599" s="442" t="s">
        <v>201</v>
      </c>
      <c r="M599" s="442" t="s">
        <v>201</v>
      </c>
      <c r="N599" s="237"/>
    </row>
    <row r="600" spans="1:14" ht="18" customHeight="1" x14ac:dyDescent="0.55000000000000004">
      <c r="A600" s="424"/>
      <c r="B600" s="432"/>
      <c r="C600" s="433"/>
      <c r="D600" s="433"/>
      <c r="E600" s="433"/>
      <c r="F600" s="433"/>
      <c r="G600" s="433"/>
      <c r="H600" s="434"/>
      <c r="I600" s="432"/>
      <c r="J600" s="434"/>
      <c r="K600" s="443"/>
      <c r="L600" s="443"/>
      <c r="M600" s="443"/>
      <c r="N600" s="237"/>
    </row>
    <row r="601" spans="1:14" ht="18" customHeight="1" x14ac:dyDescent="0.55000000000000004">
      <c r="A601" s="424"/>
      <c r="B601" s="432"/>
      <c r="C601" s="433"/>
      <c r="D601" s="433"/>
      <c r="E601" s="433"/>
      <c r="F601" s="433"/>
      <c r="G601" s="433"/>
      <c r="H601" s="434"/>
      <c r="I601" s="432"/>
      <c r="J601" s="434"/>
      <c r="K601" s="443"/>
      <c r="L601" s="443"/>
      <c r="M601" s="443"/>
      <c r="N601" s="237"/>
    </row>
    <row r="602" spans="1:14" ht="18" customHeight="1" x14ac:dyDescent="0.55000000000000004">
      <c r="A602" s="424"/>
      <c r="B602" s="241"/>
      <c r="C602" s="433" t="s">
        <v>540</v>
      </c>
      <c r="D602" s="433"/>
      <c r="E602" s="433"/>
      <c r="F602" s="433"/>
      <c r="G602" s="433"/>
      <c r="H602" s="434"/>
      <c r="I602" s="241"/>
      <c r="J602" s="239"/>
      <c r="K602" s="443"/>
      <c r="L602" s="443"/>
      <c r="M602" s="443"/>
      <c r="N602" s="237"/>
    </row>
    <row r="603" spans="1:14" ht="18" customHeight="1" x14ac:dyDescent="0.55000000000000004">
      <c r="A603" s="424"/>
      <c r="B603" s="241"/>
      <c r="C603" s="433"/>
      <c r="D603" s="433"/>
      <c r="E603" s="433"/>
      <c r="F603" s="433"/>
      <c r="G603" s="433"/>
      <c r="H603" s="434"/>
      <c r="I603" s="241"/>
      <c r="J603" s="239"/>
      <c r="K603" s="443"/>
      <c r="L603" s="443"/>
      <c r="M603" s="443"/>
      <c r="N603" s="237"/>
    </row>
    <row r="604" spans="1:14" ht="18" customHeight="1" x14ac:dyDescent="0.55000000000000004">
      <c r="A604" s="424"/>
      <c r="B604" s="241"/>
      <c r="C604" s="433"/>
      <c r="D604" s="433"/>
      <c r="E604" s="433"/>
      <c r="F604" s="433"/>
      <c r="G604" s="433"/>
      <c r="H604" s="434"/>
      <c r="I604" s="241"/>
      <c r="J604" s="239"/>
      <c r="K604" s="443"/>
      <c r="L604" s="443"/>
      <c r="M604" s="443"/>
      <c r="N604" s="237"/>
    </row>
    <row r="605" spans="1:14" ht="18" customHeight="1" x14ac:dyDescent="0.55000000000000004">
      <c r="A605" s="424"/>
      <c r="B605" s="241"/>
      <c r="C605" s="433"/>
      <c r="D605" s="433"/>
      <c r="E605" s="433"/>
      <c r="F605" s="433"/>
      <c r="G605" s="433"/>
      <c r="H605" s="434"/>
      <c r="I605" s="241"/>
      <c r="J605" s="239"/>
      <c r="K605" s="443"/>
      <c r="L605" s="443"/>
      <c r="M605" s="443"/>
      <c r="N605" s="237"/>
    </row>
    <row r="606" spans="1:14" ht="18" customHeight="1" x14ac:dyDescent="0.55000000000000004">
      <c r="A606" s="424"/>
      <c r="B606" s="241"/>
      <c r="C606" s="433"/>
      <c r="D606" s="433"/>
      <c r="E606" s="433"/>
      <c r="F606" s="433"/>
      <c r="G606" s="433"/>
      <c r="H606" s="434"/>
      <c r="I606" s="241"/>
      <c r="J606" s="239"/>
      <c r="K606" s="443"/>
      <c r="L606" s="443"/>
      <c r="M606" s="443"/>
      <c r="N606" s="237"/>
    </row>
    <row r="607" spans="1:14" ht="18" customHeight="1" x14ac:dyDescent="0.55000000000000004">
      <c r="A607" s="424"/>
      <c r="B607" s="241"/>
      <c r="C607" s="433"/>
      <c r="D607" s="433"/>
      <c r="E607" s="433"/>
      <c r="F607" s="433"/>
      <c r="G607" s="433"/>
      <c r="H607" s="434"/>
      <c r="I607" s="241"/>
      <c r="J607" s="239"/>
      <c r="K607" s="443"/>
      <c r="L607" s="443"/>
      <c r="M607" s="443"/>
      <c r="N607" s="237"/>
    </row>
    <row r="608" spans="1:14" ht="18" customHeight="1" x14ac:dyDescent="0.55000000000000004">
      <c r="A608" s="424"/>
      <c r="B608" s="241"/>
      <c r="C608" s="433"/>
      <c r="D608" s="433"/>
      <c r="E608" s="433"/>
      <c r="F608" s="433"/>
      <c r="G608" s="433"/>
      <c r="H608" s="434"/>
      <c r="I608" s="241"/>
      <c r="J608" s="239"/>
      <c r="K608" s="443"/>
      <c r="L608" s="443"/>
      <c r="M608" s="443"/>
      <c r="N608" s="237"/>
    </row>
    <row r="609" spans="1:13" ht="18" customHeight="1" x14ac:dyDescent="0.55000000000000004">
      <c r="A609" s="424"/>
      <c r="B609" s="241"/>
      <c r="C609" s="433"/>
      <c r="D609" s="433"/>
      <c r="E609" s="433"/>
      <c r="F609" s="433"/>
      <c r="G609" s="433"/>
      <c r="H609" s="434"/>
      <c r="I609" s="241"/>
      <c r="J609" s="239"/>
      <c r="K609" s="247"/>
      <c r="L609" s="247"/>
      <c r="M609" s="247"/>
    </row>
    <row r="610" spans="1:13" ht="18" customHeight="1" x14ac:dyDescent="0.55000000000000004">
      <c r="A610" s="424"/>
      <c r="B610" s="241"/>
      <c r="C610" s="433"/>
      <c r="D610" s="433"/>
      <c r="E610" s="433"/>
      <c r="F610" s="433"/>
      <c r="G610" s="433"/>
      <c r="H610" s="434"/>
      <c r="I610" s="241"/>
      <c r="J610" s="239"/>
      <c r="K610" s="247"/>
      <c r="L610" s="247"/>
      <c r="M610" s="247"/>
    </row>
    <row r="611" spans="1:13" ht="18" customHeight="1" x14ac:dyDescent="0.55000000000000004">
      <c r="A611" s="424"/>
      <c r="B611" s="241"/>
      <c r="C611" s="433"/>
      <c r="D611" s="433"/>
      <c r="E611" s="433"/>
      <c r="F611" s="433"/>
      <c r="G611" s="433"/>
      <c r="H611" s="434"/>
      <c r="I611" s="241"/>
      <c r="J611" s="239"/>
      <c r="K611" s="247"/>
      <c r="L611" s="247"/>
      <c r="M611" s="247"/>
    </row>
    <row r="612" spans="1:13" ht="18" customHeight="1" x14ac:dyDescent="0.55000000000000004">
      <c r="A612" s="424"/>
      <c r="B612" s="241"/>
      <c r="C612" s="433"/>
      <c r="D612" s="433"/>
      <c r="E612" s="433"/>
      <c r="F612" s="433"/>
      <c r="G612" s="433"/>
      <c r="H612" s="434"/>
      <c r="I612" s="241"/>
      <c r="J612" s="239"/>
      <c r="K612" s="247"/>
      <c r="L612" s="247"/>
      <c r="M612" s="247"/>
    </row>
    <row r="613" spans="1:13" ht="18" customHeight="1" x14ac:dyDescent="0.55000000000000004">
      <c r="A613" s="424"/>
      <c r="B613" s="241"/>
      <c r="C613" s="433"/>
      <c r="D613" s="433"/>
      <c r="E613" s="433"/>
      <c r="F613" s="433"/>
      <c r="G613" s="433"/>
      <c r="H613" s="434"/>
      <c r="I613" s="241"/>
      <c r="J613" s="239"/>
      <c r="K613" s="247"/>
      <c r="L613" s="247"/>
      <c r="M613" s="247"/>
    </row>
    <row r="614" spans="1:13" ht="18" customHeight="1" x14ac:dyDescent="0.55000000000000004">
      <c r="A614" s="424"/>
      <c r="B614" s="241"/>
      <c r="C614" s="433"/>
      <c r="D614" s="433"/>
      <c r="E614" s="433"/>
      <c r="F614" s="433"/>
      <c r="G614" s="433"/>
      <c r="H614" s="434"/>
      <c r="I614" s="241"/>
      <c r="J614" s="239"/>
      <c r="K614" s="247"/>
      <c r="L614" s="247"/>
      <c r="M614" s="247"/>
    </row>
    <row r="615" spans="1:13" ht="18" customHeight="1" x14ac:dyDescent="0.55000000000000004">
      <c r="A615" s="424"/>
      <c r="B615" s="241"/>
      <c r="C615" s="433"/>
      <c r="D615" s="433"/>
      <c r="E615" s="433"/>
      <c r="F615" s="433"/>
      <c r="G615" s="433"/>
      <c r="H615" s="434"/>
      <c r="I615" s="241"/>
      <c r="J615" s="239"/>
      <c r="K615" s="247"/>
      <c r="L615" s="247"/>
      <c r="M615" s="247"/>
    </row>
    <row r="616" spans="1:13" ht="18" customHeight="1" x14ac:dyDescent="0.55000000000000004">
      <c r="A616" s="424"/>
      <c r="B616" s="241"/>
      <c r="C616" s="433"/>
      <c r="D616" s="433"/>
      <c r="E616" s="433"/>
      <c r="F616" s="433"/>
      <c r="G616" s="433"/>
      <c r="H616" s="434"/>
      <c r="I616" s="241"/>
      <c r="J616" s="239"/>
      <c r="K616" s="247"/>
      <c r="L616" s="247"/>
      <c r="M616" s="247"/>
    </row>
    <row r="617" spans="1:13" ht="18" customHeight="1" x14ac:dyDescent="0.55000000000000004">
      <c r="A617" s="424"/>
      <c r="B617" s="241"/>
      <c r="C617" s="245"/>
      <c r="D617" s="433" t="s">
        <v>455</v>
      </c>
      <c r="E617" s="433"/>
      <c r="F617" s="433"/>
      <c r="G617" s="433"/>
      <c r="H617" s="434"/>
      <c r="I617" s="241"/>
      <c r="J617" s="239"/>
      <c r="K617" s="247"/>
      <c r="L617" s="247"/>
      <c r="M617" s="247"/>
    </row>
    <row r="618" spans="1:13" ht="18" customHeight="1" x14ac:dyDescent="0.55000000000000004">
      <c r="A618" s="424"/>
      <c r="B618" s="241"/>
      <c r="C618" s="245"/>
      <c r="D618" s="433"/>
      <c r="E618" s="433"/>
      <c r="F618" s="433"/>
      <c r="G618" s="433"/>
      <c r="H618" s="434"/>
      <c r="I618" s="241"/>
      <c r="J618" s="239"/>
      <c r="K618" s="247"/>
      <c r="L618" s="247"/>
      <c r="M618" s="247"/>
    </row>
    <row r="619" spans="1:13" ht="18" customHeight="1" x14ac:dyDescent="0.55000000000000004">
      <c r="A619" s="424"/>
      <c r="B619" s="241"/>
      <c r="C619" s="245"/>
      <c r="D619" s="433"/>
      <c r="E619" s="433"/>
      <c r="F619" s="433"/>
      <c r="G619" s="433"/>
      <c r="H619" s="434"/>
      <c r="I619" s="241"/>
      <c r="J619" s="239"/>
      <c r="K619" s="247"/>
      <c r="L619" s="247"/>
      <c r="M619" s="247"/>
    </row>
    <row r="620" spans="1:13" ht="18" customHeight="1" x14ac:dyDescent="0.55000000000000004">
      <c r="A620" s="424"/>
      <c r="B620" s="241"/>
      <c r="C620" s="245"/>
      <c r="D620" s="433"/>
      <c r="E620" s="433"/>
      <c r="F620" s="433"/>
      <c r="G620" s="433"/>
      <c r="H620" s="434"/>
      <c r="I620" s="241"/>
      <c r="J620" s="239"/>
      <c r="K620" s="247"/>
      <c r="L620" s="247"/>
      <c r="M620" s="247"/>
    </row>
    <row r="621" spans="1:13" ht="18" customHeight="1" x14ac:dyDescent="0.55000000000000004">
      <c r="A621" s="424"/>
      <c r="B621" s="241"/>
      <c r="C621" s="245"/>
      <c r="D621" s="433"/>
      <c r="E621" s="433"/>
      <c r="F621" s="433"/>
      <c r="G621" s="433"/>
      <c r="H621" s="434"/>
      <c r="I621" s="241"/>
      <c r="J621" s="239"/>
      <c r="K621" s="247"/>
      <c r="L621" s="247"/>
      <c r="M621" s="247"/>
    </row>
    <row r="622" spans="1:13" ht="18" customHeight="1" x14ac:dyDescent="0.55000000000000004">
      <c r="A622" s="424"/>
      <c r="B622" s="241"/>
      <c r="C622" s="245"/>
      <c r="D622" s="433"/>
      <c r="E622" s="433"/>
      <c r="F622" s="433"/>
      <c r="G622" s="433"/>
      <c r="H622" s="434"/>
      <c r="I622" s="241"/>
      <c r="J622" s="239"/>
      <c r="K622" s="247"/>
      <c r="L622" s="247"/>
      <c r="M622" s="247"/>
    </row>
    <row r="623" spans="1:13" ht="18" customHeight="1" x14ac:dyDescent="0.55000000000000004">
      <c r="A623" s="424"/>
      <c r="B623" s="241"/>
      <c r="C623" s="245"/>
      <c r="D623" s="433"/>
      <c r="E623" s="433"/>
      <c r="F623" s="433"/>
      <c r="G623" s="433"/>
      <c r="H623" s="434"/>
      <c r="I623" s="241"/>
      <c r="J623" s="239"/>
      <c r="K623" s="247"/>
      <c r="L623" s="247"/>
      <c r="M623" s="247"/>
    </row>
    <row r="624" spans="1:13" ht="18" customHeight="1" x14ac:dyDescent="0.55000000000000004">
      <c r="A624" s="424"/>
      <c r="B624" s="241"/>
      <c r="C624" s="433" t="s">
        <v>541</v>
      </c>
      <c r="D624" s="433"/>
      <c r="E624" s="433"/>
      <c r="F624" s="433"/>
      <c r="G624" s="433"/>
      <c r="H624" s="434"/>
      <c r="I624" s="241"/>
      <c r="J624" s="239"/>
      <c r="K624" s="247"/>
      <c r="L624" s="247"/>
      <c r="M624" s="247"/>
    </row>
    <row r="625" spans="1:13" ht="18" customHeight="1" x14ac:dyDescent="0.55000000000000004">
      <c r="A625" s="424"/>
      <c r="B625" s="241"/>
      <c r="C625" s="433"/>
      <c r="D625" s="433"/>
      <c r="E625" s="433"/>
      <c r="F625" s="433"/>
      <c r="G625" s="433"/>
      <c r="H625" s="434"/>
      <c r="I625" s="241"/>
      <c r="J625" s="239"/>
      <c r="K625" s="247"/>
      <c r="L625" s="247"/>
      <c r="M625" s="247"/>
    </row>
    <row r="626" spans="1:13" ht="18" customHeight="1" x14ac:dyDescent="0.55000000000000004">
      <c r="A626" s="424"/>
      <c r="B626" s="242"/>
      <c r="C626" s="435"/>
      <c r="D626" s="435"/>
      <c r="E626" s="435"/>
      <c r="F626" s="435"/>
      <c r="G626" s="435"/>
      <c r="H626" s="436"/>
      <c r="I626" s="242"/>
      <c r="J626" s="240"/>
      <c r="K626" s="248"/>
      <c r="L626" s="248"/>
      <c r="M626" s="248"/>
    </row>
    <row r="627" spans="1:13" ht="18" customHeight="1" x14ac:dyDescent="0.55000000000000004">
      <c r="A627" s="424" t="s">
        <v>470</v>
      </c>
      <c r="B627" s="429" t="s">
        <v>462</v>
      </c>
      <c r="C627" s="430"/>
      <c r="D627" s="430"/>
      <c r="E627" s="430"/>
      <c r="F627" s="430"/>
      <c r="G627" s="430"/>
      <c r="H627" s="431"/>
      <c r="I627" s="429" t="s">
        <v>457</v>
      </c>
      <c r="J627" s="431"/>
      <c r="K627" s="442" t="s">
        <v>208</v>
      </c>
      <c r="L627" s="442" t="s">
        <v>208</v>
      </c>
      <c r="M627" s="442" t="s">
        <v>208</v>
      </c>
    </row>
    <row r="628" spans="1:13" ht="18" customHeight="1" x14ac:dyDescent="0.55000000000000004">
      <c r="A628" s="424"/>
      <c r="B628" s="432"/>
      <c r="C628" s="433"/>
      <c r="D628" s="433"/>
      <c r="E628" s="433"/>
      <c r="F628" s="433"/>
      <c r="G628" s="433"/>
      <c r="H628" s="434"/>
      <c r="I628" s="432"/>
      <c r="J628" s="434"/>
      <c r="K628" s="443"/>
      <c r="L628" s="443"/>
      <c r="M628" s="443"/>
    </row>
    <row r="629" spans="1:13" ht="18" customHeight="1" x14ac:dyDescent="0.55000000000000004">
      <c r="A629" s="424"/>
      <c r="B629" s="429" t="s">
        <v>460</v>
      </c>
      <c r="C629" s="430"/>
      <c r="D629" s="430"/>
      <c r="E629" s="430"/>
      <c r="F629" s="430"/>
      <c r="G629" s="430"/>
      <c r="H629" s="431"/>
      <c r="I629" s="429" t="s">
        <v>458</v>
      </c>
      <c r="J629" s="431"/>
      <c r="K629" s="442" t="s">
        <v>208</v>
      </c>
      <c r="L629" s="442" t="s">
        <v>208</v>
      </c>
      <c r="M629" s="442" t="s">
        <v>208</v>
      </c>
    </row>
    <row r="630" spans="1:13" ht="18" customHeight="1" x14ac:dyDescent="0.55000000000000004">
      <c r="A630" s="424"/>
      <c r="B630" s="432"/>
      <c r="C630" s="433"/>
      <c r="D630" s="433"/>
      <c r="E630" s="433"/>
      <c r="F630" s="433"/>
      <c r="G630" s="433"/>
      <c r="H630" s="434"/>
      <c r="I630" s="432"/>
      <c r="J630" s="434"/>
      <c r="K630" s="443"/>
      <c r="L630" s="443"/>
      <c r="M630" s="443"/>
    </row>
    <row r="631" spans="1:13" ht="18" customHeight="1" x14ac:dyDescent="0.55000000000000004">
      <c r="A631" s="424"/>
      <c r="B631" s="243"/>
      <c r="C631" s="433" t="s">
        <v>461</v>
      </c>
      <c r="D631" s="433"/>
      <c r="E631" s="433"/>
      <c r="F631" s="433"/>
      <c r="G631" s="433"/>
      <c r="H631" s="434"/>
      <c r="I631" s="432"/>
      <c r="J631" s="434"/>
      <c r="K631" s="443"/>
      <c r="L631" s="443"/>
      <c r="M631" s="443"/>
    </row>
    <row r="632" spans="1:13" ht="18" customHeight="1" x14ac:dyDescent="0.55000000000000004">
      <c r="A632" s="424"/>
      <c r="B632" s="243"/>
      <c r="C632" s="433"/>
      <c r="D632" s="433"/>
      <c r="E632" s="433"/>
      <c r="F632" s="433"/>
      <c r="G632" s="433"/>
      <c r="H632" s="434"/>
      <c r="I632" s="432"/>
      <c r="J632" s="434"/>
      <c r="K632" s="443"/>
      <c r="L632" s="443"/>
      <c r="M632" s="443"/>
    </row>
    <row r="633" spans="1:13" ht="18" customHeight="1" x14ac:dyDescent="0.55000000000000004">
      <c r="A633" s="424"/>
      <c r="B633" s="243"/>
      <c r="C633" s="433"/>
      <c r="D633" s="433"/>
      <c r="E633" s="433"/>
      <c r="F633" s="433"/>
      <c r="G633" s="433"/>
      <c r="H633" s="434"/>
      <c r="I633" s="432"/>
      <c r="J633" s="434"/>
      <c r="K633" s="443"/>
      <c r="L633" s="443"/>
      <c r="M633" s="443"/>
    </row>
    <row r="634" spans="1:13" ht="18" customHeight="1" x14ac:dyDescent="0.55000000000000004">
      <c r="A634" s="424"/>
      <c r="B634" s="243"/>
      <c r="C634" s="433"/>
      <c r="D634" s="433"/>
      <c r="E634" s="433"/>
      <c r="F634" s="433"/>
      <c r="G634" s="433"/>
      <c r="H634" s="434"/>
      <c r="I634" s="432"/>
      <c r="J634" s="434"/>
      <c r="K634" s="443"/>
      <c r="L634" s="443"/>
      <c r="M634" s="443"/>
    </row>
    <row r="635" spans="1:13" ht="18" customHeight="1" x14ac:dyDescent="0.55000000000000004">
      <c r="A635" s="424"/>
      <c r="B635" s="243"/>
      <c r="C635" s="433"/>
      <c r="D635" s="433"/>
      <c r="E635" s="433"/>
      <c r="F635" s="433"/>
      <c r="G635" s="433"/>
      <c r="H635" s="434"/>
      <c r="I635" s="432"/>
      <c r="J635" s="434"/>
      <c r="K635" s="443"/>
      <c r="L635" s="443"/>
      <c r="M635" s="443"/>
    </row>
    <row r="636" spans="1:13" ht="18" customHeight="1" x14ac:dyDescent="0.55000000000000004">
      <c r="A636" s="424"/>
      <c r="B636" s="243"/>
      <c r="C636" s="433"/>
      <c r="D636" s="433"/>
      <c r="E636" s="433"/>
      <c r="F636" s="433"/>
      <c r="G636" s="433"/>
      <c r="H636" s="434"/>
      <c r="I636" s="432"/>
      <c r="J636" s="434"/>
      <c r="K636" s="443"/>
      <c r="L636" s="443"/>
      <c r="M636" s="443"/>
    </row>
    <row r="637" spans="1:13" ht="18" customHeight="1" x14ac:dyDescent="0.55000000000000004">
      <c r="A637" s="424"/>
      <c r="B637" s="429" t="s">
        <v>532</v>
      </c>
      <c r="C637" s="430"/>
      <c r="D637" s="430"/>
      <c r="E637" s="430"/>
      <c r="F637" s="430"/>
      <c r="G637" s="430"/>
      <c r="H637" s="431"/>
      <c r="I637" s="429" t="s">
        <v>465</v>
      </c>
      <c r="J637" s="431"/>
      <c r="K637" s="442" t="s">
        <v>201</v>
      </c>
      <c r="L637" s="442" t="s">
        <v>201</v>
      </c>
      <c r="M637" s="442" t="s">
        <v>201</v>
      </c>
    </row>
    <row r="638" spans="1:13" ht="18" customHeight="1" x14ac:dyDescent="0.55000000000000004">
      <c r="A638" s="424"/>
      <c r="B638" s="432"/>
      <c r="C638" s="433"/>
      <c r="D638" s="433"/>
      <c r="E638" s="433"/>
      <c r="F638" s="433"/>
      <c r="G638" s="433"/>
      <c r="H638" s="434"/>
      <c r="I638" s="432"/>
      <c r="J638" s="434"/>
      <c r="K638" s="443"/>
      <c r="L638" s="443"/>
      <c r="M638" s="443"/>
    </row>
    <row r="639" spans="1:13" ht="18" customHeight="1" x14ac:dyDescent="0.55000000000000004">
      <c r="A639" s="424"/>
      <c r="B639" s="432"/>
      <c r="C639" s="433"/>
      <c r="D639" s="433"/>
      <c r="E639" s="433"/>
      <c r="F639" s="433"/>
      <c r="G639" s="433"/>
      <c r="H639" s="434"/>
      <c r="I639" s="432"/>
      <c r="J639" s="434"/>
      <c r="K639" s="443"/>
      <c r="L639" s="443"/>
      <c r="M639" s="443"/>
    </row>
    <row r="640" spans="1:13" ht="18" customHeight="1" x14ac:dyDescent="0.55000000000000004">
      <c r="A640" s="424"/>
      <c r="B640" s="432"/>
      <c r="C640" s="433"/>
      <c r="D640" s="433"/>
      <c r="E640" s="433"/>
      <c r="F640" s="433"/>
      <c r="G640" s="433"/>
      <c r="H640" s="434"/>
      <c r="I640" s="241"/>
      <c r="J640" s="239"/>
      <c r="K640" s="247"/>
      <c r="L640" s="247"/>
      <c r="M640" s="247"/>
    </row>
    <row r="641" spans="1:13" ht="18" customHeight="1" x14ac:dyDescent="0.55000000000000004">
      <c r="A641" s="424"/>
      <c r="B641" s="243"/>
      <c r="C641" s="433" t="s">
        <v>464</v>
      </c>
      <c r="D641" s="433"/>
      <c r="E641" s="433"/>
      <c r="F641" s="433"/>
      <c r="G641" s="433"/>
      <c r="H641" s="434"/>
      <c r="I641" s="241"/>
      <c r="J641" s="239"/>
      <c r="K641" s="247"/>
      <c r="L641" s="247"/>
      <c r="M641" s="247"/>
    </row>
    <row r="642" spans="1:13" ht="18" customHeight="1" x14ac:dyDescent="0.55000000000000004">
      <c r="A642" s="424"/>
      <c r="B642" s="243"/>
      <c r="C642" s="433"/>
      <c r="D642" s="433"/>
      <c r="E642" s="433"/>
      <c r="F642" s="433"/>
      <c r="G642" s="433"/>
      <c r="H642" s="434"/>
      <c r="I642" s="241"/>
      <c r="J642" s="239"/>
      <c r="K642" s="247"/>
      <c r="L642" s="247"/>
      <c r="M642" s="247"/>
    </row>
    <row r="643" spans="1:13" ht="18" customHeight="1" x14ac:dyDescent="0.55000000000000004">
      <c r="A643" s="424"/>
      <c r="B643" s="244"/>
      <c r="C643" s="435"/>
      <c r="D643" s="435"/>
      <c r="E643" s="435"/>
      <c r="F643" s="435"/>
      <c r="G643" s="435"/>
      <c r="H643" s="436"/>
      <c r="I643" s="242"/>
      <c r="J643" s="240"/>
      <c r="K643" s="248"/>
      <c r="L643" s="248"/>
      <c r="M643" s="248"/>
    </row>
    <row r="644" spans="1:13" ht="18" customHeight="1" x14ac:dyDescent="0.55000000000000004">
      <c r="A644" s="424"/>
      <c r="B644" s="429" t="s">
        <v>466</v>
      </c>
      <c r="C644" s="430"/>
      <c r="D644" s="430"/>
      <c r="E644" s="430"/>
      <c r="F644" s="430"/>
      <c r="G644" s="430"/>
      <c r="H644" s="431"/>
      <c r="I644" s="429" t="s">
        <v>468</v>
      </c>
      <c r="J644" s="431"/>
      <c r="K644" s="442" t="s">
        <v>201</v>
      </c>
      <c r="L644" s="442" t="s">
        <v>201</v>
      </c>
      <c r="M644" s="442" t="s">
        <v>201</v>
      </c>
    </row>
    <row r="645" spans="1:13" ht="18" customHeight="1" x14ac:dyDescent="0.55000000000000004">
      <c r="A645" s="424"/>
      <c r="B645" s="432"/>
      <c r="C645" s="433"/>
      <c r="D645" s="433"/>
      <c r="E645" s="433"/>
      <c r="F645" s="433"/>
      <c r="G645" s="433"/>
      <c r="H645" s="434"/>
      <c r="I645" s="432"/>
      <c r="J645" s="434"/>
      <c r="K645" s="443"/>
      <c r="L645" s="443"/>
      <c r="M645" s="443"/>
    </row>
    <row r="646" spans="1:13" ht="18" customHeight="1" x14ac:dyDescent="0.55000000000000004">
      <c r="A646" s="424"/>
      <c r="B646" s="432"/>
      <c r="C646" s="433"/>
      <c r="D646" s="433"/>
      <c r="E646" s="433"/>
      <c r="F646" s="433"/>
      <c r="G646" s="433"/>
      <c r="H646" s="434"/>
      <c r="I646" s="241"/>
      <c r="J646" s="239"/>
      <c r="K646" s="443"/>
      <c r="L646" s="443"/>
      <c r="M646" s="443"/>
    </row>
    <row r="647" spans="1:13" ht="18" customHeight="1" x14ac:dyDescent="0.55000000000000004">
      <c r="A647" s="424"/>
      <c r="B647" s="243"/>
      <c r="C647" s="433" t="s">
        <v>533</v>
      </c>
      <c r="D647" s="433"/>
      <c r="E647" s="433"/>
      <c r="F647" s="433"/>
      <c r="G647" s="433"/>
      <c r="H647" s="434"/>
      <c r="I647" s="241"/>
      <c r="J647" s="239"/>
      <c r="K647" s="247"/>
      <c r="L647" s="247"/>
      <c r="M647" s="247"/>
    </row>
    <row r="648" spans="1:13" ht="18" customHeight="1" x14ac:dyDescent="0.55000000000000004">
      <c r="A648" s="424"/>
      <c r="B648" s="243"/>
      <c r="C648" s="433"/>
      <c r="D648" s="433"/>
      <c r="E648" s="433"/>
      <c r="F648" s="433"/>
      <c r="G648" s="433"/>
      <c r="H648" s="434"/>
      <c r="I648" s="241"/>
      <c r="J648" s="239"/>
      <c r="K648" s="247"/>
      <c r="L648" s="247"/>
      <c r="M648" s="247"/>
    </row>
    <row r="649" spans="1:13" ht="53.5" customHeight="1" x14ac:dyDescent="0.55000000000000004">
      <c r="A649" s="424"/>
      <c r="B649" s="243"/>
      <c r="C649" s="433"/>
      <c r="D649" s="433"/>
      <c r="E649" s="433"/>
      <c r="F649" s="433"/>
      <c r="G649" s="433"/>
      <c r="H649" s="434"/>
      <c r="I649" s="241"/>
      <c r="J649" s="239"/>
      <c r="K649" s="247"/>
      <c r="L649" s="247"/>
      <c r="M649" s="247"/>
    </row>
    <row r="650" spans="1:13" ht="18" customHeight="1" x14ac:dyDescent="0.55000000000000004">
      <c r="A650" s="424"/>
      <c r="B650" s="243"/>
      <c r="C650" s="433" t="s">
        <v>467</v>
      </c>
      <c r="D650" s="433"/>
      <c r="E650" s="433"/>
      <c r="F650" s="433"/>
      <c r="G650" s="433"/>
      <c r="H650" s="434"/>
      <c r="I650" s="241"/>
      <c r="J650" s="239"/>
      <c r="K650" s="247"/>
      <c r="L650" s="247"/>
      <c r="M650" s="247"/>
    </row>
    <row r="651" spans="1:13" ht="18" customHeight="1" x14ac:dyDescent="0.55000000000000004">
      <c r="A651" s="424"/>
      <c r="B651" s="243"/>
      <c r="C651" s="433"/>
      <c r="D651" s="433"/>
      <c r="E651" s="433"/>
      <c r="F651" s="433"/>
      <c r="G651" s="433"/>
      <c r="H651" s="434"/>
      <c r="I651" s="241"/>
      <c r="J651" s="239"/>
      <c r="K651" s="247"/>
      <c r="L651" s="247"/>
      <c r="M651" s="247"/>
    </row>
    <row r="652" spans="1:13" ht="18" customHeight="1" x14ac:dyDescent="0.55000000000000004">
      <c r="A652" s="424"/>
      <c r="B652" s="243"/>
      <c r="C652" s="433"/>
      <c r="D652" s="433"/>
      <c r="E652" s="433"/>
      <c r="F652" s="433"/>
      <c r="G652" s="433"/>
      <c r="H652" s="434"/>
      <c r="I652" s="241"/>
      <c r="J652" s="239"/>
      <c r="K652" s="247"/>
      <c r="L652" s="247"/>
      <c r="M652" s="247"/>
    </row>
    <row r="653" spans="1:13" ht="18" customHeight="1" x14ac:dyDescent="0.55000000000000004">
      <c r="A653" s="424"/>
      <c r="B653" s="243"/>
      <c r="C653" s="433"/>
      <c r="D653" s="433"/>
      <c r="E653" s="433"/>
      <c r="F653" s="433"/>
      <c r="G653" s="433"/>
      <c r="H653" s="434"/>
      <c r="I653" s="241"/>
      <c r="J653" s="239"/>
      <c r="K653" s="247"/>
      <c r="L653" s="247"/>
      <c r="M653" s="247"/>
    </row>
    <row r="654" spans="1:13" ht="18" customHeight="1" x14ac:dyDescent="0.55000000000000004">
      <c r="A654" s="424"/>
      <c r="B654" s="243"/>
      <c r="C654" s="433"/>
      <c r="D654" s="433"/>
      <c r="E654" s="433"/>
      <c r="F654" s="433"/>
      <c r="G654" s="433"/>
      <c r="H654" s="434"/>
      <c r="I654" s="241"/>
      <c r="J654" s="239"/>
      <c r="K654" s="247"/>
      <c r="L654" s="247"/>
      <c r="M654" s="247"/>
    </row>
    <row r="655" spans="1:13" ht="18" customHeight="1" x14ac:dyDescent="0.55000000000000004">
      <c r="A655" s="424"/>
      <c r="B655" s="243"/>
      <c r="C655" s="433"/>
      <c r="D655" s="433"/>
      <c r="E655" s="433"/>
      <c r="F655" s="433"/>
      <c r="G655" s="433"/>
      <c r="H655" s="434"/>
      <c r="I655" s="241"/>
      <c r="J655" s="239"/>
      <c r="K655" s="247"/>
      <c r="L655" s="247"/>
      <c r="M655" s="247"/>
    </row>
    <row r="656" spans="1:13" ht="18" customHeight="1" x14ac:dyDescent="0.55000000000000004">
      <c r="A656" s="424"/>
      <c r="B656" s="243"/>
      <c r="C656" s="433"/>
      <c r="D656" s="433"/>
      <c r="E656" s="433"/>
      <c r="F656" s="433"/>
      <c r="G656" s="433"/>
      <c r="H656" s="434"/>
      <c r="I656" s="241"/>
      <c r="J656" s="239"/>
      <c r="K656" s="247"/>
      <c r="L656" s="247"/>
      <c r="M656" s="247"/>
    </row>
    <row r="657" spans="1:13" ht="18" customHeight="1" x14ac:dyDescent="0.55000000000000004">
      <c r="A657" s="424"/>
      <c r="B657" s="243"/>
      <c r="C657" s="433"/>
      <c r="D657" s="433"/>
      <c r="E657" s="433"/>
      <c r="F657" s="433"/>
      <c r="G657" s="433"/>
      <c r="H657" s="434"/>
      <c r="I657" s="241"/>
      <c r="J657" s="239"/>
      <c r="K657" s="247"/>
      <c r="L657" s="247"/>
      <c r="M657" s="247"/>
    </row>
    <row r="658" spans="1:13" ht="18" customHeight="1" x14ac:dyDescent="0.55000000000000004">
      <c r="A658" s="424"/>
      <c r="B658" s="243"/>
      <c r="C658" s="433"/>
      <c r="D658" s="433"/>
      <c r="E658" s="433"/>
      <c r="F658" s="433"/>
      <c r="G658" s="433"/>
      <c r="H658" s="434"/>
      <c r="I658" s="241"/>
      <c r="J658" s="239"/>
      <c r="K658" s="247"/>
      <c r="L658" s="247"/>
      <c r="M658" s="247"/>
    </row>
    <row r="659" spans="1:13" ht="18" customHeight="1" x14ac:dyDescent="0.55000000000000004">
      <c r="A659" s="424"/>
      <c r="B659" s="243"/>
      <c r="C659" s="433"/>
      <c r="D659" s="433"/>
      <c r="E659" s="433"/>
      <c r="F659" s="433"/>
      <c r="G659" s="433"/>
      <c r="H659" s="434"/>
      <c r="I659" s="241"/>
      <c r="J659" s="239"/>
      <c r="K659" s="247"/>
      <c r="L659" s="247"/>
      <c r="M659" s="247"/>
    </row>
    <row r="660" spans="1:13" ht="18" customHeight="1" x14ac:dyDescent="0.55000000000000004">
      <c r="A660" s="424"/>
      <c r="B660" s="243"/>
      <c r="C660" s="433"/>
      <c r="D660" s="433"/>
      <c r="E660" s="433"/>
      <c r="F660" s="433"/>
      <c r="G660" s="433"/>
      <c r="H660" s="434"/>
      <c r="I660" s="241"/>
      <c r="J660" s="239"/>
      <c r="K660" s="247"/>
      <c r="L660" s="247"/>
      <c r="M660" s="247"/>
    </row>
    <row r="661" spans="1:13" ht="18" customHeight="1" x14ac:dyDescent="0.55000000000000004">
      <c r="A661" s="424"/>
      <c r="B661" s="243"/>
      <c r="C661" s="433"/>
      <c r="D661" s="433"/>
      <c r="E661" s="433"/>
      <c r="F661" s="433"/>
      <c r="G661" s="433"/>
      <c r="H661" s="434"/>
      <c r="I661" s="241"/>
      <c r="J661" s="239"/>
      <c r="K661" s="247"/>
      <c r="L661" s="247"/>
      <c r="M661" s="247"/>
    </row>
    <row r="662" spans="1:13" ht="18" customHeight="1" x14ac:dyDescent="0.55000000000000004">
      <c r="A662" s="424"/>
      <c r="B662" s="244"/>
      <c r="C662" s="435"/>
      <c r="D662" s="435"/>
      <c r="E662" s="435"/>
      <c r="F662" s="435"/>
      <c r="G662" s="435"/>
      <c r="H662" s="436"/>
      <c r="I662" s="242"/>
      <c r="J662" s="240"/>
      <c r="K662" s="248"/>
      <c r="L662" s="248"/>
      <c r="M662" s="248"/>
    </row>
    <row r="663" spans="1:13" ht="17.5" customHeight="1" x14ac:dyDescent="0.55000000000000004">
      <c r="A663" s="424"/>
      <c r="B663" s="432" t="s">
        <v>333</v>
      </c>
      <c r="C663" s="433"/>
      <c r="D663" s="433"/>
      <c r="E663" s="433"/>
      <c r="F663" s="433"/>
      <c r="G663" s="433"/>
      <c r="H663" s="434"/>
      <c r="I663" s="429" t="s">
        <v>511</v>
      </c>
      <c r="J663" s="431"/>
      <c r="K663" s="442" t="s">
        <v>208</v>
      </c>
      <c r="L663" s="442" t="s">
        <v>208</v>
      </c>
      <c r="M663" s="442" t="s">
        <v>208</v>
      </c>
    </row>
    <row r="664" spans="1:13" ht="18" customHeight="1" x14ac:dyDescent="0.55000000000000004">
      <c r="A664" s="425"/>
      <c r="B664" s="432"/>
      <c r="C664" s="433"/>
      <c r="D664" s="433"/>
      <c r="E664" s="433"/>
      <c r="F664" s="433"/>
      <c r="G664" s="433"/>
      <c r="H664" s="434"/>
      <c r="I664" s="432"/>
      <c r="J664" s="434"/>
      <c r="K664" s="443"/>
      <c r="L664" s="443"/>
      <c r="M664" s="443"/>
    </row>
    <row r="665" spans="1:13" ht="18" customHeight="1" x14ac:dyDescent="0.55000000000000004">
      <c r="A665" s="423" t="s">
        <v>471</v>
      </c>
      <c r="B665" s="429" t="s">
        <v>542</v>
      </c>
      <c r="C665" s="430"/>
      <c r="D665" s="430"/>
      <c r="E665" s="430"/>
      <c r="F665" s="430"/>
      <c r="G665" s="430"/>
      <c r="H665" s="431"/>
      <c r="I665" s="505" t="s">
        <v>512</v>
      </c>
      <c r="J665" s="506"/>
      <c r="K665" s="442" t="s">
        <v>201</v>
      </c>
      <c r="L665" s="442" t="s">
        <v>201</v>
      </c>
      <c r="M665" s="442" t="s">
        <v>201</v>
      </c>
    </row>
    <row r="666" spans="1:13" x14ac:dyDescent="0.55000000000000004">
      <c r="A666" s="445"/>
      <c r="B666" s="432"/>
      <c r="C666" s="433"/>
      <c r="D666" s="433"/>
      <c r="E666" s="433"/>
      <c r="F666" s="433"/>
      <c r="G666" s="433"/>
      <c r="H666" s="434"/>
      <c r="I666" s="507"/>
      <c r="J666" s="508"/>
      <c r="K666" s="443"/>
      <c r="L666" s="443"/>
      <c r="M666" s="443"/>
    </row>
    <row r="667" spans="1:13" x14ac:dyDescent="0.55000000000000004">
      <c r="A667" s="445"/>
      <c r="B667" s="432"/>
      <c r="C667" s="433"/>
      <c r="D667" s="433"/>
      <c r="E667" s="433"/>
      <c r="F667" s="433"/>
      <c r="G667" s="433"/>
      <c r="H667" s="434"/>
      <c r="I667" s="507"/>
      <c r="J667" s="508"/>
      <c r="K667" s="443"/>
      <c r="L667" s="443"/>
      <c r="M667" s="443"/>
    </row>
    <row r="668" spans="1:13" x14ac:dyDescent="0.55000000000000004">
      <c r="A668" s="445"/>
      <c r="B668" s="432"/>
      <c r="C668" s="433"/>
      <c r="D668" s="433"/>
      <c r="E668" s="433"/>
      <c r="F668" s="433"/>
      <c r="G668" s="433"/>
      <c r="H668" s="434"/>
      <c r="I668" s="507"/>
      <c r="J668" s="508"/>
      <c r="K668" s="443"/>
      <c r="L668" s="443"/>
      <c r="M668" s="443"/>
    </row>
    <row r="669" spans="1:13" x14ac:dyDescent="0.55000000000000004">
      <c r="A669" s="445"/>
      <c r="B669" s="432"/>
      <c r="C669" s="433"/>
      <c r="D669" s="433"/>
      <c r="E669" s="433"/>
      <c r="F669" s="433"/>
      <c r="G669" s="433"/>
      <c r="H669" s="434"/>
      <c r="I669" s="507"/>
      <c r="J669" s="508"/>
      <c r="K669" s="257"/>
      <c r="L669" s="257"/>
      <c r="M669" s="257"/>
    </row>
    <row r="670" spans="1:13" x14ac:dyDescent="0.55000000000000004">
      <c r="A670" s="445"/>
      <c r="B670" s="432"/>
      <c r="C670" s="433"/>
      <c r="D670" s="433"/>
      <c r="E670" s="433"/>
      <c r="F670" s="433"/>
      <c r="G670" s="433"/>
      <c r="H670" s="434"/>
      <c r="I670" s="507"/>
      <c r="J670" s="508"/>
      <c r="K670" s="257"/>
      <c r="L670" s="257"/>
      <c r="M670" s="257"/>
    </row>
    <row r="671" spans="1:13" x14ac:dyDescent="0.55000000000000004">
      <c r="A671" s="445"/>
      <c r="B671" s="432"/>
      <c r="C671" s="433"/>
      <c r="D671" s="433"/>
      <c r="E671" s="433"/>
      <c r="F671" s="433"/>
      <c r="G671" s="433"/>
      <c r="H671" s="434"/>
      <c r="I671" s="507"/>
      <c r="J671" s="508"/>
      <c r="K671" s="257"/>
      <c r="L671" s="257"/>
      <c r="M671" s="257"/>
    </row>
    <row r="672" spans="1:13" x14ac:dyDescent="0.55000000000000004">
      <c r="A672" s="445"/>
      <c r="B672" s="432"/>
      <c r="C672" s="433"/>
      <c r="D672" s="433"/>
      <c r="E672" s="433"/>
      <c r="F672" s="433"/>
      <c r="G672" s="433"/>
      <c r="H672" s="434"/>
      <c r="I672" s="507"/>
      <c r="J672" s="508"/>
      <c r="K672" s="257"/>
      <c r="L672" s="257"/>
      <c r="M672" s="257"/>
    </row>
    <row r="673" spans="1:13" x14ac:dyDescent="0.55000000000000004">
      <c r="A673" s="445"/>
      <c r="B673" s="432"/>
      <c r="C673" s="433"/>
      <c r="D673" s="433"/>
      <c r="E673" s="433"/>
      <c r="F673" s="433"/>
      <c r="G673" s="433"/>
      <c r="H673" s="434"/>
      <c r="I673" s="507"/>
      <c r="J673" s="508"/>
      <c r="K673" s="257"/>
      <c r="L673" s="257"/>
      <c r="M673" s="257"/>
    </row>
    <row r="674" spans="1:13" x14ac:dyDescent="0.55000000000000004">
      <c r="A674" s="445"/>
      <c r="B674" s="432"/>
      <c r="C674" s="433"/>
      <c r="D674" s="433"/>
      <c r="E674" s="433"/>
      <c r="F674" s="433"/>
      <c r="G674" s="433"/>
      <c r="H674" s="434"/>
      <c r="I674" s="507"/>
      <c r="J674" s="508"/>
      <c r="K674" s="257"/>
      <c r="L674" s="257"/>
      <c r="M674" s="257"/>
    </row>
    <row r="675" spans="1:13" x14ac:dyDescent="0.55000000000000004">
      <c r="A675" s="445"/>
      <c r="B675" s="432"/>
      <c r="C675" s="433"/>
      <c r="D675" s="433"/>
      <c r="E675" s="433"/>
      <c r="F675" s="433"/>
      <c r="G675" s="433"/>
      <c r="H675" s="434"/>
      <c r="I675" s="507"/>
      <c r="J675" s="508"/>
      <c r="K675" s="257"/>
      <c r="L675" s="257"/>
      <c r="M675" s="257"/>
    </row>
    <row r="676" spans="1:13" x14ac:dyDescent="0.55000000000000004">
      <c r="A676" s="445"/>
      <c r="B676" s="432"/>
      <c r="C676" s="433"/>
      <c r="D676" s="433"/>
      <c r="E676" s="433"/>
      <c r="F676" s="433"/>
      <c r="G676" s="433"/>
      <c r="H676" s="434"/>
      <c r="I676" s="507"/>
      <c r="J676" s="508"/>
      <c r="K676" s="257"/>
      <c r="L676" s="257"/>
      <c r="M676" s="257"/>
    </row>
    <row r="677" spans="1:13" x14ac:dyDescent="0.55000000000000004">
      <c r="A677" s="445"/>
      <c r="B677" s="432"/>
      <c r="C677" s="433"/>
      <c r="D677" s="433"/>
      <c r="E677" s="433"/>
      <c r="F677" s="433"/>
      <c r="G677" s="433"/>
      <c r="H677" s="434"/>
      <c r="I677" s="507"/>
      <c r="J677" s="508"/>
      <c r="K677" s="257"/>
      <c r="L677" s="257"/>
      <c r="M677" s="257"/>
    </row>
    <row r="678" spans="1:13" x14ac:dyDescent="0.55000000000000004">
      <c r="A678" s="445"/>
      <c r="B678" s="432"/>
      <c r="C678" s="433"/>
      <c r="D678" s="433"/>
      <c r="E678" s="433"/>
      <c r="F678" s="433"/>
      <c r="G678" s="433"/>
      <c r="H678" s="434"/>
      <c r="I678" s="507"/>
      <c r="J678" s="508"/>
      <c r="K678" s="257"/>
      <c r="L678" s="257"/>
      <c r="M678" s="257"/>
    </row>
    <row r="679" spans="1:13" x14ac:dyDescent="0.55000000000000004">
      <c r="A679" s="445"/>
      <c r="B679" s="432"/>
      <c r="C679" s="433"/>
      <c r="D679" s="433"/>
      <c r="E679" s="433"/>
      <c r="F679" s="433"/>
      <c r="G679" s="433"/>
      <c r="H679" s="434"/>
      <c r="I679" s="507"/>
      <c r="J679" s="508"/>
      <c r="K679" s="257"/>
      <c r="L679" s="257"/>
      <c r="M679" s="257"/>
    </row>
    <row r="680" spans="1:13" x14ac:dyDescent="0.55000000000000004">
      <c r="A680" s="445"/>
      <c r="B680" s="432"/>
      <c r="C680" s="433"/>
      <c r="D680" s="433"/>
      <c r="E680" s="433"/>
      <c r="F680" s="433"/>
      <c r="G680" s="433"/>
      <c r="H680" s="434"/>
      <c r="I680" s="507"/>
      <c r="J680" s="508"/>
      <c r="K680" s="257"/>
      <c r="L680" s="257"/>
      <c r="M680" s="257"/>
    </row>
    <row r="681" spans="1:13" x14ac:dyDescent="0.55000000000000004">
      <c r="A681" s="445"/>
      <c r="B681" s="432"/>
      <c r="C681" s="433"/>
      <c r="D681" s="433"/>
      <c r="E681" s="433"/>
      <c r="F681" s="433"/>
      <c r="G681" s="433"/>
      <c r="H681" s="434"/>
      <c r="I681" s="507"/>
      <c r="J681" s="508"/>
      <c r="K681" s="257"/>
      <c r="L681" s="257"/>
      <c r="M681" s="257"/>
    </row>
  </sheetData>
  <mergeCells count="732">
    <mergeCell ref="K497:K499"/>
    <mergeCell ref="L497:L499"/>
    <mergeCell ref="M497:M499"/>
    <mergeCell ref="B265:H267"/>
    <mergeCell ref="B268:H270"/>
    <mergeCell ref="I265:J267"/>
    <mergeCell ref="I268:J270"/>
    <mergeCell ref="K265:K267"/>
    <mergeCell ref="L265:L267"/>
    <mergeCell ref="M265:M267"/>
    <mergeCell ref="K268:K270"/>
    <mergeCell ref="L268:L270"/>
    <mergeCell ref="M268:M270"/>
    <mergeCell ref="B459:H464"/>
    <mergeCell ref="I459:J464"/>
    <mergeCell ref="K491:K493"/>
    <mergeCell ref="L491:L493"/>
    <mergeCell ref="M491:M493"/>
    <mergeCell ref="K471:K477"/>
    <mergeCell ref="L471:L477"/>
    <mergeCell ref="M471:M477"/>
    <mergeCell ref="K486:K488"/>
    <mergeCell ref="L486:L488"/>
    <mergeCell ref="M486:M488"/>
    <mergeCell ref="L506:L507"/>
    <mergeCell ref="M506:M507"/>
    <mergeCell ref="B508:H509"/>
    <mergeCell ref="B510:H511"/>
    <mergeCell ref="I506:J507"/>
    <mergeCell ref="I508:J509"/>
    <mergeCell ref="K508:K509"/>
    <mergeCell ref="L508:L509"/>
    <mergeCell ref="M508:M509"/>
    <mergeCell ref="K510:K511"/>
    <mergeCell ref="L510:L511"/>
    <mergeCell ref="M510:M511"/>
    <mergeCell ref="I527:J527"/>
    <mergeCell ref="B528:H528"/>
    <mergeCell ref="I528:J528"/>
    <mergeCell ref="B517:H517"/>
    <mergeCell ref="I517:J517"/>
    <mergeCell ref="B523:H523"/>
    <mergeCell ref="I523:J523"/>
    <mergeCell ref="B524:H524"/>
    <mergeCell ref="I524:J524"/>
    <mergeCell ref="B525:H525"/>
    <mergeCell ref="I525:J525"/>
    <mergeCell ref="B518:H518"/>
    <mergeCell ref="I518:J518"/>
    <mergeCell ref="B519:H519"/>
    <mergeCell ref="I519:J519"/>
    <mergeCell ref="B520:H520"/>
    <mergeCell ref="B497:H501"/>
    <mergeCell ref="B471:H477"/>
    <mergeCell ref="B486:H490"/>
    <mergeCell ref="I486:J490"/>
    <mergeCell ref="B478:H480"/>
    <mergeCell ref="I497:J501"/>
    <mergeCell ref="I520:J520"/>
    <mergeCell ref="B521:H521"/>
    <mergeCell ref="B522:H522"/>
    <mergeCell ref="I522:J522"/>
    <mergeCell ref="I512:M512"/>
    <mergeCell ref="B512:H512"/>
    <mergeCell ref="B502:H503"/>
    <mergeCell ref="I502:J503"/>
    <mergeCell ref="K502:K503"/>
    <mergeCell ref="L502:L503"/>
    <mergeCell ref="M502:M503"/>
    <mergeCell ref="B504:H505"/>
    <mergeCell ref="B506:H507"/>
    <mergeCell ref="I504:J505"/>
    <mergeCell ref="K504:K505"/>
    <mergeCell ref="L504:L505"/>
    <mergeCell ref="M504:M505"/>
    <mergeCell ref="K506:K507"/>
    <mergeCell ref="A448:A511"/>
    <mergeCell ref="I510:J511"/>
    <mergeCell ref="B453:H458"/>
    <mergeCell ref="I453:J458"/>
    <mergeCell ref="A665:A681"/>
    <mergeCell ref="B665:H681"/>
    <mergeCell ref="I665:J681"/>
    <mergeCell ref="K665:K668"/>
    <mergeCell ref="L665:L668"/>
    <mergeCell ref="C631:H636"/>
    <mergeCell ref="B637:H640"/>
    <mergeCell ref="I637:J639"/>
    <mergeCell ref="C595:H598"/>
    <mergeCell ref="B599:H601"/>
    <mergeCell ref="C602:H616"/>
    <mergeCell ref="D617:H623"/>
    <mergeCell ref="C624:H626"/>
    <mergeCell ref="K590:K598"/>
    <mergeCell ref="L590:L598"/>
    <mergeCell ref="I478:J480"/>
    <mergeCell ref="B481:H485"/>
    <mergeCell ref="I481:J485"/>
    <mergeCell ref="B491:H496"/>
    <mergeCell ref="I491:J495"/>
    <mergeCell ref="I576:J583"/>
    <mergeCell ref="K576:K583"/>
    <mergeCell ref="L576:L583"/>
    <mergeCell ref="L539:L543"/>
    <mergeCell ref="M665:M668"/>
    <mergeCell ref="A79:A83"/>
    <mergeCell ref="A84:A92"/>
    <mergeCell ref="A93:A123"/>
    <mergeCell ref="A124:A163"/>
    <mergeCell ref="A164:A203"/>
    <mergeCell ref="A204:A243"/>
    <mergeCell ref="A244:A287"/>
    <mergeCell ref="A288:A327"/>
    <mergeCell ref="A328:A367"/>
    <mergeCell ref="A368:A407"/>
    <mergeCell ref="A415:A447"/>
    <mergeCell ref="B644:H646"/>
    <mergeCell ref="C647:H649"/>
    <mergeCell ref="K599:K608"/>
    <mergeCell ref="L599:L608"/>
    <mergeCell ref="M599:M608"/>
    <mergeCell ref="I590:J592"/>
    <mergeCell ref="I599:J601"/>
    <mergeCell ref="B629:H630"/>
    <mergeCell ref="M590:M598"/>
    <mergeCell ref="K637:K639"/>
    <mergeCell ref="L637:L639"/>
    <mergeCell ref="M637:M639"/>
    <mergeCell ref="L544:L546"/>
    <mergeCell ref="M544:M546"/>
    <mergeCell ref="K551:K553"/>
    <mergeCell ref="L551:L553"/>
    <mergeCell ref="M551:M553"/>
    <mergeCell ref="K561:K563"/>
    <mergeCell ref="L561:L563"/>
    <mergeCell ref="M561:M563"/>
    <mergeCell ref="M576:M583"/>
    <mergeCell ref="I513:J513"/>
    <mergeCell ref="B514:H514"/>
    <mergeCell ref="I514:J514"/>
    <mergeCell ref="B515:H515"/>
    <mergeCell ref="I515:J515"/>
    <mergeCell ref="B516:H516"/>
    <mergeCell ref="I516:J516"/>
    <mergeCell ref="M381:M383"/>
    <mergeCell ref="C386:H390"/>
    <mergeCell ref="I384:J390"/>
    <mergeCell ref="C402:H407"/>
    <mergeCell ref="M394:M396"/>
    <mergeCell ref="M397:M399"/>
    <mergeCell ref="M384:M385"/>
    <mergeCell ref="M391:M393"/>
    <mergeCell ref="M442:M447"/>
    <mergeCell ref="B448:H452"/>
    <mergeCell ref="I448:J452"/>
    <mergeCell ref="K448:K452"/>
    <mergeCell ref="L448:L452"/>
    <mergeCell ref="M448:M452"/>
    <mergeCell ref="B428:H431"/>
    <mergeCell ref="I428:J431"/>
    <mergeCell ref="I471:J477"/>
    <mergeCell ref="B391:H393"/>
    <mergeCell ref="I391:J393"/>
    <mergeCell ref="K391:K393"/>
    <mergeCell ref="L391:L393"/>
    <mergeCell ref="B313:H314"/>
    <mergeCell ref="C315:H320"/>
    <mergeCell ref="I313:J320"/>
    <mergeCell ref="K313:K314"/>
    <mergeCell ref="L313:L314"/>
    <mergeCell ref="B384:H385"/>
    <mergeCell ref="K384:K385"/>
    <mergeCell ref="L384:L385"/>
    <mergeCell ref="B378:H380"/>
    <mergeCell ref="I378:J380"/>
    <mergeCell ref="K378:K380"/>
    <mergeCell ref="L378:L380"/>
    <mergeCell ref="B381:H383"/>
    <mergeCell ref="I381:J383"/>
    <mergeCell ref="K381:K383"/>
    <mergeCell ref="L381:L383"/>
    <mergeCell ref="L356:L359"/>
    <mergeCell ref="B346:H351"/>
    <mergeCell ref="B363:H365"/>
    <mergeCell ref="B366:H367"/>
    <mergeCell ref="B321:H323"/>
    <mergeCell ref="I321:J323"/>
    <mergeCell ref="K321:K323"/>
    <mergeCell ref="L321:L323"/>
    <mergeCell ref="M321:M323"/>
    <mergeCell ref="B328:H330"/>
    <mergeCell ref="I328:J330"/>
    <mergeCell ref="K328:K330"/>
    <mergeCell ref="L328:L330"/>
    <mergeCell ref="M328:M330"/>
    <mergeCell ref="B324:H327"/>
    <mergeCell ref="I337:J338"/>
    <mergeCell ref="K337:K338"/>
    <mergeCell ref="L337:L338"/>
    <mergeCell ref="M337:M338"/>
    <mergeCell ref="B331:H333"/>
    <mergeCell ref="I331:J333"/>
    <mergeCell ref="K331:K333"/>
    <mergeCell ref="L331:L333"/>
    <mergeCell ref="M331:M333"/>
    <mergeCell ref="B334:H336"/>
    <mergeCell ref="I334:J336"/>
    <mergeCell ref="B168:H169"/>
    <mergeCell ref="I168:J169"/>
    <mergeCell ref="K168:K169"/>
    <mergeCell ref="L168:L169"/>
    <mergeCell ref="M168:M169"/>
    <mergeCell ref="B219:H221"/>
    <mergeCell ref="I219:J221"/>
    <mergeCell ref="B216:H218"/>
    <mergeCell ref="I216:J218"/>
    <mergeCell ref="K216:K218"/>
    <mergeCell ref="L216:L218"/>
    <mergeCell ref="B204:H209"/>
    <mergeCell ref="I204:J209"/>
    <mergeCell ref="K204:K209"/>
    <mergeCell ref="L204:L209"/>
    <mergeCell ref="I186:J189"/>
    <mergeCell ref="K186:K189"/>
    <mergeCell ref="L186:L189"/>
    <mergeCell ref="M186:M189"/>
    <mergeCell ref="B190:H192"/>
    <mergeCell ref="I190:J192"/>
    <mergeCell ref="K190:K192"/>
    <mergeCell ref="L190:L192"/>
    <mergeCell ref="M190:M192"/>
    <mergeCell ref="B339:H342"/>
    <mergeCell ref="I339:J342"/>
    <mergeCell ref="K339:K342"/>
    <mergeCell ref="L339:L342"/>
    <mergeCell ref="M339:M342"/>
    <mergeCell ref="B274:H275"/>
    <mergeCell ref="I663:J664"/>
    <mergeCell ref="K663:K664"/>
    <mergeCell ref="L663:L664"/>
    <mergeCell ref="M663:M664"/>
    <mergeCell ref="C650:H662"/>
    <mergeCell ref="I644:J645"/>
    <mergeCell ref="K644:K646"/>
    <mergeCell ref="L644:L646"/>
    <mergeCell ref="M644:M646"/>
    <mergeCell ref="M627:M628"/>
    <mergeCell ref="I629:J636"/>
    <mergeCell ref="K629:K636"/>
    <mergeCell ref="L629:L636"/>
    <mergeCell ref="M629:M636"/>
    <mergeCell ref="B627:H628"/>
    <mergeCell ref="I627:J628"/>
    <mergeCell ref="K627:K628"/>
    <mergeCell ref="L627:L628"/>
    <mergeCell ref="M539:M543"/>
    <mergeCell ref="B569:H575"/>
    <mergeCell ref="I569:J575"/>
    <mergeCell ref="K569:K575"/>
    <mergeCell ref="L569:L575"/>
    <mergeCell ref="M569:M575"/>
    <mergeCell ref="K539:K543"/>
    <mergeCell ref="B529:H532"/>
    <mergeCell ref="I529:J532"/>
    <mergeCell ref="K529:K532"/>
    <mergeCell ref="C563:H568"/>
    <mergeCell ref="L533:L538"/>
    <mergeCell ref="M533:M538"/>
    <mergeCell ref="L529:L532"/>
    <mergeCell ref="M529:M532"/>
    <mergeCell ref="I544:J545"/>
    <mergeCell ref="I551:J552"/>
    <mergeCell ref="I561:J563"/>
    <mergeCell ref="K544:K546"/>
    <mergeCell ref="B533:H538"/>
    <mergeCell ref="I533:J538"/>
    <mergeCell ref="K533:K538"/>
    <mergeCell ref="B539:H543"/>
    <mergeCell ref="I539:J543"/>
    <mergeCell ref="B465:H470"/>
    <mergeCell ref="I465:J470"/>
    <mergeCell ref="K465:K470"/>
    <mergeCell ref="L465:L470"/>
    <mergeCell ref="M465:M470"/>
    <mergeCell ref="L424:L427"/>
    <mergeCell ref="M424:M427"/>
    <mergeCell ref="B432:H434"/>
    <mergeCell ref="I432:J434"/>
    <mergeCell ref="K432:K434"/>
    <mergeCell ref="L432:L434"/>
    <mergeCell ref="M432:M434"/>
    <mergeCell ref="B435:H441"/>
    <mergeCell ref="I435:J441"/>
    <mergeCell ref="K435:K441"/>
    <mergeCell ref="L435:L441"/>
    <mergeCell ref="M435:M441"/>
    <mergeCell ref="I424:J427"/>
    <mergeCell ref="K424:K427"/>
    <mergeCell ref="B442:H447"/>
    <mergeCell ref="I442:J447"/>
    <mergeCell ref="K442:K447"/>
    <mergeCell ref="L442:L447"/>
    <mergeCell ref="K428:K429"/>
    <mergeCell ref="L428:L429"/>
    <mergeCell ref="M428:M429"/>
    <mergeCell ref="B424:H427"/>
    <mergeCell ref="M408:M411"/>
    <mergeCell ref="B412:H414"/>
    <mergeCell ref="I412:J414"/>
    <mergeCell ref="K412:K414"/>
    <mergeCell ref="L412:L414"/>
    <mergeCell ref="M412:M414"/>
    <mergeCell ref="M400:M401"/>
    <mergeCell ref="M419:M421"/>
    <mergeCell ref="B422:H423"/>
    <mergeCell ref="I422:J423"/>
    <mergeCell ref="K422:K423"/>
    <mergeCell ref="L422:L423"/>
    <mergeCell ref="M422:M423"/>
    <mergeCell ref="B415:H418"/>
    <mergeCell ref="I415:J418"/>
    <mergeCell ref="K415:K418"/>
    <mergeCell ref="L415:L418"/>
    <mergeCell ref="M415:M418"/>
    <mergeCell ref="B419:H421"/>
    <mergeCell ref="I419:J421"/>
    <mergeCell ref="K419:K421"/>
    <mergeCell ref="L419:L421"/>
    <mergeCell ref="A408:A414"/>
    <mergeCell ref="B408:H411"/>
    <mergeCell ref="I408:J411"/>
    <mergeCell ref="K408:K411"/>
    <mergeCell ref="L408:L411"/>
    <mergeCell ref="B394:H396"/>
    <mergeCell ref="I394:J396"/>
    <mergeCell ref="K394:K396"/>
    <mergeCell ref="L394:L396"/>
    <mergeCell ref="B397:H399"/>
    <mergeCell ref="I397:J399"/>
    <mergeCell ref="K397:K399"/>
    <mergeCell ref="L397:L399"/>
    <mergeCell ref="B400:H401"/>
    <mergeCell ref="I400:J401"/>
    <mergeCell ref="K400:K401"/>
    <mergeCell ref="L400:L401"/>
    <mergeCell ref="M378:M380"/>
    <mergeCell ref="B368:H370"/>
    <mergeCell ref="I368:J370"/>
    <mergeCell ref="K368:K370"/>
    <mergeCell ref="L368:L370"/>
    <mergeCell ref="M368:M370"/>
    <mergeCell ref="B371:H373"/>
    <mergeCell ref="I371:J373"/>
    <mergeCell ref="K371:K373"/>
    <mergeCell ref="L371:L373"/>
    <mergeCell ref="M371:M373"/>
    <mergeCell ref="B374:H377"/>
    <mergeCell ref="I374:J377"/>
    <mergeCell ref="M356:M359"/>
    <mergeCell ref="B360:H362"/>
    <mergeCell ref="I360:J362"/>
    <mergeCell ref="K360:K362"/>
    <mergeCell ref="L360:L362"/>
    <mergeCell ref="M360:M362"/>
    <mergeCell ref="K374:K377"/>
    <mergeCell ref="L374:L377"/>
    <mergeCell ref="M374:M377"/>
    <mergeCell ref="B356:H359"/>
    <mergeCell ref="I356:J359"/>
    <mergeCell ref="K356:K359"/>
    <mergeCell ref="I363:J365"/>
    <mergeCell ref="I366:J367"/>
    <mergeCell ref="K363:K364"/>
    <mergeCell ref="L363:L364"/>
    <mergeCell ref="M363:M364"/>
    <mergeCell ref="K366:K367"/>
    <mergeCell ref="L366:L367"/>
    <mergeCell ref="M366:M367"/>
    <mergeCell ref="B302:H305"/>
    <mergeCell ref="I302:J305"/>
    <mergeCell ref="K302:K305"/>
    <mergeCell ref="B352:H353"/>
    <mergeCell ref="I352:J353"/>
    <mergeCell ref="K352:K353"/>
    <mergeCell ref="L352:L353"/>
    <mergeCell ref="M352:M353"/>
    <mergeCell ref="B354:H355"/>
    <mergeCell ref="I354:J355"/>
    <mergeCell ref="K354:K355"/>
    <mergeCell ref="L354:L355"/>
    <mergeCell ref="M354:M355"/>
    <mergeCell ref="I346:J351"/>
    <mergeCell ref="K346:K351"/>
    <mergeCell ref="L346:L351"/>
    <mergeCell ref="M346:M351"/>
    <mergeCell ref="B343:H345"/>
    <mergeCell ref="I343:J345"/>
    <mergeCell ref="K343:K345"/>
    <mergeCell ref="L343:L345"/>
    <mergeCell ref="M343:M345"/>
    <mergeCell ref="M313:M314"/>
    <mergeCell ref="B337:H338"/>
    <mergeCell ref="M288:M289"/>
    <mergeCell ref="B283:H283"/>
    <mergeCell ref="I283:J283"/>
    <mergeCell ref="B284:H287"/>
    <mergeCell ref="I284:J287"/>
    <mergeCell ref="K284:K287"/>
    <mergeCell ref="L284:L287"/>
    <mergeCell ref="M284:M287"/>
    <mergeCell ref="I324:J327"/>
    <mergeCell ref="K324:K327"/>
    <mergeCell ref="L324:L327"/>
    <mergeCell ref="M324:M327"/>
    <mergeCell ref="L302:L305"/>
    <mergeCell ref="M302:M305"/>
    <mergeCell ref="B306:H310"/>
    <mergeCell ref="I306:J310"/>
    <mergeCell ref="K306:K310"/>
    <mergeCell ref="L306:L310"/>
    <mergeCell ref="M306:M310"/>
    <mergeCell ref="B311:H312"/>
    <mergeCell ref="I311:J312"/>
    <mergeCell ref="K311:K312"/>
    <mergeCell ref="L311:L312"/>
    <mergeCell ref="M311:M312"/>
    <mergeCell ref="B280:H282"/>
    <mergeCell ref="I280:J282"/>
    <mergeCell ref="K280:K282"/>
    <mergeCell ref="L280:L282"/>
    <mergeCell ref="M280:M282"/>
    <mergeCell ref="B297:H301"/>
    <mergeCell ref="I297:J301"/>
    <mergeCell ref="K297:K301"/>
    <mergeCell ref="L297:L301"/>
    <mergeCell ref="M297:M301"/>
    <mergeCell ref="B290:H293"/>
    <mergeCell ref="I290:J293"/>
    <mergeCell ref="K290:K293"/>
    <mergeCell ref="L290:L293"/>
    <mergeCell ref="M290:M293"/>
    <mergeCell ref="B294:H296"/>
    <mergeCell ref="I294:J296"/>
    <mergeCell ref="K294:K296"/>
    <mergeCell ref="L294:L296"/>
    <mergeCell ref="M294:M296"/>
    <mergeCell ref="B288:H289"/>
    <mergeCell ref="I288:J289"/>
    <mergeCell ref="K288:K289"/>
    <mergeCell ref="L288:L289"/>
    <mergeCell ref="B271:H273"/>
    <mergeCell ref="I271:J273"/>
    <mergeCell ref="K271:K273"/>
    <mergeCell ref="L271:L273"/>
    <mergeCell ref="M271:M273"/>
    <mergeCell ref="B276:H279"/>
    <mergeCell ref="I276:J279"/>
    <mergeCell ref="K276:K279"/>
    <mergeCell ref="L276:L279"/>
    <mergeCell ref="M276:M279"/>
    <mergeCell ref="I274:J275"/>
    <mergeCell ref="K274:K275"/>
    <mergeCell ref="L274:L275"/>
    <mergeCell ref="M274:M275"/>
    <mergeCell ref="B260:H261"/>
    <mergeCell ref="I260:J261"/>
    <mergeCell ref="K260:K261"/>
    <mergeCell ref="L260:L261"/>
    <mergeCell ref="M260:M261"/>
    <mergeCell ref="B262:H264"/>
    <mergeCell ref="I262:J264"/>
    <mergeCell ref="K262:K264"/>
    <mergeCell ref="L262:L264"/>
    <mergeCell ref="M262:M264"/>
    <mergeCell ref="L253:L256"/>
    <mergeCell ref="M253:M256"/>
    <mergeCell ref="B257:H259"/>
    <mergeCell ref="I257:J259"/>
    <mergeCell ref="K257:K259"/>
    <mergeCell ref="L257:L259"/>
    <mergeCell ref="M257:M259"/>
    <mergeCell ref="B247:H252"/>
    <mergeCell ref="I247:J252"/>
    <mergeCell ref="K247:K252"/>
    <mergeCell ref="L247:L252"/>
    <mergeCell ref="M247:M252"/>
    <mergeCell ref="B253:H256"/>
    <mergeCell ref="I253:J256"/>
    <mergeCell ref="K253:K256"/>
    <mergeCell ref="B234:H237"/>
    <mergeCell ref="I234:J237"/>
    <mergeCell ref="K234:K237"/>
    <mergeCell ref="L234:L237"/>
    <mergeCell ref="M234:M237"/>
    <mergeCell ref="L241:L243"/>
    <mergeCell ref="M241:M243"/>
    <mergeCell ref="B244:H246"/>
    <mergeCell ref="I244:J246"/>
    <mergeCell ref="K244:K246"/>
    <mergeCell ref="L244:L246"/>
    <mergeCell ref="M244:M246"/>
    <mergeCell ref="B238:H240"/>
    <mergeCell ref="I238:J240"/>
    <mergeCell ref="K238:K240"/>
    <mergeCell ref="L238:L240"/>
    <mergeCell ref="M238:M240"/>
    <mergeCell ref="B241:H243"/>
    <mergeCell ref="I241:J243"/>
    <mergeCell ref="K241:K243"/>
    <mergeCell ref="B226:H229"/>
    <mergeCell ref="I226:J229"/>
    <mergeCell ref="K226:K229"/>
    <mergeCell ref="L226:L229"/>
    <mergeCell ref="M226:M229"/>
    <mergeCell ref="B230:H233"/>
    <mergeCell ref="I230:J233"/>
    <mergeCell ref="K230:K233"/>
    <mergeCell ref="L230:L233"/>
    <mergeCell ref="M230:M233"/>
    <mergeCell ref="B222:H225"/>
    <mergeCell ref="I222:J225"/>
    <mergeCell ref="K222:K225"/>
    <mergeCell ref="L222:L225"/>
    <mergeCell ref="M222:M225"/>
    <mergeCell ref="B213:H215"/>
    <mergeCell ref="I213:J215"/>
    <mergeCell ref="M193:M196"/>
    <mergeCell ref="B197:H199"/>
    <mergeCell ref="I197:J199"/>
    <mergeCell ref="B200:H203"/>
    <mergeCell ref="I200:J203"/>
    <mergeCell ref="M204:M209"/>
    <mergeCell ref="B210:H212"/>
    <mergeCell ref="I210:J212"/>
    <mergeCell ref="B193:H196"/>
    <mergeCell ref="I193:J196"/>
    <mergeCell ref="K193:K196"/>
    <mergeCell ref="L193:L196"/>
    <mergeCell ref="M216:M218"/>
    <mergeCell ref="B186:H189"/>
    <mergeCell ref="B180:H182"/>
    <mergeCell ref="I180:J182"/>
    <mergeCell ref="K180:K182"/>
    <mergeCell ref="L180:L182"/>
    <mergeCell ref="M180:M182"/>
    <mergeCell ref="B183:H185"/>
    <mergeCell ref="I183:J185"/>
    <mergeCell ref="K183:K185"/>
    <mergeCell ref="L183:L185"/>
    <mergeCell ref="M183:M185"/>
    <mergeCell ref="B170:H175"/>
    <mergeCell ref="I170:J175"/>
    <mergeCell ref="K170:K175"/>
    <mergeCell ref="L170:L175"/>
    <mergeCell ref="M170:M175"/>
    <mergeCell ref="B176:H179"/>
    <mergeCell ref="I176:J179"/>
    <mergeCell ref="K176:K179"/>
    <mergeCell ref="L176:L179"/>
    <mergeCell ref="M176:M179"/>
    <mergeCell ref="L149:L153"/>
    <mergeCell ref="M149:M153"/>
    <mergeCell ref="K154:K155"/>
    <mergeCell ref="L154:L155"/>
    <mergeCell ref="M154:M155"/>
    <mergeCell ref="B164:H167"/>
    <mergeCell ref="I164:J167"/>
    <mergeCell ref="K164:K167"/>
    <mergeCell ref="L164:L167"/>
    <mergeCell ref="M164:M167"/>
    <mergeCell ref="B154:H157"/>
    <mergeCell ref="B158:H159"/>
    <mergeCell ref="B160:H163"/>
    <mergeCell ref="I154:J157"/>
    <mergeCell ref="I158:J159"/>
    <mergeCell ref="I160:J163"/>
    <mergeCell ref="K158:K159"/>
    <mergeCell ref="K160:K161"/>
    <mergeCell ref="L158:L159"/>
    <mergeCell ref="L160:L161"/>
    <mergeCell ref="M158:M159"/>
    <mergeCell ref="M160:M161"/>
    <mergeCell ref="B139:H141"/>
    <mergeCell ref="I139:J141"/>
    <mergeCell ref="K139:K141"/>
    <mergeCell ref="L139:L141"/>
    <mergeCell ref="M139:M141"/>
    <mergeCell ref="B142:H144"/>
    <mergeCell ref="I142:J144"/>
    <mergeCell ref="K142:K144"/>
    <mergeCell ref="L142:L144"/>
    <mergeCell ref="B147:H148"/>
    <mergeCell ref="I147:J148"/>
    <mergeCell ref="K147:K148"/>
    <mergeCell ref="L147:L148"/>
    <mergeCell ref="M147:M148"/>
    <mergeCell ref="B149:H153"/>
    <mergeCell ref="I149:J153"/>
    <mergeCell ref="K149:K153"/>
    <mergeCell ref="B124:H125"/>
    <mergeCell ref="I124:J125"/>
    <mergeCell ref="K124:K125"/>
    <mergeCell ref="L124:L125"/>
    <mergeCell ref="M124:M125"/>
    <mergeCell ref="B133:H138"/>
    <mergeCell ref="I133:J138"/>
    <mergeCell ref="K133:K138"/>
    <mergeCell ref="L133:L138"/>
    <mergeCell ref="M133:M138"/>
    <mergeCell ref="M142:M144"/>
    <mergeCell ref="B145:H146"/>
    <mergeCell ref="I145:J146"/>
    <mergeCell ref="K145:K146"/>
    <mergeCell ref="L145:L146"/>
    <mergeCell ref="M145:M146"/>
    <mergeCell ref="B111:H113"/>
    <mergeCell ref="K111:K112"/>
    <mergeCell ref="L111:L112"/>
    <mergeCell ref="M111:M112"/>
    <mergeCell ref="I111:J113"/>
    <mergeCell ref="M96:M98"/>
    <mergeCell ref="B99:H100"/>
    <mergeCell ref="I99:J100"/>
    <mergeCell ref="K99:K100"/>
    <mergeCell ref="L99:L100"/>
    <mergeCell ref="M99:M100"/>
    <mergeCell ref="B96:H98"/>
    <mergeCell ref="I96:J98"/>
    <mergeCell ref="K96:K98"/>
    <mergeCell ref="L96:L98"/>
    <mergeCell ref="B82:H83"/>
    <mergeCell ref="I82:J83"/>
    <mergeCell ref="K82:K83"/>
    <mergeCell ref="L82:L83"/>
    <mergeCell ref="B93:H95"/>
    <mergeCell ref="I93:J95"/>
    <mergeCell ref="K93:K95"/>
    <mergeCell ref="L93:L95"/>
    <mergeCell ref="M93:M95"/>
    <mergeCell ref="B114:H123"/>
    <mergeCell ref="I114:J123"/>
    <mergeCell ref="K114:K115"/>
    <mergeCell ref="L114:L115"/>
    <mergeCell ref="M114:M115"/>
    <mergeCell ref="C126:H132"/>
    <mergeCell ref="C101:H110"/>
    <mergeCell ref="M64:M72"/>
    <mergeCell ref="B73:H78"/>
    <mergeCell ref="I73:J78"/>
    <mergeCell ref="K73:K78"/>
    <mergeCell ref="L73:L78"/>
    <mergeCell ref="M73:M78"/>
    <mergeCell ref="B84:H92"/>
    <mergeCell ref="I84:J92"/>
    <mergeCell ref="K84:K92"/>
    <mergeCell ref="L84:L92"/>
    <mergeCell ref="M84:M92"/>
    <mergeCell ref="M82:M83"/>
    <mergeCell ref="B79:H81"/>
    <mergeCell ref="I79:J81"/>
    <mergeCell ref="K79:K81"/>
    <mergeCell ref="L79:L81"/>
    <mergeCell ref="M79:M81"/>
    <mergeCell ref="A1:L1"/>
    <mergeCell ref="A2:A4"/>
    <mergeCell ref="B2:H4"/>
    <mergeCell ref="I2:J4"/>
    <mergeCell ref="K2:K4"/>
    <mergeCell ref="L2:L4"/>
    <mergeCell ref="L16:L29"/>
    <mergeCell ref="M16:M29"/>
    <mergeCell ref="I30:J43"/>
    <mergeCell ref="K30:K43"/>
    <mergeCell ref="L30:L43"/>
    <mergeCell ref="M30:M43"/>
    <mergeCell ref="A10:A43"/>
    <mergeCell ref="B16:H29"/>
    <mergeCell ref="I16:J29"/>
    <mergeCell ref="K16:K29"/>
    <mergeCell ref="B10:H15"/>
    <mergeCell ref="I10:J15"/>
    <mergeCell ref="B30:H32"/>
    <mergeCell ref="C33:H39"/>
    <mergeCell ref="B40:H43"/>
    <mergeCell ref="B33:B39"/>
    <mergeCell ref="I584:J584"/>
    <mergeCell ref="I585:J585"/>
    <mergeCell ref="I586:J586"/>
    <mergeCell ref="I587:J587"/>
    <mergeCell ref="I588:J588"/>
    <mergeCell ref="I589:J589"/>
    <mergeCell ref="M2:M4"/>
    <mergeCell ref="A5:A9"/>
    <mergeCell ref="B5:H9"/>
    <mergeCell ref="I5:J9"/>
    <mergeCell ref="K5:K9"/>
    <mergeCell ref="L5:L9"/>
    <mergeCell ref="M5:M9"/>
    <mergeCell ref="A44:A78"/>
    <mergeCell ref="I44:J63"/>
    <mergeCell ref="K44:K63"/>
    <mergeCell ref="L44:L63"/>
    <mergeCell ref="M44:M63"/>
    <mergeCell ref="B64:H72"/>
    <mergeCell ref="I64:J72"/>
    <mergeCell ref="K64:K72"/>
    <mergeCell ref="L64:L72"/>
    <mergeCell ref="B44:H48"/>
    <mergeCell ref="C49:H63"/>
    <mergeCell ref="A561:A589"/>
    <mergeCell ref="A627:A664"/>
    <mergeCell ref="A590:A626"/>
    <mergeCell ref="A526:A560"/>
    <mergeCell ref="A512:A525"/>
    <mergeCell ref="B584:H584"/>
    <mergeCell ref="B585:H585"/>
    <mergeCell ref="B586:H586"/>
    <mergeCell ref="B587:H587"/>
    <mergeCell ref="B588:H588"/>
    <mergeCell ref="B589:H589"/>
    <mergeCell ref="B576:H583"/>
    <mergeCell ref="C641:H643"/>
    <mergeCell ref="B663:H664"/>
    <mergeCell ref="B513:H513"/>
    <mergeCell ref="B544:H549"/>
    <mergeCell ref="B550:H550"/>
    <mergeCell ref="B590:H594"/>
    <mergeCell ref="B551:H552"/>
    <mergeCell ref="C553:H560"/>
    <mergeCell ref="B561:H562"/>
    <mergeCell ref="B526:H526"/>
    <mergeCell ref="B527:H527"/>
  </mergeCells>
  <phoneticPr fontId="1"/>
  <pageMargins left="0.70866141732283472" right="0.70866141732283472" top="0.74803149606299213" bottom="0.74803149606299213" header="0.31496062992125984" footer="0.31496062992125984"/>
  <pageSetup paperSize="9" scale="92" fitToHeight="0" orientation="portrait" r:id="rId1"/>
  <headerFooter>
    <oddFooter>&amp;P ページ</oddFooter>
  </headerFooter>
  <rowBreaks count="17" manualBreakCount="17">
    <brk id="43" max="12" man="1"/>
    <brk id="83" max="12" man="1"/>
    <brk id="123" max="12" man="1"/>
    <brk id="163" max="12" man="1"/>
    <brk id="203" max="12" man="1"/>
    <brk id="243" max="12" man="1"/>
    <brk id="287" max="12" man="1"/>
    <brk id="327" max="12" man="1"/>
    <brk id="367" max="12" man="1"/>
    <brk id="407" max="12" man="1"/>
    <brk id="447" max="12" man="1"/>
    <brk id="511" max="12" man="1"/>
    <brk id="525" max="12" man="1"/>
    <brk id="560" max="12" man="1"/>
    <brk id="589" max="12" man="1"/>
    <brk id="626" max="12" man="1"/>
    <brk id="664"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M51"/>
  <sheetViews>
    <sheetView view="pageBreakPreview" topLeftCell="A28" zoomScale="75" zoomScaleNormal="100" zoomScaleSheetLayoutView="75" zoomScalePageLayoutView="85" workbookViewId="0">
      <selection activeCell="D20" sqref="D20"/>
    </sheetView>
  </sheetViews>
  <sheetFormatPr defaultRowHeight="5.9" customHeight="1" x14ac:dyDescent="0.55000000000000004"/>
  <cols>
    <col min="1" max="1" width="49.25" style="234" customWidth="1"/>
    <col min="2" max="2" width="30.5" style="234" customWidth="1"/>
    <col min="3" max="3" width="9.75" style="235" customWidth="1"/>
    <col min="4" max="4" width="11.08203125" style="236" customWidth="1"/>
    <col min="5" max="5" width="9.75" style="235" customWidth="1"/>
    <col min="6" max="6" width="11.08203125" style="174" customWidth="1"/>
    <col min="7" max="256" width="8.6640625" style="174"/>
    <col min="257" max="257" width="49.25" style="174" customWidth="1"/>
    <col min="258" max="258" width="30.5" style="174" customWidth="1"/>
    <col min="259" max="259" width="9.75" style="174" customWidth="1"/>
    <col min="260" max="260" width="11.08203125" style="174" customWidth="1"/>
    <col min="261" max="261" width="9.75" style="174" customWidth="1"/>
    <col min="262" max="262" width="11.08203125" style="174" customWidth="1"/>
    <col min="263" max="512" width="8.6640625" style="174"/>
    <col min="513" max="513" width="49.25" style="174" customWidth="1"/>
    <col min="514" max="514" width="30.5" style="174" customWidth="1"/>
    <col min="515" max="515" width="9.75" style="174" customWidth="1"/>
    <col min="516" max="516" width="11.08203125" style="174" customWidth="1"/>
    <col min="517" max="517" width="9.75" style="174" customWidth="1"/>
    <col min="518" max="518" width="11.08203125" style="174" customWidth="1"/>
    <col min="519" max="768" width="8.6640625" style="174"/>
    <col min="769" max="769" width="49.25" style="174" customWidth="1"/>
    <col min="770" max="770" width="30.5" style="174" customWidth="1"/>
    <col min="771" max="771" width="9.75" style="174" customWidth="1"/>
    <col min="772" max="772" width="11.08203125" style="174" customWidth="1"/>
    <col min="773" max="773" width="9.75" style="174" customWidth="1"/>
    <col min="774" max="774" width="11.08203125" style="174" customWidth="1"/>
    <col min="775" max="1024" width="8.6640625" style="174"/>
    <col min="1025" max="1025" width="49.25" style="174" customWidth="1"/>
    <col min="1026" max="1026" width="30.5" style="174" customWidth="1"/>
    <col min="1027" max="1027" width="9.75" style="174" customWidth="1"/>
    <col min="1028" max="1028" width="11.08203125" style="174" customWidth="1"/>
    <col min="1029" max="1029" width="9.75" style="174" customWidth="1"/>
    <col min="1030" max="1030" width="11.08203125" style="174" customWidth="1"/>
    <col min="1031" max="1280" width="8.6640625" style="174"/>
    <col min="1281" max="1281" width="49.25" style="174" customWidth="1"/>
    <col min="1282" max="1282" width="30.5" style="174" customWidth="1"/>
    <col min="1283" max="1283" width="9.75" style="174" customWidth="1"/>
    <col min="1284" max="1284" width="11.08203125" style="174" customWidth="1"/>
    <col min="1285" max="1285" width="9.75" style="174" customWidth="1"/>
    <col min="1286" max="1286" width="11.08203125" style="174" customWidth="1"/>
    <col min="1287" max="1536" width="8.6640625" style="174"/>
    <col min="1537" max="1537" width="49.25" style="174" customWidth="1"/>
    <col min="1538" max="1538" width="30.5" style="174" customWidth="1"/>
    <col min="1539" max="1539" width="9.75" style="174" customWidth="1"/>
    <col min="1540" max="1540" width="11.08203125" style="174" customWidth="1"/>
    <col min="1541" max="1541" width="9.75" style="174" customWidth="1"/>
    <col min="1542" max="1542" width="11.08203125" style="174" customWidth="1"/>
    <col min="1543" max="1792" width="8.6640625" style="174"/>
    <col min="1793" max="1793" width="49.25" style="174" customWidth="1"/>
    <col min="1794" max="1794" width="30.5" style="174" customWidth="1"/>
    <col min="1795" max="1795" width="9.75" style="174" customWidth="1"/>
    <col min="1796" max="1796" width="11.08203125" style="174" customWidth="1"/>
    <col min="1797" max="1797" width="9.75" style="174" customWidth="1"/>
    <col min="1798" max="1798" width="11.08203125" style="174" customWidth="1"/>
    <col min="1799" max="2048" width="8.6640625" style="174"/>
    <col min="2049" max="2049" width="49.25" style="174" customWidth="1"/>
    <col min="2050" max="2050" width="30.5" style="174" customWidth="1"/>
    <col min="2051" max="2051" width="9.75" style="174" customWidth="1"/>
    <col min="2052" max="2052" width="11.08203125" style="174" customWidth="1"/>
    <col min="2053" max="2053" width="9.75" style="174" customWidth="1"/>
    <col min="2054" max="2054" width="11.08203125" style="174" customWidth="1"/>
    <col min="2055" max="2304" width="8.6640625" style="174"/>
    <col min="2305" max="2305" width="49.25" style="174" customWidth="1"/>
    <col min="2306" max="2306" width="30.5" style="174" customWidth="1"/>
    <col min="2307" max="2307" width="9.75" style="174" customWidth="1"/>
    <col min="2308" max="2308" width="11.08203125" style="174" customWidth="1"/>
    <col min="2309" max="2309" width="9.75" style="174" customWidth="1"/>
    <col min="2310" max="2310" width="11.08203125" style="174" customWidth="1"/>
    <col min="2311" max="2560" width="8.6640625" style="174"/>
    <col min="2561" max="2561" width="49.25" style="174" customWidth="1"/>
    <col min="2562" max="2562" width="30.5" style="174" customWidth="1"/>
    <col min="2563" max="2563" width="9.75" style="174" customWidth="1"/>
    <col min="2564" max="2564" width="11.08203125" style="174" customWidth="1"/>
    <col min="2565" max="2565" width="9.75" style="174" customWidth="1"/>
    <col min="2566" max="2566" width="11.08203125" style="174" customWidth="1"/>
    <col min="2567" max="2816" width="8.6640625" style="174"/>
    <col min="2817" max="2817" width="49.25" style="174" customWidth="1"/>
    <col min="2818" max="2818" width="30.5" style="174" customWidth="1"/>
    <col min="2819" max="2819" width="9.75" style="174" customWidth="1"/>
    <col min="2820" max="2820" width="11.08203125" style="174" customWidth="1"/>
    <col min="2821" max="2821" width="9.75" style="174" customWidth="1"/>
    <col min="2822" max="2822" width="11.08203125" style="174" customWidth="1"/>
    <col min="2823" max="3072" width="8.6640625" style="174"/>
    <col min="3073" max="3073" width="49.25" style="174" customWidth="1"/>
    <col min="3074" max="3074" width="30.5" style="174" customWidth="1"/>
    <col min="3075" max="3075" width="9.75" style="174" customWidth="1"/>
    <col min="3076" max="3076" width="11.08203125" style="174" customWidth="1"/>
    <col min="3077" max="3077" width="9.75" style="174" customWidth="1"/>
    <col min="3078" max="3078" width="11.08203125" style="174" customWidth="1"/>
    <col min="3079" max="3328" width="8.6640625" style="174"/>
    <col min="3329" max="3329" width="49.25" style="174" customWidth="1"/>
    <col min="3330" max="3330" width="30.5" style="174" customWidth="1"/>
    <col min="3331" max="3331" width="9.75" style="174" customWidth="1"/>
    <col min="3332" max="3332" width="11.08203125" style="174" customWidth="1"/>
    <col min="3333" max="3333" width="9.75" style="174" customWidth="1"/>
    <col min="3334" max="3334" width="11.08203125" style="174" customWidth="1"/>
    <col min="3335" max="3584" width="8.6640625" style="174"/>
    <col min="3585" max="3585" width="49.25" style="174" customWidth="1"/>
    <col min="3586" max="3586" width="30.5" style="174" customWidth="1"/>
    <col min="3587" max="3587" width="9.75" style="174" customWidth="1"/>
    <col min="3588" max="3588" width="11.08203125" style="174" customWidth="1"/>
    <col min="3589" max="3589" width="9.75" style="174" customWidth="1"/>
    <col min="3590" max="3590" width="11.08203125" style="174" customWidth="1"/>
    <col min="3591" max="3840" width="8.6640625" style="174"/>
    <col min="3841" max="3841" width="49.25" style="174" customWidth="1"/>
    <col min="3842" max="3842" width="30.5" style="174" customWidth="1"/>
    <col min="3843" max="3843" width="9.75" style="174" customWidth="1"/>
    <col min="3844" max="3844" width="11.08203125" style="174" customWidth="1"/>
    <col min="3845" max="3845" width="9.75" style="174" customWidth="1"/>
    <col min="3846" max="3846" width="11.08203125" style="174" customWidth="1"/>
    <col min="3847" max="4096" width="8.6640625" style="174"/>
    <col min="4097" max="4097" width="49.25" style="174" customWidth="1"/>
    <col min="4098" max="4098" width="30.5" style="174" customWidth="1"/>
    <col min="4099" max="4099" width="9.75" style="174" customWidth="1"/>
    <col min="4100" max="4100" width="11.08203125" style="174" customWidth="1"/>
    <col min="4101" max="4101" width="9.75" style="174" customWidth="1"/>
    <col min="4102" max="4102" width="11.08203125" style="174" customWidth="1"/>
    <col min="4103" max="4352" width="8.6640625" style="174"/>
    <col min="4353" max="4353" width="49.25" style="174" customWidth="1"/>
    <col min="4354" max="4354" width="30.5" style="174" customWidth="1"/>
    <col min="4355" max="4355" width="9.75" style="174" customWidth="1"/>
    <col min="4356" max="4356" width="11.08203125" style="174" customWidth="1"/>
    <col min="4357" max="4357" width="9.75" style="174" customWidth="1"/>
    <col min="4358" max="4358" width="11.08203125" style="174" customWidth="1"/>
    <col min="4359" max="4608" width="8.6640625" style="174"/>
    <col min="4609" max="4609" width="49.25" style="174" customWidth="1"/>
    <col min="4610" max="4610" width="30.5" style="174" customWidth="1"/>
    <col min="4611" max="4611" width="9.75" style="174" customWidth="1"/>
    <col min="4612" max="4612" width="11.08203125" style="174" customWidth="1"/>
    <col min="4613" max="4613" width="9.75" style="174" customWidth="1"/>
    <col min="4614" max="4614" width="11.08203125" style="174" customWidth="1"/>
    <col min="4615" max="4864" width="8.6640625" style="174"/>
    <col min="4865" max="4865" width="49.25" style="174" customWidth="1"/>
    <col min="4866" max="4866" width="30.5" style="174" customWidth="1"/>
    <col min="4867" max="4867" width="9.75" style="174" customWidth="1"/>
    <col min="4868" max="4868" width="11.08203125" style="174" customWidth="1"/>
    <col min="4869" max="4869" width="9.75" style="174" customWidth="1"/>
    <col min="4870" max="4870" width="11.08203125" style="174" customWidth="1"/>
    <col min="4871" max="5120" width="8.6640625" style="174"/>
    <col min="5121" max="5121" width="49.25" style="174" customWidth="1"/>
    <col min="5122" max="5122" width="30.5" style="174" customWidth="1"/>
    <col min="5123" max="5123" width="9.75" style="174" customWidth="1"/>
    <col min="5124" max="5124" width="11.08203125" style="174" customWidth="1"/>
    <col min="5125" max="5125" width="9.75" style="174" customWidth="1"/>
    <col min="5126" max="5126" width="11.08203125" style="174" customWidth="1"/>
    <col min="5127" max="5376" width="8.6640625" style="174"/>
    <col min="5377" max="5377" width="49.25" style="174" customWidth="1"/>
    <col min="5378" max="5378" width="30.5" style="174" customWidth="1"/>
    <col min="5379" max="5379" width="9.75" style="174" customWidth="1"/>
    <col min="5380" max="5380" width="11.08203125" style="174" customWidth="1"/>
    <col min="5381" max="5381" width="9.75" style="174" customWidth="1"/>
    <col min="5382" max="5382" width="11.08203125" style="174" customWidth="1"/>
    <col min="5383" max="5632" width="8.6640625" style="174"/>
    <col min="5633" max="5633" width="49.25" style="174" customWidth="1"/>
    <col min="5634" max="5634" width="30.5" style="174" customWidth="1"/>
    <col min="5635" max="5635" width="9.75" style="174" customWidth="1"/>
    <col min="5636" max="5636" width="11.08203125" style="174" customWidth="1"/>
    <col min="5637" max="5637" width="9.75" style="174" customWidth="1"/>
    <col min="5638" max="5638" width="11.08203125" style="174" customWidth="1"/>
    <col min="5639" max="5888" width="8.6640625" style="174"/>
    <col min="5889" max="5889" width="49.25" style="174" customWidth="1"/>
    <col min="5890" max="5890" width="30.5" style="174" customWidth="1"/>
    <col min="5891" max="5891" width="9.75" style="174" customWidth="1"/>
    <col min="5892" max="5892" width="11.08203125" style="174" customWidth="1"/>
    <col min="5893" max="5893" width="9.75" style="174" customWidth="1"/>
    <col min="5894" max="5894" width="11.08203125" style="174" customWidth="1"/>
    <col min="5895" max="6144" width="8.6640625" style="174"/>
    <col min="6145" max="6145" width="49.25" style="174" customWidth="1"/>
    <col min="6146" max="6146" width="30.5" style="174" customWidth="1"/>
    <col min="6147" max="6147" width="9.75" style="174" customWidth="1"/>
    <col min="6148" max="6148" width="11.08203125" style="174" customWidth="1"/>
    <col min="6149" max="6149" width="9.75" style="174" customWidth="1"/>
    <col min="6150" max="6150" width="11.08203125" style="174" customWidth="1"/>
    <col min="6151" max="6400" width="8.6640625" style="174"/>
    <col min="6401" max="6401" width="49.25" style="174" customWidth="1"/>
    <col min="6402" max="6402" width="30.5" style="174" customWidth="1"/>
    <col min="6403" max="6403" width="9.75" style="174" customWidth="1"/>
    <col min="6404" max="6404" width="11.08203125" style="174" customWidth="1"/>
    <col min="6405" max="6405" width="9.75" style="174" customWidth="1"/>
    <col min="6406" max="6406" width="11.08203125" style="174" customWidth="1"/>
    <col min="6407" max="6656" width="8.6640625" style="174"/>
    <col min="6657" max="6657" width="49.25" style="174" customWidth="1"/>
    <col min="6658" max="6658" width="30.5" style="174" customWidth="1"/>
    <col min="6659" max="6659" width="9.75" style="174" customWidth="1"/>
    <col min="6660" max="6660" width="11.08203125" style="174" customWidth="1"/>
    <col min="6661" max="6661" width="9.75" style="174" customWidth="1"/>
    <col min="6662" max="6662" width="11.08203125" style="174" customWidth="1"/>
    <col min="6663" max="6912" width="8.6640625" style="174"/>
    <col min="6913" max="6913" width="49.25" style="174" customWidth="1"/>
    <col min="6914" max="6914" width="30.5" style="174" customWidth="1"/>
    <col min="6915" max="6915" width="9.75" style="174" customWidth="1"/>
    <col min="6916" max="6916" width="11.08203125" style="174" customWidth="1"/>
    <col min="6917" max="6917" width="9.75" style="174" customWidth="1"/>
    <col min="6918" max="6918" width="11.08203125" style="174" customWidth="1"/>
    <col min="6919" max="7168" width="8.6640625" style="174"/>
    <col min="7169" max="7169" width="49.25" style="174" customWidth="1"/>
    <col min="7170" max="7170" width="30.5" style="174" customWidth="1"/>
    <col min="7171" max="7171" width="9.75" style="174" customWidth="1"/>
    <col min="7172" max="7172" width="11.08203125" style="174" customWidth="1"/>
    <col min="7173" max="7173" width="9.75" style="174" customWidth="1"/>
    <col min="7174" max="7174" width="11.08203125" style="174" customWidth="1"/>
    <col min="7175" max="7424" width="8.6640625" style="174"/>
    <col min="7425" max="7425" width="49.25" style="174" customWidth="1"/>
    <col min="7426" max="7426" width="30.5" style="174" customWidth="1"/>
    <col min="7427" max="7427" width="9.75" style="174" customWidth="1"/>
    <col min="7428" max="7428" width="11.08203125" style="174" customWidth="1"/>
    <col min="7429" max="7429" width="9.75" style="174" customWidth="1"/>
    <col min="7430" max="7430" width="11.08203125" style="174" customWidth="1"/>
    <col min="7431" max="7680" width="8.6640625" style="174"/>
    <col min="7681" max="7681" width="49.25" style="174" customWidth="1"/>
    <col min="7682" max="7682" width="30.5" style="174" customWidth="1"/>
    <col min="7683" max="7683" width="9.75" style="174" customWidth="1"/>
    <col min="7684" max="7684" width="11.08203125" style="174" customWidth="1"/>
    <col min="7685" max="7685" width="9.75" style="174" customWidth="1"/>
    <col min="7686" max="7686" width="11.08203125" style="174" customWidth="1"/>
    <col min="7687" max="7936" width="8.6640625" style="174"/>
    <col min="7937" max="7937" width="49.25" style="174" customWidth="1"/>
    <col min="7938" max="7938" width="30.5" style="174" customWidth="1"/>
    <col min="7939" max="7939" width="9.75" style="174" customWidth="1"/>
    <col min="7940" max="7940" width="11.08203125" style="174" customWidth="1"/>
    <col min="7941" max="7941" width="9.75" style="174" customWidth="1"/>
    <col min="7942" max="7942" width="11.08203125" style="174" customWidth="1"/>
    <col min="7943" max="8192" width="8.6640625" style="174"/>
    <col min="8193" max="8193" width="49.25" style="174" customWidth="1"/>
    <col min="8194" max="8194" width="30.5" style="174" customWidth="1"/>
    <col min="8195" max="8195" width="9.75" style="174" customWidth="1"/>
    <col min="8196" max="8196" width="11.08203125" style="174" customWidth="1"/>
    <col min="8197" max="8197" width="9.75" style="174" customWidth="1"/>
    <col min="8198" max="8198" width="11.08203125" style="174" customWidth="1"/>
    <col min="8199" max="8448" width="8.6640625" style="174"/>
    <col min="8449" max="8449" width="49.25" style="174" customWidth="1"/>
    <col min="8450" max="8450" width="30.5" style="174" customWidth="1"/>
    <col min="8451" max="8451" width="9.75" style="174" customWidth="1"/>
    <col min="8452" max="8452" width="11.08203125" style="174" customWidth="1"/>
    <col min="8453" max="8453" width="9.75" style="174" customWidth="1"/>
    <col min="8454" max="8454" width="11.08203125" style="174" customWidth="1"/>
    <col min="8455" max="8704" width="8.6640625" style="174"/>
    <col min="8705" max="8705" width="49.25" style="174" customWidth="1"/>
    <col min="8706" max="8706" width="30.5" style="174" customWidth="1"/>
    <col min="8707" max="8707" width="9.75" style="174" customWidth="1"/>
    <col min="8708" max="8708" width="11.08203125" style="174" customWidth="1"/>
    <col min="8709" max="8709" width="9.75" style="174" customWidth="1"/>
    <col min="8710" max="8710" width="11.08203125" style="174" customWidth="1"/>
    <col min="8711" max="8960" width="8.6640625" style="174"/>
    <col min="8961" max="8961" width="49.25" style="174" customWidth="1"/>
    <col min="8962" max="8962" width="30.5" style="174" customWidth="1"/>
    <col min="8963" max="8963" width="9.75" style="174" customWidth="1"/>
    <col min="8964" max="8964" width="11.08203125" style="174" customWidth="1"/>
    <col min="8965" max="8965" width="9.75" style="174" customWidth="1"/>
    <col min="8966" max="8966" width="11.08203125" style="174" customWidth="1"/>
    <col min="8967" max="9216" width="8.6640625" style="174"/>
    <col min="9217" max="9217" width="49.25" style="174" customWidth="1"/>
    <col min="9218" max="9218" width="30.5" style="174" customWidth="1"/>
    <col min="9219" max="9219" width="9.75" style="174" customWidth="1"/>
    <col min="9220" max="9220" width="11.08203125" style="174" customWidth="1"/>
    <col min="9221" max="9221" width="9.75" style="174" customWidth="1"/>
    <col min="9222" max="9222" width="11.08203125" style="174" customWidth="1"/>
    <col min="9223" max="9472" width="8.6640625" style="174"/>
    <col min="9473" max="9473" width="49.25" style="174" customWidth="1"/>
    <col min="9474" max="9474" width="30.5" style="174" customWidth="1"/>
    <col min="9475" max="9475" width="9.75" style="174" customWidth="1"/>
    <col min="9476" max="9476" width="11.08203125" style="174" customWidth="1"/>
    <col min="9477" max="9477" width="9.75" style="174" customWidth="1"/>
    <col min="9478" max="9478" width="11.08203125" style="174" customWidth="1"/>
    <col min="9479" max="9728" width="8.6640625" style="174"/>
    <col min="9729" max="9729" width="49.25" style="174" customWidth="1"/>
    <col min="9730" max="9730" width="30.5" style="174" customWidth="1"/>
    <col min="9731" max="9731" width="9.75" style="174" customWidth="1"/>
    <col min="9732" max="9732" width="11.08203125" style="174" customWidth="1"/>
    <col min="9733" max="9733" width="9.75" style="174" customWidth="1"/>
    <col min="9734" max="9734" width="11.08203125" style="174" customWidth="1"/>
    <col min="9735" max="9984" width="8.6640625" style="174"/>
    <col min="9985" max="9985" width="49.25" style="174" customWidth="1"/>
    <col min="9986" max="9986" width="30.5" style="174" customWidth="1"/>
    <col min="9987" max="9987" width="9.75" style="174" customWidth="1"/>
    <col min="9988" max="9988" width="11.08203125" style="174" customWidth="1"/>
    <col min="9989" max="9989" width="9.75" style="174" customWidth="1"/>
    <col min="9990" max="9990" width="11.08203125" style="174" customWidth="1"/>
    <col min="9991" max="10240" width="8.6640625" style="174"/>
    <col min="10241" max="10241" width="49.25" style="174" customWidth="1"/>
    <col min="10242" max="10242" width="30.5" style="174" customWidth="1"/>
    <col min="10243" max="10243" width="9.75" style="174" customWidth="1"/>
    <col min="10244" max="10244" width="11.08203125" style="174" customWidth="1"/>
    <col min="10245" max="10245" width="9.75" style="174" customWidth="1"/>
    <col min="10246" max="10246" width="11.08203125" style="174" customWidth="1"/>
    <col min="10247" max="10496" width="8.6640625" style="174"/>
    <col min="10497" max="10497" width="49.25" style="174" customWidth="1"/>
    <col min="10498" max="10498" width="30.5" style="174" customWidth="1"/>
    <col min="10499" max="10499" width="9.75" style="174" customWidth="1"/>
    <col min="10500" max="10500" width="11.08203125" style="174" customWidth="1"/>
    <col min="10501" max="10501" width="9.75" style="174" customWidth="1"/>
    <col min="10502" max="10502" width="11.08203125" style="174" customWidth="1"/>
    <col min="10503" max="10752" width="8.6640625" style="174"/>
    <col min="10753" max="10753" width="49.25" style="174" customWidth="1"/>
    <col min="10754" max="10754" width="30.5" style="174" customWidth="1"/>
    <col min="10755" max="10755" width="9.75" style="174" customWidth="1"/>
    <col min="10756" max="10756" width="11.08203125" style="174" customWidth="1"/>
    <col min="10757" max="10757" width="9.75" style="174" customWidth="1"/>
    <col min="10758" max="10758" width="11.08203125" style="174" customWidth="1"/>
    <col min="10759" max="11008" width="8.6640625" style="174"/>
    <col min="11009" max="11009" width="49.25" style="174" customWidth="1"/>
    <col min="11010" max="11010" width="30.5" style="174" customWidth="1"/>
    <col min="11011" max="11011" width="9.75" style="174" customWidth="1"/>
    <col min="11012" max="11012" width="11.08203125" style="174" customWidth="1"/>
    <col min="11013" max="11013" width="9.75" style="174" customWidth="1"/>
    <col min="11014" max="11014" width="11.08203125" style="174" customWidth="1"/>
    <col min="11015" max="11264" width="8.6640625" style="174"/>
    <col min="11265" max="11265" width="49.25" style="174" customWidth="1"/>
    <col min="11266" max="11266" width="30.5" style="174" customWidth="1"/>
    <col min="11267" max="11267" width="9.75" style="174" customWidth="1"/>
    <col min="11268" max="11268" width="11.08203125" style="174" customWidth="1"/>
    <col min="11269" max="11269" width="9.75" style="174" customWidth="1"/>
    <col min="11270" max="11270" width="11.08203125" style="174" customWidth="1"/>
    <col min="11271" max="11520" width="8.6640625" style="174"/>
    <col min="11521" max="11521" width="49.25" style="174" customWidth="1"/>
    <col min="11522" max="11522" width="30.5" style="174" customWidth="1"/>
    <col min="11523" max="11523" width="9.75" style="174" customWidth="1"/>
    <col min="11524" max="11524" width="11.08203125" style="174" customWidth="1"/>
    <col min="11525" max="11525" width="9.75" style="174" customWidth="1"/>
    <col min="11526" max="11526" width="11.08203125" style="174" customWidth="1"/>
    <col min="11527" max="11776" width="8.6640625" style="174"/>
    <col min="11777" max="11777" width="49.25" style="174" customWidth="1"/>
    <col min="11778" max="11778" width="30.5" style="174" customWidth="1"/>
    <col min="11779" max="11779" width="9.75" style="174" customWidth="1"/>
    <col min="11780" max="11780" width="11.08203125" style="174" customWidth="1"/>
    <col min="11781" max="11781" width="9.75" style="174" customWidth="1"/>
    <col min="11782" max="11782" width="11.08203125" style="174" customWidth="1"/>
    <col min="11783" max="12032" width="8.6640625" style="174"/>
    <col min="12033" max="12033" width="49.25" style="174" customWidth="1"/>
    <col min="12034" max="12034" width="30.5" style="174" customWidth="1"/>
    <col min="12035" max="12035" width="9.75" style="174" customWidth="1"/>
    <col min="12036" max="12036" width="11.08203125" style="174" customWidth="1"/>
    <col min="12037" max="12037" width="9.75" style="174" customWidth="1"/>
    <col min="12038" max="12038" width="11.08203125" style="174" customWidth="1"/>
    <col min="12039" max="12288" width="8.6640625" style="174"/>
    <col min="12289" max="12289" width="49.25" style="174" customWidth="1"/>
    <col min="12290" max="12290" width="30.5" style="174" customWidth="1"/>
    <col min="12291" max="12291" width="9.75" style="174" customWidth="1"/>
    <col min="12292" max="12292" width="11.08203125" style="174" customWidth="1"/>
    <col min="12293" max="12293" width="9.75" style="174" customWidth="1"/>
    <col min="12294" max="12294" width="11.08203125" style="174" customWidth="1"/>
    <col min="12295" max="12544" width="8.6640625" style="174"/>
    <col min="12545" max="12545" width="49.25" style="174" customWidth="1"/>
    <col min="12546" max="12546" width="30.5" style="174" customWidth="1"/>
    <col min="12547" max="12547" width="9.75" style="174" customWidth="1"/>
    <col min="12548" max="12548" width="11.08203125" style="174" customWidth="1"/>
    <col min="12549" max="12549" width="9.75" style="174" customWidth="1"/>
    <col min="12550" max="12550" width="11.08203125" style="174" customWidth="1"/>
    <col min="12551" max="12800" width="8.6640625" style="174"/>
    <col min="12801" max="12801" width="49.25" style="174" customWidth="1"/>
    <col min="12802" max="12802" width="30.5" style="174" customWidth="1"/>
    <col min="12803" max="12803" width="9.75" style="174" customWidth="1"/>
    <col min="12804" max="12804" width="11.08203125" style="174" customWidth="1"/>
    <col min="12805" max="12805" width="9.75" style="174" customWidth="1"/>
    <col min="12806" max="12806" width="11.08203125" style="174" customWidth="1"/>
    <col min="12807" max="13056" width="8.6640625" style="174"/>
    <col min="13057" max="13057" width="49.25" style="174" customWidth="1"/>
    <col min="13058" max="13058" width="30.5" style="174" customWidth="1"/>
    <col min="13059" max="13059" width="9.75" style="174" customWidth="1"/>
    <col min="13060" max="13060" width="11.08203125" style="174" customWidth="1"/>
    <col min="13061" max="13061" width="9.75" style="174" customWidth="1"/>
    <col min="13062" max="13062" width="11.08203125" style="174" customWidth="1"/>
    <col min="13063" max="13312" width="8.6640625" style="174"/>
    <col min="13313" max="13313" width="49.25" style="174" customWidth="1"/>
    <col min="13314" max="13314" width="30.5" style="174" customWidth="1"/>
    <col min="13315" max="13315" width="9.75" style="174" customWidth="1"/>
    <col min="13316" max="13316" width="11.08203125" style="174" customWidth="1"/>
    <col min="13317" max="13317" width="9.75" style="174" customWidth="1"/>
    <col min="13318" max="13318" width="11.08203125" style="174" customWidth="1"/>
    <col min="13319" max="13568" width="8.6640625" style="174"/>
    <col min="13569" max="13569" width="49.25" style="174" customWidth="1"/>
    <col min="13570" max="13570" width="30.5" style="174" customWidth="1"/>
    <col min="13571" max="13571" width="9.75" style="174" customWidth="1"/>
    <col min="13572" max="13572" width="11.08203125" style="174" customWidth="1"/>
    <col min="13573" max="13573" width="9.75" style="174" customWidth="1"/>
    <col min="13574" max="13574" width="11.08203125" style="174" customWidth="1"/>
    <col min="13575" max="13824" width="8.6640625" style="174"/>
    <col min="13825" max="13825" width="49.25" style="174" customWidth="1"/>
    <col min="13826" max="13826" width="30.5" style="174" customWidth="1"/>
    <col min="13827" max="13827" width="9.75" style="174" customWidth="1"/>
    <col min="13828" max="13828" width="11.08203125" style="174" customWidth="1"/>
    <col min="13829" max="13829" width="9.75" style="174" customWidth="1"/>
    <col min="13830" max="13830" width="11.08203125" style="174" customWidth="1"/>
    <col min="13831" max="14080" width="8.6640625" style="174"/>
    <col min="14081" max="14081" width="49.25" style="174" customWidth="1"/>
    <col min="14082" max="14082" width="30.5" style="174" customWidth="1"/>
    <col min="14083" max="14083" width="9.75" style="174" customWidth="1"/>
    <col min="14084" max="14084" width="11.08203125" style="174" customWidth="1"/>
    <col min="14085" max="14085" width="9.75" style="174" customWidth="1"/>
    <col min="14086" max="14086" width="11.08203125" style="174" customWidth="1"/>
    <col min="14087" max="14336" width="8.6640625" style="174"/>
    <col min="14337" max="14337" width="49.25" style="174" customWidth="1"/>
    <col min="14338" max="14338" width="30.5" style="174" customWidth="1"/>
    <col min="14339" max="14339" width="9.75" style="174" customWidth="1"/>
    <col min="14340" max="14340" width="11.08203125" style="174" customWidth="1"/>
    <col min="14341" max="14341" width="9.75" style="174" customWidth="1"/>
    <col min="14342" max="14342" width="11.08203125" style="174" customWidth="1"/>
    <col min="14343" max="14592" width="8.6640625" style="174"/>
    <col min="14593" max="14593" width="49.25" style="174" customWidth="1"/>
    <col min="14594" max="14594" width="30.5" style="174" customWidth="1"/>
    <col min="14595" max="14595" width="9.75" style="174" customWidth="1"/>
    <col min="14596" max="14596" width="11.08203125" style="174" customWidth="1"/>
    <col min="14597" max="14597" width="9.75" style="174" customWidth="1"/>
    <col min="14598" max="14598" width="11.08203125" style="174" customWidth="1"/>
    <col min="14599" max="14848" width="8.6640625" style="174"/>
    <col min="14849" max="14849" width="49.25" style="174" customWidth="1"/>
    <col min="14850" max="14850" width="30.5" style="174" customWidth="1"/>
    <col min="14851" max="14851" width="9.75" style="174" customWidth="1"/>
    <col min="14852" max="14852" width="11.08203125" style="174" customWidth="1"/>
    <col min="14853" max="14853" width="9.75" style="174" customWidth="1"/>
    <col min="14854" max="14854" width="11.08203125" style="174" customWidth="1"/>
    <col min="14855" max="15104" width="8.6640625" style="174"/>
    <col min="15105" max="15105" width="49.25" style="174" customWidth="1"/>
    <col min="15106" max="15106" width="30.5" style="174" customWidth="1"/>
    <col min="15107" max="15107" width="9.75" style="174" customWidth="1"/>
    <col min="15108" max="15108" width="11.08203125" style="174" customWidth="1"/>
    <col min="15109" max="15109" width="9.75" style="174" customWidth="1"/>
    <col min="15110" max="15110" width="11.08203125" style="174" customWidth="1"/>
    <col min="15111" max="15360" width="8.6640625" style="174"/>
    <col min="15361" max="15361" width="49.25" style="174" customWidth="1"/>
    <col min="15362" max="15362" width="30.5" style="174" customWidth="1"/>
    <col min="15363" max="15363" width="9.75" style="174" customWidth="1"/>
    <col min="15364" max="15364" width="11.08203125" style="174" customWidth="1"/>
    <col min="15365" max="15365" width="9.75" style="174" customWidth="1"/>
    <col min="15366" max="15366" width="11.08203125" style="174" customWidth="1"/>
    <col min="15367" max="15616" width="8.6640625" style="174"/>
    <col min="15617" max="15617" width="49.25" style="174" customWidth="1"/>
    <col min="15618" max="15618" width="30.5" style="174" customWidth="1"/>
    <col min="15619" max="15619" width="9.75" style="174" customWidth="1"/>
    <col min="15620" max="15620" width="11.08203125" style="174" customWidth="1"/>
    <col min="15621" max="15621" width="9.75" style="174" customWidth="1"/>
    <col min="15622" max="15622" width="11.08203125" style="174" customWidth="1"/>
    <col min="15623" max="15872" width="8.6640625" style="174"/>
    <col min="15873" max="15873" width="49.25" style="174" customWidth="1"/>
    <col min="15874" max="15874" width="30.5" style="174" customWidth="1"/>
    <col min="15875" max="15875" width="9.75" style="174" customWidth="1"/>
    <col min="15876" max="15876" width="11.08203125" style="174" customWidth="1"/>
    <col min="15877" max="15877" width="9.75" style="174" customWidth="1"/>
    <col min="15878" max="15878" width="11.08203125" style="174" customWidth="1"/>
    <col min="15879" max="16128" width="8.6640625" style="174"/>
    <col min="16129" max="16129" width="49.25" style="174" customWidth="1"/>
    <col min="16130" max="16130" width="30.5" style="174" customWidth="1"/>
    <col min="16131" max="16131" width="9.75" style="174" customWidth="1"/>
    <col min="16132" max="16132" width="11.08203125" style="174" customWidth="1"/>
    <col min="16133" max="16133" width="9.75" style="174" customWidth="1"/>
    <col min="16134" max="16134" width="11.08203125" style="174" customWidth="1"/>
    <col min="16135" max="16384" width="8.6640625" style="174"/>
  </cols>
  <sheetData>
    <row r="1" spans="1:6" ht="42" customHeight="1" x14ac:dyDescent="0.55000000000000004">
      <c r="A1" s="515" t="s">
        <v>334</v>
      </c>
      <c r="B1" s="515"/>
      <c r="C1" s="515"/>
      <c r="D1" s="515"/>
      <c r="E1" s="515"/>
      <c r="F1" s="515"/>
    </row>
    <row r="2" spans="1:6" ht="42.75" customHeight="1" thickBot="1" x14ac:dyDescent="0.6">
      <c r="A2" s="516" t="s">
        <v>335</v>
      </c>
      <c r="B2" s="516"/>
      <c r="C2" s="516"/>
      <c r="D2" s="516"/>
      <c r="E2" s="516"/>
      <c r="F2" s="516"/>
    </row>
    <row r="3" spans="1:6" ht="30.75" customHeight="1" x14ac:dyDescent="0.55000000000000004">
      <c r="A3" s="175" t="s">
        <v>336</v>
      </c>
      <c r="B3" s="176" t="s">
        <v>337</v>
      </c>
      <c r="C3" s="517" t="s">
        <v>338</v>
      </c>
      <c r="D3" s="518"/>
      <c r="E3" s="518"/>
      <c r="F3" s="519"/>
    </row>
    <row r="4" spans="1:6" ht="50.15" customHeight="1" x14ac:dyDescent="0.55000000000000004">
      <c r="A4" s="177" t="s">
        <v>339</v>
      </c>
      <c r="B4" s="178" t="s">
        <v>340</v>
      </c>
      <c r="C4" s="179" t="s">
        <v>341</v>
      </c>
      <c r="D4" s="180" t="s">
        <v>342</v>
      </c>
      <c r="E4" s="181" t="s">
        <v>341</v>
      </c>
      <c r="F4" s="182" t="s">
        <v>343</v>
      </c>
    </row>
    <row r="5" spans="1:6" ht="50.15" customHeight="1" x14ac:dyDescent="0.55000000000000004">
      <c r="A5" s="177" t="s">
        <v>344</v>
      </c>
      <c r="B5" s="178" t="s">
        <v>345</v>
      </c>
      <c r="C5" s="179" t="s">
        <v>341</v>
      </c>
      <c r="D5" s="180" t="s">
        <v>342</v>
      </c>
      <c r="E5" s="181" t="s">
        <v>341</v>
      </c>
      <c r="F5" s="182" t="s">
        <v>343</v>
      </c>
    </row>
    <row r="6" spans="1:6" ht="50.15" customHeight="1" x14ac:dyDescent="0.55000000000000004">
      <c r="A6" s="183" t="s">
        <v>346</v>
      </c>
      <c r="B6" s="178" t="s">
        <v>347</v>
      </c>
      <c r="C6" s="179" t="s">
        <v>341</v>
      </c>
      <c r="D6" s="180" t="s">
        <v>342</v>
      </c>
      <c r="E6" s="181" t="s">
        <v>341</v>
      </c>
      <c r="F6" s="184" t="s">
        <v>343</v>
      </c>
    </row>
    <row r="7" spans="1:6" ht="40" customHeight="1" x14ac:dyDescent="0.55000000000000004">
      <c r="A7" s="185" t="s">
        <v>348</v>
      </c>
      <c r="B7" s="186" t="s">
        <v>349</v>
      </c>
      <c r="C7" s="187" t="s">
        <v>341</v>
      </c>
      <c r="D7" s="188" t="s">
        <v>342</v>
      </c>
      <c r="E7" s="189" t="s">
        <v>341</v>
      </c>
      <c r="F7" s="190" t="s">
        <v>343</v>
      </c>
    </row>
    <row r="8" spans="1:6" ht="40" customHeight="1" thickBot="1" x14ac:dyDescent="0.6">
      <c r="A8" s="191" t="s">
        <v>350</v>
      </c>
      <c r="B8" s="192" t="s">
        <v>351</v>
      </c>
      <c r="C8" s="193" t="s">
        <v>341</v>
      </c>
      <c r="D8" s="194" t="s">
        <v>342</v>
      </c>
      <c r="E8" s="195" t="s">
        <v>341</v>
      </c>
      <c r="F8" s="196" t="s">
        <v>343</v>
      </c>
    </row>
    <row r="9" spans="1:6" ht="24.75" customHeight="1" x14ac:dyDescent="0.55000000000000004">
      <c r="A9" s="197"/>
      <c r="B9" s="198"/>
      <c r="C9" s="199"/>
      <c r="D9" s="200"/>
      <c r="E9" s="199"/>
      <c r="F9" s="200"/>
    </row>
    <row r="10" spans="1:6" ht="40" customHeight="1" thickBot="1" x14ac:dyDescent="0.6">
      <c r="A10" s="516" t="s">
        <v>352</v>
      </c>
      <c r="B10" s="516"/>
      <c r="C10" s="516"/>
      <c r="D10" s="516"/>
      <c r="E10" s="516"/>
      <c r="F10" s="516"/>
    </row>
    <row r="11" spans="1:6" ht="40" customHeight="1" x14ac:dyDescent="0.55000000000000004">
      <c r="A11" s="201" t="s">
        <v>336</v>
      </c>
      <c r="B11" s="202" t="s">
        <v>337</v>
      </c>
      <c r="C11" s="512" t="s">
        <v>338</v>
      </c>
      <c r="D11" s="513"/>
      <c r="E11" s="513"/>
      <c r="F11" s="514"/>
    </row>
    <row r="12" spans="1:6" ht="50.15" customHeight="1" x14ac:dyDescent="0.55000000000000004">
      <c r="A12" s="177" t="s">
        <v>339</v>
      </c>
      <c r="B12" s="178" t="s">
        <v>353</v>
      </c>
      <c r="C12" s="181" t="s">
        <v>341</v>
      </c>
      <c r="D12" s="203" t="s">
        <v>342</v>
      </c>
      <c r="E12" s="204" t="s">
        <v>341</v>
      </c>
      <c r="F12" s="182" t="s">
        <v>343</v>
      </c>
    </row>
    <row r="13" spans="1:6" ht="50.15" customHeight="1" thickBot="1" x14ac:dyDescent="0.6">
      <c r="A13" s="205" t="s">
        <v>344</v>
      </c>
      <c r="B13" s="206" t="s">
        <v>354</v>
      </c>
      <c r="C13" s="207" t="s">
        <v>341</v>
      </c>
      <c r="D13" s="208" t="s">
        <v>342</v>
      </c>
      <c r="E13" s="209" t="s">
        <v>341</v>
      </c>
      <c r="F13" s="210" t="s">
        <v>343</v>
      </c>
    </row>
    <row r="14" spans="1:6" ht="24.75" customHeight="1" x14ac:dyDescent="0.55000000000000004">
      <c r="A14" s="211"/>
      <c r="B14" s="211"/>
      <c r="C14" s="212"/>
      <c r="D14" s="212"/>
      <c r="E14" s="212"/>
      <c r="F14" s="212"/>
    </row>
    <row r="15" spans="1:6" ht="34.5" customHeight="1" thickBot="1" x14ac:dyDescent="0.6">
      <c r="A15" s="516" t="s">
        <v>355</v>
      </c>
      <c r="B15" s="516"/>
      <c r="C15" s="516"/>
      <c r="D15" s="516"/>
      <c r="E15" s="516"/>
      <c r="F15" s="516"/>
    </row>
    <row r="16" spans="1:6" ht="40" customHeight="1" x14ac:dyDescent="0.55000000000000004">
      <c r="A16" s="201" t="s">
        <v>336</v>
      </c>
      <c r="B16" s="202" t="s">
        <v>337</v>
      </c>
      <c r="C16" s="512" t="s">
        <v>338</v>
      </c>
      <c r="D16" s="513"/>
      <c r="E16" s="513"/>
      <c r="F16" s="514"/>
    </row>
    <row r="17" spans="1:13" ht="45" customHeight="1" x14ac:dyDescent="0.55000000000000004">
      <c r="A17" s="185" t="s">
        <v>575</v>
      </c>
      <c r="B17" s="524"/>
      <c r="C17" s="181" t="s">
        <v>341</v>
      </c>
      <c r="D17" s="203" t="s">
        <v>342</v>
      </c>
      <c r="E17" s="181" t="s">
        <v>341</v>
      </c>
      <c r="F17" s="182" t="s">
        <v>343</v>
      </c>
    </row>
    <row r="18" spans="1:13" ht="45" customHeight="1" x14ac:dyDescent="0.55000000000000004">
      <c r="A18" s="523" t="s">
        <v>574</v>
      </c>
      <c r="B18" s="213">
        <v>0.99</v>
      </c>
      <c r="C18" s="181" t="s">
        <v>341</v>
      </c>
      <c r="D18" s="203" t="s">
        <v>342</v>
      </c>
      <c r="E18" s="181" t="s">
        <v>341</v>
      </c>
      <c r="F18" s="182" t="s">
        <v>343</v>
      </c>
    </row>
    <row r="19" spans="1:13" ht="45" customHeight="1" x14ac:dyDescent="0.55000000000000004">
      <c r="A19" s="523" t="s">
        <v>573</v>
      </c>
      <c r="B19" s="213">
        <v>0.99</v>
      </c>
      <c r="C19" s="181" t="s">
        <v>341</v>
      </c>
      <c r="D19" s="203" t="s">
        <v>342</v>
      </c>
      <c r="E19" s="181" t="s">
        <v>341</v>
      </c>
      <c r="F19" s="182" t="s">
        <v>343</v>
      </c>
    </row>
    <row r="20" spans="1:13" ht="39.75" customHeight="1" x14ac:dyDescent="0.55000000000000004">
      <c r="A20" s="214" t="s">
        <v>572</v>
      </c>
      <c r="B20" s="215" t="s">
        <v>571</v>
      </c>
      <c r="C20" s="181" t="s">
        <v>341</v>
      </c>
      <c r="D20" s="203" t="s">
        <v>342</v>
      </c>
      <c r="E20" s="181" t="s">
        <v>341</v>
      </c>
      <c r="F20" s="182" t="s">
        <v>343</v>
      </c>
    </row>
    <row r="21" spans="1:13" ht="39.75" customHeight="1" x14ac:dyDescent="0.55000000000000004">
      <c r="A21" s="216" t="s">
        <v>570</v>
      </c>
      <c r="B21" s="215" t="s">
        <v>569</v>
      </c>
      <c r="C21" s="181" t="s">
        <v>341</v>
      </c>
      <c r="D21" s="217" t="s">
        <v>342</v>
      </c>
      <c r="E21" s="189" t="s">
        <v>341</v>
      </c>
      <c r="F21" s="190" t="s">
        <v>343</v>
      </c>
    </row>
    <row r="22" spans="1:13" ht="39.75" customHeight="1" x14ac:dyDescent="0.55000000000000004">
      <c r="A22" s="216" t="s">
        <v>568</v>
      </c>
      <c r="B22" s="215" t="s">
        <v>567</v>
      </c>
      <c r="C22" s="181" t="s">
        <v>341</v>
      </c>
      <c r="D22" s="217" t="s">
        <v>342</v>
      </c>
      <c r="E22" s="189" t="s">
        <v>341</v>
      </c>
      <c r="F22" s="190" t="s">
        <v>343</v>
      </c>
    </row>
    <row r="23" spans="1:13" ht="39.75" customHeight="1" x14ac:dyDescent="0.55000000000000004">
      <c r="A23" s="216" t="s">
        <v>566</v>
      </c>
      <c r="B23" s="522" t="s">
        <v>565</v>
      </c>
      <c r="C23" s="189" t="s">
        <v>341</v>
      </c>
      <c r="D23" s="217" t="s">
        <v>342</v>
      </c>
      <c r="E23" s="189" t="s">
        <v>341</v>
      </c>
      <c r="F23" s="190" t="s">
        <v>343</v>
      </c>
    </row>
    <row r="24" spans="1:13" ht="39.75" customHeight="1" x14ac:dyDescent="0.55000000000000004">
      <c r="A24" s="185" t="s">
        <v>356</v>
      </c>
      <c r="B24" s="218" t="s">
        <v>351</v>
      </c>
      <c r="C24" s="219" t="s">
        <v>341</v>
      </c>
      <c r="D24" s="220" t="s">
        <v>342</v>
      </c>
      <c r="E24" s="181" t="s">
        <v>341</v>
      </c>
      <c r="F24" s="221" t="s">
        <v>343</v>
      </c>
    </row>
    <row r="25" spans="1:13" ht="40.5" customHeight="1" x14ac:dyDescent="0.55000000000000004">
      <c r="A25" s="222" t="s">
        <v>564</v>
      </c>
      <c r="B25" s="223"/>
      <c r="C25" s="224" t="s">
        <v>341</v>
      </c>
      <c r="D25" s="225" t="s">
        <v>342</v>
      </c>
      <c r="E25" s="189" t="s">
        <v>341</v>
      </c>
      <c r="F25" s="226" t="s">
        <v>343</v>
      </c>
      <c r="H25" s="227"/>
    </row>
    <row r="26" spans="1:13" ht="40.5" customHeight="1" x14ac:dyDescent="0.55000000000000004">
      <c r="A26" s="228" t="s">
        <v>563</v>
      </c>
      <c r="B26" s="223"/>
      <c r="C26" s="219" t="s">
        <v>341</v>
      </c>
      <c r="D26" s="220" t="s">
        <v>342</v>
      </c>
      <c r="E26" s="181" t="s">
        <v>341</v>
      </c>
      <c r="F26" s="184" t="s">
        <v>343</v>
      </c>
      <c r="H26" s="227"/>
    </row>
    <row r="27" spans="1:13" ht="40.5" customHeight="1" x14ac:dyDescent="0.55000000000000004">
      <c r="A27" s="229" t="s">
        <v>562</v>
      </c>
      <c r="B27" s="223"/>
      <c r="C27" s="230" t="s">
        <v>341</v>
      </c>
      <c r="D27" s="231" t="s">
        <v>342</v>
      </c>
      <c r="E27" s="232" t="s">
        <v>341</v>
      </c>
      <c r="F27" s="233" t="s">
        <v>343</v>
      </c>
      <c r="M27" s="227"/>
    </row>
    <row r="28" spans="1:13" ht="40.5" customHeight="1" x14ac:dyDescent="0.55000000000000004">
      <c r="A28" s="229" t="s">
        <v>561</v>
      </c>
      <c r="B28" s="223"/>
      <c r="C28" s="219" t="s">
        <v>341</v>
      </c>
      <c r="D28" s="220" t="s">
        <v>342</v>
      </c>
      <c r="E28" s="232" t="s">
        <v>341</v>
      </c>
      <c r="F28" s="184" t="s">
        <v>343</v>
      </c>
      <c r="M28" s="227"/>
    </row>
    <row r="29" spans="1:13" ht="40.5" customHeight="1" x14ac:dyDescent="0.55000000000000004">
      <c r="A29" s="229" t="s">
        <v>560</v>
      </c>
      <c r="B29" s="223"/>
      <c r="C29" s="230" t="s">
        <v>341</v>
      </c>
      <c r="D29" s="231" t="s">
        <v>342</v>
      </c>
      <c r="E29" s="232" t="s">
        <v>341</v>
      </c>
      <c r="F29" s="233" t="s">
        <v>343</v>
      </c>
      <c r="M29" s="227"/>
    </row>
    <row r="30" spans="1:13" ht="40.5" customHeight="1" x14ac:dyDescent="0.55000000000000004">
      <c r="A30" s="229" t="s">
        <v>559</v>
      </c>
      <c r="B30" s="223"/>
      <c r="C30" s="219" t="s">
        <v>341</v>
      </c>
      <c r="D30" s="220" t="s">
        <v>342</v>
      </c>
      <c r="E30" s="232" t="s">
        <v>341</v>
      </c>
      <c r="F30" s="184" t="s">
        <v>343</v>
      </c>
      <c r="M30" s="227"/>
    </row>
    <row r="31" spans="1:13" ht="40.5" customHeight="1" x14ac:dyDescent="0.55000000000000004">
      <c r="A31" s="229" t="s">
        <v>558</v>
      </c>
      <c r="B31" s="223"/>
      <c r="C31" s="230" t="s">
        <v>341</v>
      </c>
      <c r="D31" s="231" t="s">
        <v>342</v>
      </c>
      <c r="E31" s="232" t="s">
        <v>341</v>
      </c>
      <c r="F31" s="233" t="s">
        <v>343</v>
      </c>
      <c r="M31" s="227"/>
    </row>
    <row r="32" spans="1:13" ht="40.5" customHeight="1" x14ac:dyDescent="0.55000000000000004">
      <c r="A32" s="229" t="s">
        <v>557</v>
      </c>
      <c r="B32" s="223"/>
      <c r="C32" s="219" t="s">
        <v>341</v>
      </c>
      <c r="D32" s="220" t="s">
        <v>342</v>
      </c>
      <c r="E32" s="232" t="s">
        <v>341</v>
      </c>
      <c r="F32" s="184" t="s">
        <v>343</v>
      </c>
      <c r="M32" s="227"/>
    </row>
    <row r="33" spans="1:13" ht="40.5" customHeight="1" x14ac:dyDescent="0.55000000000000004">
      <c r="A33" s="229" t="s">
        <v>556</v>
      </c>
      <c r="B33" s="223"/>
      <c r="C33" s="230" t="s">
        <v>341</v>
      </c>
      <c r="D33" s="231" t="s">
        <v>342</v>
      </c>
      <c r="E33" s="232" t="s">
        <v>341</v>
      </c>
      <c r="F33" s="233" t="s">
        <v>343</v>
      </c>
      <c r="M33" s="227"/>
    </row>
    <row r="34" spans="1:13" ht="40.5" customHeight="1" x14ac:dyDescent="0.55000000000000004">
      <c r="A34" s="229" t="s">
        <v>555</v>
      </c>
      <c r="B34" s="223"/>
      <c r="C34" s="219" t="s">
        <v>341</v>
      </c>
      <c r="D34" s="220" t="s">
        <v>342</v>
      </c>
      <c r="E34" s="232" t="s">
        <v>341</v>
      </c>
      <c r="F34" s="184" t="s">
        <v>343</v>
      </c>
      <c r="M34" s="227"/>
    </row>
    <row r="35" spans="1:13" ht="40.5" customHeight="1" x14ac:dyDescent="0.55000000000000004">
      <c r="A35" s="229" t="s">
        <v>554</v>
      </c>
      <c r="B35" s="223"/>
      <c r="C35" s="230" t="s">
        <v>341</v>
      </c>
      <c r="D35" s="231" t="s">
        <v>342</v>
      </c>
      <c r="E35" s="232" t="s">
        <v>341</v>
      </c>
      <c r="F35" s="233" t="s">
        <v>343</v>
      </c>
      <c r="M35" s="227"/>
    </row>
    <row r="36" spans="1:13" ht="40.5" customHeight="1" x14ac:dyDescent="0.55000000000000004">
      <c r="A36" s="229" t="s">
        <v>553</v>
      </c>
      <c r="B36" s="223"/>
      <c r="C36" s="219" t="s">
        <v>341</v>
      </c>
      <c r="D36" s="220" t="s">
        <v>342</v>
      </c>
      <c r="E36" s="232" t="s">
        <v>341</v>
      </c>
      <c r="F36" s="184" t="s">
        <v>343</v>
      </c>
      <c r="M36" s="227"/>
    </row>
    <row r="37" spans="1:13" ht="40.5" customHeight="1" x14ac:dyDescent="0.55000000000000004">
      <c r="A37" s="229" t="s">
        <v>552</v>
      </c>
      <c r="B37" s="223"/>
      <c r="C37" s="230" t="s">
        <v>341</v>
      </c>
      <c r="D37" s="231" t="s">
        <v>342</v>
      </c>
      <c r="E37" s="232" t="s">
        <v>341</v>
      </c>
      <c r="F37" s="233" t="s">
        <v>343</v>
      </c>
      <c r="M37" s="227"/>
    </row>
    <row r="38" spans="1:13" ht="40.5" customHeight="1" x14ac:dyDescent="0.55000000000000004">
      <c r="A38" s="229" t="s">
        <v>551</v>
      </c>
      <c r="B38" s="223"/>
      <c r="C38" s="219" t="s">
        <v>341</v>
      </c>
      <c r="D38" s="220" t="s">
        <v>342</v>
      </c>
      <c r="E38" s="232" t="s">
        <v>341</v>
      </c>
      <c r="F38" s="184" t="s">
        <v>343</v>
      </c>
      <c r="M38" s="227"/>
    </row>
    <row r="39" spans="1:13" ht="40.5" customHeight="1" x14ac:dyDescent="0.55000000000000004">
      <c r="A39" s="229" t="s">
        <v>550</v>
      </c>
      <c r="B39" s="223"/>
      <c r="C39" s="230" t="s">
        <v>341</v>
      </c>
      <c r="D39" s="231" t="s">
        <v>342</v>
      </c>
      <c r="E39" s="232" t="s">
        <v>341</v>
      </c>
      <c r="F39" s="233" t="s">
        <v>343</v>
      </c>
      <c r="M39" s="227"/>
    </row>
    <row r="40" spans="1:13" ht="40.5" customHeight="1" x14ac:dyDescent="0.55000000000000004">
      <c r="A40" s="229" t="s">
        <v>549</v>
      </c>
      <c r="B40" s="223"/>
      <c r="C40" s="219" t="s">
        <v>341</v>
      </c>
      <c r="D40" s="220" t="s">
        <v>342</v>
      </c>
      <c r="E40" s="232" t="s">
        <v>341</v>
      </c>
      <c r="F40" s="184" t="s">
        <v>343</v>
      </c>
      <c r="M40" s="227"/>
    </row>
    <row r="41" spans="1:13" ht="40.5" customHeight="1" x14ac:dyDescent="0.55000000000000004">
      <c r="A41" s="229" t="s">
        <v>548</v>
      </c>
      <c r="B41" s="223"/>
      <c r="C41" s="230" t="s">
        <v>341</v>
      </c>
      <c r="D41" s="231" t="s">
        <v>342</v>
      </c>
      <c r="E41" s="232" t="s">
        <v>341</v>
      </c>
      <c r="F41" s="233" t="s">
        <v>343</v>
      </c>
      <c r="M41" s="227"/>
    </row>
    <row r="42" spans="1:13" ht="40.5" customHeight="1" x14ac:dyDescent="0.55000000000000004">
      <c r="A42" s="229" t="s">
        <v>547</v>
      </c>
      <c r="B42" s="223"/>
      <c r="C42" s="521" t="s">
        <v>341</v>
      </c>
      <c r="D42" s="520" t="s">
        <v>342</v>
      </c>
      <c r="E42" s="232" t="s">
        <v>341</v>
      </c>
      <c r="F42" s="190" t="s">
        <v>343</v>
      </c>
      <c r="M42" s="227"/>
    </row>
    <row r="43" spans="1:13" ht="40.5" customHeight="1" x14ac:dyDescent="0.55000000000000004"/>
    <row r="44" spans="1:13" ht="48" customHeight="1" x14ac:dyDescent="0.55000000000000004"/>
    <row r="45" spans="1:13" ht="5.25" hidden="1" customHeight="1" x14ac:dyDescent="0.55000000000000004"/>
    <row r="46" spans="1:13" ht="5.25" hidden="1" customHeight="1" x14ac:dyDescent="0.55000000000000004"/>
    <row r="47" spans="1:13" ht="5.25" hidden="1" customHeight="1" x14ac:dyDescent="0.55000000000000004"/>
    <row r="48" spans="1:13" ht="5.25" hidden="1" customHeight="1" x14ac:dyDescent="0.55000000000000004"/>
    <row r="49" ht="5.25" hidden="1" customHeight="1" x14ac:dyDescent="0.55000000000000004"/>
    <row r="50" ht="5.25" hidden="1" customHeight="1" x14ac:dyDescent="0.55000000000000004"/>
    <row r="51" ht="35.25" customHeight="1" x14ac:dyDescent="0.55000000000000004"/>
  </sheetData>
  <mergeCells count="7">
    <mergeCell ref="C16:F16"/>
    <mergeCell ref="A1:F1"/>
    <mergeCell ref="A2:F2"/>
    <mergeCell ref="C3:F3"/>
    <mergeCell ref="A10:F10"/>
    <mergeCell ref="C11:F11"/>
    <mergeCell ref="A15:F15"/>
  </mergeCells>
  <phoneticPr fontId="1"/>
  <printOptions horizontalCentered="1"/>
  <pageMargins left="0.39370078740157483" right="0.19685039370078741" top="0.59055118110236227" bottom="0.39370078740157483" header="0.39370078740157483" footer="0.59055118110236227"/>
  <pageSetup paperSize="9" scale="44" orientation="portrait" horizontalDpi="300" verticalDpi="300" copies="2" r:id="rId1"/>
  <headerFooter alignWithMargins="0">
    <oddFooter>&amp;L（自己点検シート）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名簿兼勤務表 (訪介)</vt:lpstr>
      <vt:lpstr>【記載例】訪問介護</vt:lpstr>
      <vt:lpstr>訪問介護（100名）</vt:lpstr>
      <vt:lpstr>訪問介護（１枚版）</vt:lpstr>
      <vt:lpstr>記入方法</vt:lpstr>
      <vt:lpstr>プルダウン・リスト</vt:lpstr>
      <vt:lpstr>自己点検票</vt:lpstr>
      <vt:lpstr>訪問型サービス算定表 </vt:lpstr>
      <vt:lpstr>【記載例】訪問介護!Print_Area</vt:lpstr>
      <vt:lpstr>記入方法!Print_Area</vt:lpstr>
      <vt:lpstr>自己点検票!Print_Area</vt:lpstr>
      <vt:lpstr>'訪問介護（100名）'!Print_Area</vt:lpstr>
      <vt:lpstr>'訪問介護（１枚版）'!Print_Area</vt:lpstr>
      <vt:lpstr>'訪問型サービス算定表 '!Print_Area</vt:lpstr>
      <vt:lpstr>'名簿兼勤務表 (訪介)'!Print_Area</vt:lpstr>
      <vt:lpstr>【記載例】訪問介護!Print_Titles</vt:lpstr>
      <vt:lpstr>自己点検票!Print_Titles</vt:lpstr>
      <vt:lpstr>'訪問介護（100名）'!Print_Titles</vt:lpstr>
      <vt:lpstr>'訪問介護（１枚版）'!Print_Titles</vt:lpstr>
      <vt:lpstr>'訪問型サービス算定表 '!Print_Titles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test</cp:lastModifiedBy>
  <cp:lastPrinted>2024-05-08T01:16:23Z</cp:lastPrinted>
  <dcterms:created xsi:type="dcterms:W3CDTF">2020-01-14T23:44:41Z</dcterms:created>
  <dcterms:modified xsi:type="dcterms:W3CDTF">2025-06-05T04:11:12Z</dcterms:modified>
</cp:coreProperties>
</file>