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tfs02\fs02_shr01\VM_Sougoujigyou\■総合事業■\■事業所指定\■指定申請様式（ホームページ）\20221001_変更届出書（R4年度Ver.)\"/>
    </mc:Choice>
  </mc:AlternateContent>
  <bookViews>
    <workbookView xWindow="0" yWindow="0" windowWidth="15350" windowHeight="4650" tabRatio="928"/>
  </bookViews>
  <sheets>
    <sheet name="通所型サービス" sheetId="171" r:id="rId1"/>
    <sheet name="①変更届出書（第2号様式）【通所】" sheetId="161" r:id="rId2"/>
    <sheet name="②付表2-1" sheetId="151" r:id="rId3"/>
    <sheet name="②付表2-2" sheetId="152" r:id="rId4"/>
    <sheet name="③勤務形態一覧表（参考様式２）" sheetId="167" r:id="rId5"/>
    <sheet name="シフト記号表（勤務時間帯）" sheetId="168" r:id="rId6"/>
    <sheet name="③勤務形態一覧表（記載例）" sheetId="169" r:id="rId7"/>
    <sheet name="シフト記号表（記載例）" sheetId="170" r:id="rId8"/>
    <sheet name="⑤平面図（参考様式5） " sheetId="158" r:id="rId9"/>
    <sheet name="⑤平面図（記載例）" sheetId="162" r:id="rId10"/>
    <sheet name="⑥誓約書 (参考様式7）" sheetId="159" r:id="rId11"/>
    <sheet name="⑦算定に係る体制等に関する申請書（加算様式1-5）" sheetId="172" r:id="rId12"/>
    <sheet name="●在職証明書（参考）" sheetId="163" r:id="rId13"/>
  </sheets>
  <externalReferences>
    <externalReference r:id="rId14"/>
    <externalReference r:id="rId15"/>
    <externalReference r:id="rId16"/>
    <externalReference r:id="rId17"/>
    <externalReference r:id="rId18"/>
    <externalReference r:id="rId19"/>
  </externalReferences>
  <definedNames>
    <definedName name="_new1">[1]【参考】サービス名一覧!$A$4:$A$27</definedName>
    <definedName name="erea" localSheetId="6">#REF!</definedName>
    <definedName name="erea" localSheetId="4">#REF!</definedName>
    <definedName name="erea" localSheetId="11">#REF!</definedName>
    <definedName name="erea" localSheetId="7">#REF!</definedName>
    <definedName name="erea" localSheetId="5">#REF!</definedName>
    <definedName name="erea">#REF!</definedName>
    <definedName name="new" localSheetId="6">#REF!</definedName>
    <definedName name="new" localSheetId="4">#REF!</definedName>
    <definedName name="new" localSheetId="7">#REF!</definedName>
    <definedName name="new" localSheetId="5">#REF!</definedName>
    <definedName name="new">#REF!</definedName>
    <definedName name="ooo" localSheetId="6">#REF!</definedName>
    <definedName name="ooo" localSheetId="4">#REF!</definedName>
    <definedName name="ooo" localSheetId="7">#REF!</definedName>
    <definedName name="ooo" localSheetId="5">#REF!</definedName>
    <definedName name="ooo">#REF!</definedName>
    <definedName name="_xlnm.Print_Area" localSheetId="12">'●在職証明書（参考）'!$A$1:$V$28</definedName>
    <definedName name="_xlnm.Print_Area" localSheetId="1">'①変更届出書（第2号様式）【通所】'!$A$1:$AJ$60</definedName>
    <definedName name="_xlnm.Print_Area" localSheetId="2">'②付表2-1'!$A$1:$AE$64</definedName>
    <definedName name="_xlnm.Print_Area" localSheetId="3">'②付表2-2'!$A$1:$AE$57</definedName>
    <definedName name="_xlnm.Print_Area" localSheetId="6">'③勤務形態一覧表（記載例）'!$A$1:$BH$75</definedName>
    <definedName name="_xlnm.Print_Area" localSheetId="4">'③勤務形態一覧表（参考様式２）'!$A$1:$BH$75</definedName>
    <definedName name="_xlnm.Print_Area" localSheetId="9">'⑤平面図（記載例）'!#REF!</definedName>
    <definedName name="_xlnm.Print_Area" localSheetId="8">'⑤平面図（参考様式5） '!$A$1:$AC$37</definedName>
    <definedName name="_xlnm.Print_Area" localSheetId="10">'⑥誓約書 (参考様式7）'!$A$1:$AH$50</definedName>
    <definedName name="_xlnm.Print_Area" localSheetId="11">'⑦算定に係る体制等に関する申請書（加算様式1-5）'!$A$1:$AD$78</definedName>
    <definedName name="_xlnm.Print_Area" localSheetId="0">通所型サービス!$A$1:$AW$47</definedName>
    <definedName name="_xlnm.Print_Titles" localSheetId="0">通所型サービス!$1:$4</definedName>
    <definedName name="www" localSheetId="6">#REF!</definedName>
    <definedName name="www" localSheetId="4">#REF!</definedName>
    <definedName name="www" localSheetId="11">#REF!</definedName>
    <definedName name="www" localSheetId="7">#REF!</definedName>
    <definedName name="www" localSheetId="5">#REF!</definedName>
    <definedName name="www">#REF!</definedName>
    <definedName name="あ" localSheetId="6">#REF!</definedName>
    <definedName name="あ" localSheetId="4">#REF!</definedName>
    <definedName name="あ" localSheetId="7">#REF!</definedName>
    <definedName name="あ" localSheetId="5">#REF!</definedName>
    <definedName name="あ">#REF!</definedName>
    <definedName name="サービス" localSheetId="6">#REF!</definedName>
    <definedName name="サービス" localSheetId="7">#REF!</definedName>
    <definedName name="サービス">#REF!</definedName>
    <definedName name="サービス種別">[2]サービス種類一覧!$B$4:$B$20</definedName>
    <definedName name="サービス種類" localSheetId="6">[3]サービス種類一覧!#REF!</definedName>
    <definedName name="サービス種類" localSheetId="4">[3]サービス種類一覧!#REF!</definedName>
    <definedName name="サービス種類" localSheetId="11">[3]サービス種類一覧!#REF!</definedName>
    <definedName name="サービス種類" localSheetId="7">[3]サービス種類一覧!#REF!</definedName>
    <definedName name="サービス種類" localSheetId="5">[3]サービス種類一覧!#REF!</definedName>
    <definedName name="サービス種類">[3]サービス種類一覧!#REF!</definedName>
    <definedName name="サービス名２">[4]交付率一覧!$A$5:$A$21</definedName>
    <definedName name="サービス名称" localSheetId="6">#REF!</definedName>
    <definedName name="サービス名称" localSheetId="4">#REF!</definedName>
    <definedName name="サービス名称" localSheetId="11">#REF!</definedName>
    <definedName name="サービス名称" localSheetId="7">#REF!</definedName>
    <definedName name="サービス名称" localSheetId="5">#REF!</definedName>
    <definedName name="サービス名称">#REF!</definedName>
    <definedName name="一覧">[5]加算率一覧!$A$4:$A$25</definedName>
    <definedName name="種類">[6]サービス種類一覧!$A$4:$A$20</definedName>
    <definedName name="特定" localSheetId="6">#REF!</definedName>
    <definedName name="特定" localSheetId="4">#REF!</definedName>
    <definedName name="特定" localSheetId="11">#REF!</definedName>
    <definedName name="特定" localSheetId="7">#REF!</definedName>
    <definedName name="特定" localSheetId="5">#REF!</definedName>
    <definedName name="特定">#REF!</definedName>
  </definedNames>
  <calcPr calcId="162913"/>
</workbook>
</file>

<file path=xl/calcChain.xml><?xml version="1.0" encoding="utf-8"?>
<calcChain xmlns="http://schemas.openxmlformats.org/spreadsheetml/2006/main">
  <c r="X17" i="169" l="1"/>
  <c r="Y17" i="169"/>
  <c r="AE17" i="169"/>
  <c r="AF17" i="169"/>
  <c r="AL17" i="169"/>
  <c r="AM17" i="169"/>
  <c r="AS17" i="169"/>
  <c r="AT17" i="169"/>
  <c r="AU17" i="169"/>
  <c r="AV17" i="169"/>
  <c r="AW17" i="169"/>
  <c r="X18" i="169"/>
  <c r="Y18" i="169"/>
  <c r="AE18" i="169"/>
  <c r="AF18" i="169"/>
  <c r="AL18" i="169"/>
  <c r="AM18" i="169"/>
  <c r="AS18" i="169"/>
  <c r="AT18" i="169"/>
  <c r="AU18" i="169"/>
  <c r="AV18" i="169"/>
  <c r="AW18" i="169"/>
  <c r="X20" i="169"/>
  <c r="Y20" i="169"/>
  <c r="AE20" i="169"/>
  <c r="AF20" i="169"/>
  <c r="AL20" i="169"/>
  <c r="AM20" i="169"/>
  <c r="AS20" i="169"/>
  <c r="AT20" i="169"/>
  <c r="AU20" i="169"/>
  <c r="AV20" i="169"/>
  <c r="AW20" i="169"/>
  <c r="X21" i="169"/>
  <c r="Y21" i="169"/>
  <c r="AE21" i="169"/>
  <c r="AF21" i="169"/>
  <c r="AL21" i="169"/>
  <c r="AM21" i="169"/>
  <c r="AS21" i="169"/>
  <c r="AT21" i="169"/>
  <c r="AU21" i="169"/>
  <c r="AV21" i="169"/>
  <c r="AW21" i="169"/>
  <c r="X23" i="169"/>
  <c r="Y23" i="169"/>
  <c r="AE23" i="169"/>
  <c r="AF23" i="169"/>
  <c r="AL23" i="169"/>
  <c r="AM23" i="169"/>
  <c r="AS23" i="169"/>
  <c r="AT23" i="169"/>
  <c r="AU23" i="169"/>
  <c r="AV23" i="169"/>
  <c r="AW23" i="169"/>
  <c r="X24" i="169"/>
  <c r="Y24" i="169"/>
  <c r="AE24" i="169"/>
  <c r="AF24" i="169"/>
  <c r="AL24" i="169"/>
  <c r="AM24" i="169"/>
  <c r="AS24" i="169"/>
  <c r="AT24" i="169"/>
  <c r="AU24" i="169"/>
  <c r="AV24" i="169"/>
  <c r="AW24" i="169"/>
  <c r="X26" i="169"/>
  <c r="Y26" i="169"/>
  <c r="AE26" i="169"/>
  <c r="AF26" i="169"/>
  <c r="AL26" i="169"/>
  <c r="AM26" i="169"/>
  <c r="AS26" i="169"/>
  <c r="AT26" i="169"/>
  <c r="AU26" i="169"/>
  <c r="AV26" i="169"/>
  <c r="AW26" i="169"/>
  <c r="X27" i="169"/>
  <c r="Y27" i="169"/>
  <c r="AE27" i="169"/>
  <c r="AF27" i="169"/>
  <c r="AL27" i="169"/>
  <c r="AM27" i="169"/>
  <c r="AS27" i="169"/>
  <c r="AT27" i="169"/>
  <c r="AU27" i="169"/>
  <c r="AV27" i="169"/>
  <c r="AW27" i="169"/>
  <c r="T29" i="169"/>
  <c r="V29" i="169"/>
  <c r="X29" i="169"/>
  <c r="Y29" i="169"/>
  <c r="AA29" i="169"/>
  <c r="AC29" i="169"/>
  <c r="AE29" i="169"/>
  <c r="AF29" i="169"/>
  <c r="AH29" i="169"/>
  <c r="AJ29" i="169"/>
  <c r="AL29" i="169"/>
  <c r="AM29" i="169"/>
  <c r="AO29" i="169"/>
  <c r="AQ29" i="169"/>
  <c r="AS29" i="169"/>
  <c r="AT29" i="169"/>
  <c r="AU29" i="169"/>
  <c r="AV29" i="169"/>
  <c r="AW29" i="169"/>
  <c r="T30" i="169"/>
  <c r="V30" i="169"/>
  <c r="X30" i="169"/>
  <c r="Y30" i="169"/>
  <c r="AA30" i="169"/>
  <c r="AC30" i="169"/>
  <c r="AE30" i="169"/>
  <c r="AF30" i="169"/>
  <c r="AH30" i="169"/>
  <c r="AJ30" i="169"/>
  <c r="AL30" i="169"/>
  <c r="AM30" i="169"/>
  <c r="AO30" i="169"/>
  <c r="AQ30" i="169"/>
  <c r="AS30" i="169"/>
  <c r="AT30" i="169"/>
  <c r="AU30" i="169"/>
  <c r="AV30" i="169"/>
  <c r="AW30" i="169"/>
  <c r="X32" i="169"/>
  <c r="Y32" i="169"/>
  <c r="AE32" i="169"/>
  <c r="AF32" i="169"/>
  <c r="AL32" i="169"/>
  <c r="AM32" i="169"/>
  <c r="AS32" i="169"/>
  <c r="AT32" i="169"/>
  <c r="AU32" i="169"/>
  <c r="AV32" i="169"/>
  <c r="AW32" i="169"/>
  <c r="X33" i="169"/>
  <c r="Y33" i="169"/>
  <c r="AE33" i="169"/>
  <c r="AF33" i="169"/>
  <c r="AL33" i="169"/>
  <c r="AM33" i="169"/>
  <c r="AS33" i="169"/>
  <c r="AT33" i="169"/>
  <c r="AU33" i="169"/>
  <c r="AV33" i="169"/>
  <c r="AW33" i="169"/>
  <c r="S35" i="169"/>
  <c r="T35" i="169"/>
  <c r="U35" i="169"/>
  <c r="V35" i="169"/>
  <c r="W35" i="169"/>
  <c r="X35" i="169"/>
  <c r="Y35" i="169"/>
  <c r="Z35" i="169"/>
  <c r="AA35" i="169"/>
  <c r="AB35" i="169"/>
  <c r="AC35" i="169"/>
  <c r="AD35" i="169"/>
  <c r="AE35" i="169"/>
  <c r="AF35" i="169"/>
  <c r="AG35" i="169"/>
  <c r="AH35" i="169"/>
  <c r="AI35" i="169"/>
  <c r="AJ35" i="169"/>
  <c r="AK35" i="169"/>
  <c r="AL35" i="169"/>
  <c r="AM35" i="169"/>
  <c r="AN35" i="169"/>
  <c r="AO35" i="169"/>
  <c r="AP35" i="169"/>
  <c r="AQ35" i="169"/>
  <c r="AR35" i="169"/>
  <c r="AS35" i="169"/>
  <c r="AT35" i="169"/>
  <c r="AU35" i="169"/>
  <c r="AV35" i="169"/>
  <c r="AW35" i="169"/>
  <c r="S36" i="169"/>
  <c r="T36" i="169"/>
  <c r="U36" i="169"/>
  <c r="V36" i="169"/>
  <c r="W36" i="169"/>
  <c r="X36" i="169"/>
  <c r="Y36" i="169"/>
  <c r="Z36" i="169"/>
  <c r="AA36" i="169"/>
  <c r="AB36" i="169"/>
  <c r="AC36" i="169"/>
  <c r="AD36" i="169"/>
  <c r="AE36" i="169"/>
  <c r="AF36" i="169"/>
  <c r="AG36" i="169"/>
  <c r="AH36" i="169"/>
  <c r="AI36" i="169"/>
  <c r="AJ36" i="169"/>
  <c r="AK36" i="169"/>
  <c r="AL36" i="169"/>
  <c r="AM36" i="169"/>
  <c r="AN36" i="169"/>
  <c r="AO36" i="169"/>
  <c r="AP36" i="169"/>
  <c r="AQ36" i="169"/>
  <c r="AR36" i="169"/>
  <c r="AS36" i="169"/>
  <c r="AT36" i="169"/>
  <c r="AU36" i="169"/>
  <c r="AV36" i="169"/>
  <c r="AW36" i="169"/>
  <c r="S38" i="169"/>
  <c r="T38" i="169"/>
  <c r="U38" i="169"/>
  <c r="V38" i="169"/>
  <c r="W38" i="169"/>
  <c r="X38" i="169"/>
  <c r="Y38" i="169"/>
  <c r="Z38" i="169"/>
  <c r="AA38" i="169"/>
  <c r="AB38" i="169"/>
  <c r="AC38" i="169"/>
  <c r="AD38" i="169"/>
  <c r="AE38" i="169"/>
  <c r="AF38" i="169"/>
  <c r="AG38" i="169"/>
  <c r="AH38" i="169"/>
  <c r="AI38" i="169"/>
  <c r="AJ38" i="169"/>
  <c r="AK38" i="169"/>
  <c r="AL38" i="169"/>
  <c r="AM38" i="169"/>
  <c r="AN38" i="169"/>
  <c r="AO38" i="169"/>
  <c r="AP38" i="169"/>
  <c r="AQ38" i="169"/>
  <c r="AR38" i="169"/>
  <c r="AS38" i="169"/>
  <c r="AT38" i="169"/>
  <c r="AU38" i="169"/>
  <c r="AV38" i="169"/>
  <c r="AW38" i="169"/>
  <c r="S39" i="169"/>
  <c r="T39" i="169"/>
  <c r="U39" i="169"/>
  <c r="V39" i="169"/>
  <c r="W39" i="169"/>
  <c r="X39" i="169"/>
  <c r="Y39" i="169"/>
  <c r="Z39" i="169"/>
  <c r="AA39" i="169"/>
  <c r="AB39" i="169"/>
  <c r="AC39" i="169"/>
  <c r="AD39" i="169"/>
  <c r="AE39" i="169"/>
  <c r="AF39" i="169"/>
  <c r="AG39" i="169"/>
  <c r="AH39" i="169"/>
  <c r="AI39" i="169"/>
  <c r="AJ39" i="169"/>
  <c r="AK39" i="169"/>
  <c r="AL39" i="169"/>
  <c r="AM39" i="169"/>
  <c r="AN39" i="169"/>
  <c r="AO39" i="169"/>
  <c r="AP39" i="169"/>
  <c r="AQ39" i="169"/>
  <c r="AR39" i="169"/>
  <c r="AS39" i="169"/>
  <c r="AT39" i="169"/>
  <c r="AU39" i="169"/>
  <c r="AV39" i="169"/>
  <c r="AW39" i="169"/>
  <c r="S41" i="169"/>
  <c r="T41" i="169"/>
  <c r="U41" i="169"/>
  <c r="V41" i="169"/>
  <c r="W41" i="169"/>
  <c r="X41" i="169"/>
  <c r="Y41" i="169"/>
  <c r="Z41" i="169"/>
  <c r="AA41" i="169"/>
  <c r="AB41" i="169"/>
  <c r="AC41" i="169"/>
  <c r="AD41" i="169"/>
  <c r="AE41" i="169"/>
  <c r="AF41" i="169"/>
  <c r="AG41" i="169"/>
  <c r="AH41" i="169"/>
  <c r="AI41" i="169"/>
  <c r="AJ41" i="169"/>
  <c r="AK41" i="169"/>
  <c r="AL41" i="169"/>
  <c r="AM41" i="169"/>
  <c r="AN41" i="169"/>
  <c r="AO41" i="169"/>
  <c r="AP41" i="169"/>
  <c r="AQ41" i="169"/>
  <c r="AR41" i="169"/>
  <c r="AS41" i="169"/>
  <c r="AT41" i="169"/>
  <c r="AU41" i="169"/>
  <c r="AV41" i="169"/>
  <c r="AW41" i="169"/>
  <c r="S42" i="169"/>
  <c r="T42" i="169"/>
  <c r="U42" i="169"/>
  <c r="V42" i="169"/>
  <c r="W42" i="169"/>
  <c r="X42" i="169"/>
  <c r="Y42" i="169"/>
  <c r="Z42" i="169"/>
  <c r="AA42" i="169"/>
  <c r="AB42" i="169"/>
  <c r="AC42" i="169"/>
  <c r="AD42" i="169"/>
  <c r="AE42" i="169"/>
  <c r="AF42" i="169"/>
  <c r="AG42" i="169"/>
  <c r="AH42" i="169"/>
  <c r="AI42" i="169"/>
  <c r="AJ42" i="169"/>
  <c r="AK42" i="169"/>
  <c r="AL42" i="169"/>
  <c r="AM42" i="169"/>
  <c r="AN42" i="169"/>
  <c r="AO42" i="169"/>
  <c r="AP42" i="169"/>
  <c r="AQ42" i="169"/>
  <c r="AR42" i="169"/>
  <c r="AS42" i="169"/>
  <c r="AT42" i="169"/>
  <c r="AU42" i="169"/>
  <c r="AV42" i="169"/>
  <c r="AW42" i="169"/>
  <c r="S44" i="169"/>
  <c r="T44" i="169"/>
  <c r="U44" i="169"/>
  <c r="V44" i="169"/>
  <c r="W44" i="169"/>
  <c r="X44" i="169"/>
  <c r="Y44" i="169"/>
  <c r="Z44" i="169"/>
  <c r="AA44" i="169"/>
  <c r="AB44" i="169"/>
  <c r="AC44" i="169"/>
  <c r="AD44" i="169"/>
  <c r="AE44" i="169"/>
  <c r="AF44" i="169"/>
  <c r="AG44" i="169"/>
  <c r="AH44" i="169"/>
  <c r="AI44" i="169"/>
  <c r="AJ44" i="169"/>
  <c r="AK44" i="169"/>
  <c r="AL44" i="169"/>
  <c r="AM44" i="169"/>
  <c r="AN44" i="169"/>
  <c r="AO44" i="169"/>
  <c r="AP44" i="169"/>
  <c r="AQ44" i="169"/>
  <c r="AR44" i="169"/>
  <c r="AS44" i="169"/>
  <c r="AT44" i="169"/>
  <c r="AU44" i="169"/>
  <c r="AV44" i="169"/>
  <c r="AW44" i="169"/>
  <c r="S45" i="169"/>
  <c r="T45" i="169"/>
  <c r="U45" i="169"/>
  <c r="V45" i="169"/>
  <c r="W45" i="169"/>
  <c r="X45" i="169"/>
  <c r="Y45" i="169"/>
  <c r="Z45" i="169"/>
  <c r="AA45" i="169"/>
  <c r="AB45" i="169"/>
  <c r="AC45" i="169"/>
  <c r="AD45" i="169"/>
  <c r="AE45" i="169"/>
  <c r="AF45" i="169"/>
  <c r="AG45" i="169"/>
  <c r="AH45" i="169"/>
  <c r="AI45" i="169"/>
  <c r="AJ45" i="169"/>
  <c r="AK45" i="169"/>
  <c r="AL45" i="169"/>
  <c r="AM45" i="169"/>
  <c r="AN45" i="169"/>
  <c r="AO45" i="169"/>
  <c r="AP45" i="169"/>
  <c r="AQ45" i="169"/>
  <c r="AR45" i="169"/>
  <c r="AS45" i="169"/>
  <c r="AT45" i="169"/>
  <c r="AU45" i="169"/>
  <c r="AV45" i="169"/>
  <c r="AW45" i="169"/>
  <c r="S47" i="169"/>
  <c r="T47" i="169"/>
  <c r="U47" i="169"/>
  <c r="V47" i="169"/>
  <c r="W47" i="169"/>
  <c r="X47" i="169"/>
  <c r="Y47" i="169"/>
  <c r="Z47" i="169"/>
  <c r="AA47" i="169"/>
  <c r="AB47" i="169"/>
  <c r="AC47" i="169"/>
  <c r="AD47" i="169"/>
  <c r="AE47" i="169"/>
  <c r="AF47" i="169"/>
  <c r="AG47" i="169"/>
  <c r="AH47" i="169"/>
  <c r="AI47" i="169"/>
  <c r="AJ47" i="169"/>
  <c r="AK47" i="169"/>
  <c r="AL47" i="169"/>
  <c r="AM47" i="169"/>
  <c r="AN47" i="169"/>
  <c r="AO47" i="169"/>
  <c r="AP47" i="169"/>
  <c r="AQ47" i="169"/>
  <c r="AR47" i="169"/>
  <c r="AS47" i="169"/>
  <c r="AT47" i="169"/>
  <c r="AU47" i="169"/>
  <c r="AV47" i="169"/>
  <c r="AW47" i="169"/>
  <c r="S48" i="169"/>
  <c r="T48" i="169"/>
  <c r="U48" i="169"/>
  <c r="V48" i="169"/>
  <c r="W48" i="169"/>
  <c r="X48" i="169"/>
  <c r="Y48" i="169"/>
  <c r="Z48" i="169"/>
  <c r="AA48" i="169"/>
  <c r="AB48" i="169"/>
  <c r="AC48" i="169"/>
  <c r="AD48" i="169"/>
  <c r="AE48" i="169"/>
  <c r="AF48" i="169"/>
  <c r="AG48" i="169"/>
  <c r="AH48" i="169"/>
  <c r="AI48" i="169"/>
  <c r="AJ48" i="169"/>
  <c r="AK48" i="169"/>
  <c r="AL48" i="169"/>
  <c r="AM48" i="169"/>
  <c r="AN48" i="169"/>
  <c r="AO48" i="169"/>
  <c r="AP48" i="169"/>
  <c r="AQ48" i="169"/>
  <c r="AR48" i="169"/>
  <c r="AS48" i="169"/>
  <c r="AT48" i="169"/>
  <c r="AU48" i="169"/>
  <c r="AV48" i="169"/>
  <c r="AW48" i="169"/>
  <c r="T50" i="169"/>
  <c r="U50" i="169"/>
  <c r="V50" i="169"/>
  <c r="W50" i="169"/>
  <c r="X50" i="169"/>
  <c r="Y50" i="169"/>
  <c r="Z50" i="169"/>
  <c r="AA50" i="169"/>
  <c r="AB50" i="169"/>
  <c r="AC50" i="169"/>
  <c r="AD50" i="169"/>
  <c r="AE50" i="169"/>
  <c r="AF50" i="169"/>
  <c r="AG50" i="169"/>
  <c r="AH50" i="169"/>
  <c r="AI50" i="169"/>
  <c r="AJ50" i="169"/>
  <c r="AK50" i="169"/>
  <c r="AL50" i="169"/>
  <c r="AM50" i="169"/>
  <c r="AN50" i="169"/>
  <c r="AO50" i="169"/>
  <c r="AP50" i="169"/>
  <c r="AQ50" i="169"/>
  <c r="AR50" i="169"/>
  <c r="AS50" i="169"/>
  <c r="AT50" i="169"/>
  <c r="AU50" i="169"/>
  <c r="AV50" i="169"/>
  <c r="AW50" i="169"/>
  <c r="T51" i="169"/>
  <c r="U51" i="169"/>
  <c r="V51" i="169"/>
  <c r="W51" i="169"/>
  <c r="X51" i="169"/>
  <c r="Y51" i="169"/>
  <c r="Z51" i="169"/>
  <c r="AA51" i="169"/>
  <c r="AB51" i="169"/>
  <c r="AC51" i="169"/>
  <c r="AD51" i="169"/>
  <c r="AE51" i="169"/>
  <c r="AF51" i="169"/>
  <c r="AG51" i="169"/>
  <c r="AH51" i="169"/>
  <c r="AI51" i="169"/>
  <c r="AJ51" i="169"/>
  <c r="AK51" i="169"/>
  <c r="AL51" i="169"/>
  <c r="AM51" i="169"/>
  <c r="AN51" i="169"/>
  <c r="AO51" i="169"/>
  <c r="AP51" i="169"/>
  <c r="AQ51" i="169"/>
  <c r="AR51" i="169"/>
  <c r="AS51" i="169"/>
  <c r="AT51" i="169"/>
  <c r="AU51" i="169"/>
  <c r="AV51" i="169"/>
  <c r="AW51" i="169"/>
  <c r="S50" i="169"/>
  <c r="S51" i="169"/>
  <c r="S20" i="167"/>
  <c r="T20" i="167"/>
  <c r="U20" i="167"/>
  <c r="V20" i="167"/>
  <c r="W20" i="167"/>
  <c r="X20" i="167"/>
  <c r="Y20" i="167"/>
  <c r="Z20" i="167"/>
  <c r="AA20" i="167"/>
  <c r="AB20" i="167"/>
  <c r="AC20" i="167"/>
  <c r="AD20" i="167"/>
  <c r="AE20" i="167"/>
  <c r="AF20" i="167"/>
  <c r="AG20" i="167"/>
  <c r="AH20" i="167"/>
  <c r="AI20" i="167"/>
  <c r="AJ20" i="167"/>
  <c r="AK20" i="167"/>
  <c r="AL20" i="167"/>
  <c r="AM20" i="167"/>
  <c r="AN20" i="167"/>
  <c r="AO20" i="167"/>
  <c r="AP20" i="167"/>
  <c r="AQ20" i="167"/>
  <c r="AR20" i="167"/>
  <c r="AS20" i="167"/>
  <c r="AT20" i="167"/>
  <c r="AU20" i="167"/>
  <c r="AV20" i="167"/>
  <c r="AW20" i="167"/>
  <c r="S21" i="167"/>
  <c r="T21" i="167"/>
  <c r="U21" i="167"/>
  <c r="V21" i="167"/>
  <c r="W21" i="167"/>
  <c r="X21" i="167"/>
  <c r="Y21" i="167"/>
  <c r="Z21" i="167"/>
  <c r="AA21" i="167"/>
  <c r="AB21" i="167"/>
  <c r="AC21" i="167"/>
  <c r="AD21" i="167"/>
  <c r="AE21" i="167"/>
  <c r="AF21" i="167"/>
  <c r="AG21" i="167"/>
  <c r="AH21" i="167"/>
  <c r="AI21" i="167"/>
  <c r="AJ21" i="167"/>
  <c r="AK21" i="167"/>
  <c r="AL21" i="167"/>
  <c r="AM21" i="167"/>
  <c r="AN21" i="167"/>
  <c r="AO21" i="167"/>
  <c r="AP21" i="167"/>
  <c r="AQ21" i="167"/>
  <c r="AR21" i="167"/>
  <c r="AS21" i="167"/>
  <c r="AT21" i="167"/>
  <c r="AU21" i="167"/>
  <c r="AV21" i="167"/>
  <c r="AW21" i="167"/>
  <c r="S23" i="167"/>
  <c r="T23" i="167"/>
  <c r="U23" i="167"/>
  <c r="V23" i="167"/>
  <c r="W23" i="167"/>
  <c r="X23" i="167"/>
  <c r="Y23" i="167"/>
  <c r="Z23" i="167"/>
  <c r="AA23" i="167"/>
  <c r="AB23" i="167"/>
  <c r="AC23" i="167"/>
  <c r="AD23" i="167"/>
  <c r="AE23" i="167"/>
  <c r="AF23" i="167"/>
  <c r="AG23" i="167"/>
  <c r="AH23" i="167"/>
  <c r="AI23" i="167"/>
  <c r="AJ23" i="167"/>
  <c r="AK23" i="167"/>
  <c r="AL23" i="167"/>
  <c r="AM23" i="167"/>
  <c r="AN23" i="167"/>
  <c r="AO23" i="167"/>
  <c r="AP23" i="167"/>
  <c r="AQ23" i="167"/>
  <c r="AR23" i="167"/>
  <c r="AS23" i="167"/>
  <c r="AT23" i="167"/>
  <c r="AU23" i="167"/>
  <c r="AV23" i="167"/>
  <c r="AW23" i="167"/>
  <c r="S24" i="167"/>
  <c r="T24" i="167"/>
  <c r="U24" i="167"/>
  <c r="V24" i="167"/>
  <c r="W24" i="167"/>
  <c r="X24" i="167"/>
  <c r="Y24" i="167"/>
  <c r="Z24" i="167"/>
  <c r="AA24" i="167"/>
  <c r="AB24" i="167"/>
  <c r="AC24" i="167"/>
  <c r="AD24" i="167"/>
  <c r="AE24" i="167"/>
  <c r="AF24" i="167"/>
  <c r="AG24" i="167"/>
  <c r="AH24" i="167"/>
  <c r="AI24" i="167"/>
  <c r="AJ24" i="167"/>
  <c r="AK24" i="167"/>
  <c r="AL24" i="167"/>
  <c r="AM24" i="167"/>
  <c r="AN24" i="167"/>
  <c r="AO24" i="167"/>
  <c r="AP24" i="167"/>
  <c r="AQ24" i="167"/>
  <c r="AR24" i="167"/>
  <c r="AS24" i="167"/>
  <c r="AT24" i="167"/>
  <c r="AU24" i="167"/>
  <c r="AV24" i="167"/>
  <c r="AW24" i="167"/>
  <c r="S26" i="167"/>
  <c r="T26" i="167"/>
  <c r="U26" i="167"/>
  <c r="V26" i="167"/>
  <c r="W26" i="167"/>
  <c r="X26" i="167"/>
  <c r="Y26" i="167"/>
  <c r="Z26" i="167"/>
  <c r="AA26" i="167"/>
  <c r="AB26" i="167"/>
  <c r="AC26" i="167"/>
  <c r="AD26" i="167"/>
  <c r="AE26" i="167"/>
  <c r="AF26" i="167"/>
  <c r="AG26" i="167"/>
  <c r="AH26" i="167"/>
  <c r="AI26" i="167"/>
  <c r="AJ26" i="167"/>
  <c r="AK26" i="167"/>
  <c r="AL26" i="167"/>
  <c r="AM26" i="167"/>
  <c r="AN26" i="167"/>
  <c r="AO26" i="167"/>
  <c r="AP26" i="167"/>
  <c r="AQ26" i="167"/>
  <c r="AR26" i="167"/>
  <c r="AS26" i="167"/>
  <c r="AT26" i="167"/>
  <c r="AU26" i="167"/>
  <c r="AV26" i="167"/>
  <c r="AW26" i="167"/>
  <c r="S27" i="167"/>
  <c r="T27" i="167"/>
  <c r="U27" i="167"/>
  <c r="V27" i="167"/>
  <c r="W27" i="167"/>
  <c r="X27" i="167"/>
  <c r="Y27" i="167"/>
  <c r="Z27" i="167"/>
  <c r="AA27" i="167"/>
  <c r="AB27" i="167"/>
  <c r="AC27" i="167"/>
  <c r="AD27" i="167"/>
  <c r="AE27" i="167"/>
  <c r="AF27" i="167"/>
  <c r="AG27" i="167"/>
  <c r="AH27" i="167"/>
  <c r="AI27" i="167"/>
  <c r="AJ27" i="167"/>
  <c r="AK27" i="167"/>
  <c r="AL27" i="167"/>
  <c r="AM27" i="167"/>
  <c r="AN27" i="167"/>
  <c r="AO27" i="167"/>
  <c r="AP27" i="167"/>
  <c r="AQ27" i="167"/>
  <c r="AR27" i="167"/>
  <c r="AS27" i="167"/>
  <c r="AT27" i="167"/>
  <c r="AU27" i="167"/>
  <c r="AV27" i="167"/>
  <c r="AW27" i="167"/>
  <c r="S29" i="167"/>
  <c r="T29" i="167"/>
  <c r="U29" i="167"/>
  <c r="V29" i="167"/>
  <c r="W29" i="167"/>
  <c r="X29" i="167"/>
  <c r="Y29" i="167"/>
  <c r="Z29" i="167"/>
  <c r="AA29" i="167"/>
  <c r="AB29" i="167"/>
  <c r="AC29" i="167"/>
  <c r="AD29" i="167"/>
  <c r="AE29" i="167"/>
  <c r="AF29" i="167"/>
  <c r="AG29" i="167"/>
  <c r="AH29" i="167"/>
  <c r="AI29" i="167"/>
  <c r="AJ29" i="167"/>
  <c r="AK29" i="167"/>
  <c r="AL29" i="167"/>
  <c r="AM29" i="167"/>
  <c r="AN29" i="167"/>
  <c r="AO29" i="167"/>
  <c r="AP29" i="167"/>
  <c r="AQ29" i="167"/>
  <c r="AR29" i="167"/>
  <c r="AS29" i="167"/>
  <c r="AT29" i="167"/>
  <c r="AU29" i="167"/>
  <c r="AV29" i="167"/>
  <c r="AW29" i="167"/>
  <c r="S30" i="167"/>
  <c r="T30" i="167"/>
  <c r="U30" i="167"/>
  <c r="V30" i="167"/>
  <c r="W30" i="167"/>
  <c r="X30" i="167"/>
  <c r="Y30" i="167"/>
  <c r="Z30" i="167"/>
  <c r="AA30" i="167"/>
  <c r="AB30" i="167"/>
  <c r="AC30" i="167"/>
  <c r="AD30" i="167"/>
  <c r="AE30" i="167"/>
  <c r="AF30" i="167"/>
  <c r="AG30" i="167"/>
  <c r="AH30" i="167"/>
  <c r="AI30" i="167"/>
  <c r="AJ30" i="167"/>
  <c r="AK30" i="167"/>
  <c r="AL30" i="167"/>
  <c r="AM30" i="167"/>
  <c r="AN30" i="167"/>
  <c r="AO30" i="167"/>
  <c r="AP30" i="167"/>
  <c r="AQ30" i="167"/>
  <c r="AR30" i="167"/>
  <c r="AS30" i="167"/>
  <c r="AT30" i="167"/>
  <c r="AU30" i="167"/>
  <c r="AV30" i="167"/>
  <c r="AW30" i="167"/>
  <c r="S32" i="167"/>
  <c r="T32" i="167"/>
  <c r="U32" i="167"/>
  <c r="V32" i="167"/>
  <c r="W32" i="167"/>
  <c r="X32" i="167"/>
  <c r="Y32" i="167"/>
  <c r="Z32" i="167"/>
  <c r="AA32" i="167"/>
  <c r="AB32" i="167"/>
  <c r="AC32" i="167"/>
  <c r="AD32" i="167"/>
  <c r="AE32" i="167"/>
  <c r="AF32" i="167"/>
  <c r="AG32" i="167"/>
  <c r="AH32" i="167"/>
  <c r="AI32" i="167"/>
  <c r="AJ32" i="167"/>
  <c r="AK32" i="167"/>
  <c r="AL32" i="167"/>
  <c r="AM32" i="167"/>
  <c r="AN32" i="167"/>
  <c r="AO32" i="167"/>
  <c r="AP32" i="167"/>
  <c r="AQ32" i="167"/>
  <c r="AR32" i="167"/>
  <c r="AS32" i="167"/>
  <c r="AT32" i="167"/>
  <c r="AU32" i="167"/>
  <c r="AV32" i="167"/>
  <c r="AW32" i="167"/>
  <c r="S33" i="167"/>
  <c r="T33" i="167"/>
  <c r="U33" i="167"/>
  <c r="V33" i="167"/>
  <c r="W33" i="167"/>
  <c r="X33" i="167"/>
  <c r="Y33" i="167"/>
  <c r="Z33" i="167"/>
  <c r="AA33" i="167"/>
  <c r="AB33" i="167"/>
  <c r="AC33" i="167"/>
  <c r="AD33" i="167"/>
  <c r="AE33" i="167"/>
  <c r="AF33" i="167"/>
  <c r="AG33" i="167"/>
  <c r="AH33" i="167"/>
  <c r="AI33" i="167"/>
  <c r="AJ33" i="167"/>
  <c r="AK33" i="167"/>
  <c r="AL33" i="167"/>
  <c r="AM33" i="167"/>
  <c r="AN33" i="167"/>
  <c r="AO33" i="167"/>
  <c r="AP33" i="167"/>
  <c r="AQ33" i="167"/>
  <c r="AR33" i="167"/>
  <c r="AS33" i="167"/>
  <c r="AT33" i="167"/>
  <c r="AU33" i="167"/>
  <c r="AV33" i="167"/>
  <c r="AW33" i="167"/>
  <c r="S35" i="167"/>
  <c r="T35" i="167"/>
  <c r="U35" i="167"/>
  <c r="V35" i="167"/>
  <c r="W35" i="167"/>
  <c r="X35" i="167"/>
  <c r="Y35" i="167"/>
  <c r="Z35" i="167"/>
  <c r="AA35" i="167"/>
  <c r="AB35" i="167"/>
  <c r="AC35" i="167"/>
  <c r="AD35" i="167"/>
  <c r="AE35" i="167"/>
  <c r="AF35" i="167"/>
  <c r="AG35" i="167"/>
  <c r="AH35" i="167"/>
  <c r="AI35" i="167"/>
  <c r="AJ35" i="167"/>
  <c r="AK35" i="167"/>
  <c r="AL35" i="167"/>
  <c r="AM35" i="167"/>
  <c r="AN35" i="167"/>
  <c r="AO35" i="167"/>
  <c r="AP35" i="167"/>
  <c r="AQ35" i="167"/>
  <c r="AR35" i="167"/>
  <c r="AS35" i="167"/>
  <c r="AT35" i="167"/>
  <c r="AU35" i="167"/>
  <c r="AV35" i="167"/>
  <c r="AW35" i="167"/>
  <c r="S36" i="167"/>
  <c r="T36" i="167"/>
  <c r="U36" i="167"/>
  <c r="V36" i="167"/>
  <c r="W36" i="167"/>
  <c r="X36" i="167"/>
  <c r="Y36" i="167"/>
  <c r="Z36" i="167"/>
  <c r="AA36" i="167"/>
  <c r="AB36" i="167"/>
  <c r="AC36" i="167"/>
  <c r="AD36" i="167"/>
  <c r="AE36" i="167"/>
  <c r="AF36" i="167"/>
  <c r="AG36" i="167"/>
  <c r="AH36" i="167"/>
  <c r="AI36" i="167"/>
  <c r="AJ36" i="167"/>
  <c r="AK36" i="167"/>
  <c r="AL36" i="167"/>
  <c r="AM36" i="167"/>
  <c r="AN36" i="167"/>
  <c r="AO36" i="167"/>
  <c r="AP36" i="167"/>
  <c r="AQ36" i="167"/>
  <c r="AR36" i="167"/>
  <c r="AS36" i="167"/>
  <c r="AT36" i="167"/>
  <c r="AU36" i="167"/>
  <c r="AV36" i="167"/>
  <c r="AW36" i="167"/>
  <c r="S38" i="167"/>
  <c r="T38" i="167"/>
  <c r="U38" i="167"/>
  <c r="V38" i="167"/>
  <c r="W38" i="167"/>
  <c r="X38" i="167"/>
  <c r="Y38" i="167"/>
  <c r="Z38" i="167"/>
  <c r="AA38" i="167"/>
  <c r="AB38" i="167"/>
  <c r="AC38" i="167"/>
  <c r="AD38" i="167"/>
  <c r="AE38" i="167"/>
  <c r="AF38" i="167"/>
  <c r="AG38" i="167"/>
  <c r="AH38" i="167"/>
  <c r="AI38" i="167"/>
  <c r="AJ38" i="167"/>
  <c r="AK38" i="167"/>
  <c r="AL38" i="167"/>
  <c r="AM38" i="167"/>
  <c r="AN38" i="167"/>
  <c r="AO38" i="167"/>
  <c r="AP38" i="167"/>
  <c r="AQ38" i="167"/>
  <c r="AR38" i="167"/>
  <c r="AS38" i="167"/>
  <c r="AT38" i="167"/>
  <c r="AU38" i="167"/>
  <c r="AV38" i="167"/>
  <c r="AW38" i="167"/>
  <c r="S39" i="167"/>
  <c r="T39" i="167"/>
  <c r="U39" i="167"/>
  <c r="V39" i="167"/>
  <c r="W39" i="167"/>
  <c r="X39" i="167"/>
  <c r="Y39" i="167"/>
  <c r="Z39" i="167"/>
  <c r="AA39" i="167"/>
  <c r="AB39" i="167"/>
  <c r="AC39" i="167"/>
  <c r="AD39" i="167"/>
  <c r="AE39" i="167"/>
  <c r="AF39" i="167"/>
  <c r="AG39" i="167"/>
  <c r="AH39" i="167"/>
  <c r="AI39" i="167"/>
  <c r="AJ39" i="167"/>
  <c r="AK39" i="167"/>
  <c r="AL39" i="167"/>
  <c r="AM39" i="167"/>
  <c r="AN39" i="167"/>
  <c r="AO39" i="167"/>
  <c r="AP39" i="167"/>
  <c r="AQ39" i="167"/>
  <c r="AR39" i="167"/>
  <c r="AS39" i="167"/>
  <c r="AT39" i="167"/>
  <c r="AU39" i="167"/>
  <c r="AV39" i="167"/>
  <c r="AW39" i="167"/>
  <c r="S41" i="167"/>
  <c r="T41" i="167"/>
  <c r="U41" i="167"/>
  <c r="V41" i="167"/>
  <c r="W41" i="167"/>
  <c r="X41" i="167"/>
  <c r="Y41" i="167"/>
  <c r="Z41" i="167"/>
  <c r="AA41" i="167"/>
  <c r="AB41" i="167"/>
  <c r="AC41" i="167"/>
  <c r="AD41" i="167"/>
  <c r="AE41" i="167"/>
  <c r="AF41" i="167"/>
  <c r="AG41" i="167"/>
  <c r="AH41" i="167"/>
  <c r="AI41" i="167"/>
  <c r="AJ41" i="167"/>
  <c r="AK41" i="167"/>
  <c r="AL41" i="167"/>
  <c r="AM41" i="167"/>
  <c r="AN41" i="167"/>
  <c r="AO41" i="167"/>
  <c r="AP41" i="167"/>
  <c r="AQ41" i="167"/>
  <c r="AR41" i="167"/>
  <c r="AS41" i="167"/>
  <c r="AT41" i="167"/>
  <c r="AU41" i="167"/>
  <c r="AV41" i="167"/>
  <c r="AW41" i="167"/>
  <c r="S42" i="167"/>
  <c r="T42" i="167"/>
  <c r="U42" i="167"/>
  <c r="V42" i="167"/>
  <c r="W42" i="167"/>
  <c r="X42" i="167"/>
  <c r="Y42" i="167"/>
  <c r="Z42" i="167"/>
  <c r="AA42" i="167"/>
  <c r="AB42" i="167"/>
  <c r="AC42" i="167"/>
  <c r="AD42" i="167"/>
  <c r="AE42" i="167"/>
  <c r="AF42" i="167"/>
  <c r="AG42" i="167"/>
  <c r="AH42" i="167"/>
  <c r="AI42" i="167"/>
  <c r="AJ42" i="167"/>
  <c r="AK42" i="167"/>
  <c r="AL42" i="167"/>
  <c r="AM42" i="167"/>
  <c r="AN42" i="167"/>
  <c r="AO42" i="167"/>
  <c r="AP42" i="167"/>
  <c r="AQ42" i="167"/>
  <c r="AR42" i="167"/>
  <c r="AS42" i="167"/>
  <c r="AT42" i="167"/>
  <c r="AU42" i="167"/>
  <c r="AV42" i="167"/>
  <c r="AW42" i="167"/>
  <c r="S44" i="167"/>
  <c r="T44" i="167"/>
  <c r="U44" i="167"/>
  <c r="V44" i="167"/>
  <c r="W44" i="167"/>
  <c r="X44" i="167"/>
  <c r="Y44" i="167"/>
  <c r="Z44" i="167"/>
  <c r="AA44" i="167"/>
  <c r="AB44" i="167"/>
  <c r="AC44" i="167"/>
  <c r="AD44" i="167"/>
  <c r="AE44" i="167"/>
  <c r="AF44" i="167"/>
  <c r="AG44" i="167"/>
  <c r="AH44" i="167"/>
  <c r="AI44" i="167"/>
  <c r="AJ44" i="167"/>
  <c r="AK44" i="167"/>
  <c r="AL44" i="167"/>
  <c r="AM44" i="167"/>
  <c r="AN44" i="167"/>
  <c r="AO44" i="167"/>
  <c r="AP44" i="167"/>
  <c r="AQ44" i="167"/>
  <c r="AR44" i="167"/>
  <c r="AS44" i="167"/>
  <c r="AT44" i="167"/>
  <c r="AU44" i="167"/>
  <c r="AV44" i="167"/>
  <c r="AW44" i="167"/>
  <c r="S45" i="167"/>
  <c r="T45" i="167"/>
  <c r="U45" i="167"/>
  <c r="V45" i="167"/>
  <c r="W45" i="167"/>
  <c r="X45" i="167"/>
  <c r="Y45" i="167"/>
  <c r="Z45" i="167"/>
  <c r="AA45" i="167"/>
  <c r="AB45" i="167"/>
  <c r="AC45" i="167"/>
  <c r="AD45" i="167"/>
  <c r="AE45" i="167"/>
  <c r="AF45" i="167"/>
  <c r="AG45" i="167"/>
  <c r="AH45" i="167"/>
  <c r="AI45" i="167"/>
  <c r="AJ45" i="167"/>
  <c r="AK45" i="167"/>
  <c r="AL45" i="167"/>
  <c r="AM45" i="167"/>
  <c r="AN45" i="167"/>
  <c r="AO45" i="167"/>
  <c r="AP45" i="167"/>
  <c r="AQ45" i="167"/>
  <c r="AR45" i="167"/>
  <c r="AS45" i="167"/>
  <c r="AT45" i="167"/>
  <c r="AU45" i="167"/>
  <c r="AV45" i="167"/>
  <c r="AW45" i="167"/>
  <c r="S47" i="167"/>
  <c r="T47" i="167"/>
  <c r="U47" i="167"/>
  <c r="V47" i="167"/>
  <c r="W47" i="167"/>
  <c r="X47" i="167"/>
  <c r="Y47" i="167"/>
  <c r="Z47" i="167"/>
  <c r="AA47" i="167"/>
  <c r="AB47" i="167"/>
  <c r="AC47" i="167"/>
  <c r="AD47" i="167"/>
  <c r="AE47" i="167"/>
  <c r="AF47" i="167"/>
  <c r="AG47" i="167"/>
  <c r="AH47" i="167"/>
  <c r="AI47" i="167"/>
  <c r="AJ47" i="167"/>
  <c r="AK47" i="167"/>
  <c r="AL47" i="167"/>
  <c r="AM47" i="167"/>
  <c r="AN47" i="167"/>
  <c r="AO47" i="167"/>
  <c r="AP47" i="167"/>
  <c r="AQ47" i="167"/>
  <c r="AR47" i="167"/>
  <c r="AS47" i="167"/>
  <c r="AT47" i="167"/>
  <c r="AU47" i="167"/>
  <c r="AV47" i="167"/>
  <c r="AW47" i="167"/>
  <c r="S48" i="167"/>
  <c r="T48" i="167"/>
  <c r="U48" i="167"/>
  <c r="V48" i="167"/>
  <c r="W48" i="167"/>
  <c r="X48" i="167"/>
  <c r="Y48" i="167"/>
  <c r="Z48" i="167"/>
  <c r="AA48" i="167"/>
  <c r="AB48" i="167"/>
  <c r="AC48" i="167"/>
  <c r="AD48" i="167"/>
  <c r="AE48" i="167"/>
  <c r="AF48" i="167"/>
  <c r="AG48" i="167"/>
  <c r="AH48" i="167"/>
  <c r="AI48" i="167"/>
  <c r="AJ48" i="167"/>
  <c r="AK48" i="167"/>
  <c r="AL48" i="167"/>
  <c r="AM48" i="167"/>
  <c r="AN48" i="167"/>
  <c r="AO48" i="167"/>
  <c r="AP48" i="167"/>
  <c r="AQ48" i="167"/>
  <c r="AR48" i="167"/>
  <c r="AS48" i="167"/>
  <c r="AT48" i="167"/>
  <c r="AU48" i="167"/>
  <c r="AV48" i="167"/>
  <c r="AW48" i="167"/>
  <c r="S50" i="167"/>
  <c r="T50" i="167"/>
  <c r="U50" i="167"/>
  <c r="V50" i="167"/>
  <c r="W50" i="167"/>
  <c r="X50" i="167"/>
  <c r="Y50" i="167"/>
  <c r="Z50" i="167"/>
  <c r="AA50" i="167"/>
  <c r="AB50" i="167"/>
  <c r="AC50" i="167"/>
  <c r="AD50" i="167"/>
  <c r="AE50" i="167"/>
  <c r="AF50" i="167"/>
  <c r="AG50" i="167"/>
  <c r="AH50" i="167"/>
  <c r="AI50" i="167"/>
  <c r="AJ50" i="167"/>
  <c r="AK50" i="167"/>
  <c r="AL50" i="167"/>
  <c r="AM50" i="167"/>
  <c r="AN50" i="167"/>
  <c r="AO50" i="167"/>
  <c r="AP50" i="167"/>
  <c r="AQ50" i="167"/>
  <c r="AR50" i="167"/>
  <c r="AS50" i="167"/>
  <c r="AT50" i="167"/>
  <c r="AU50" i="167"/>
  <c r="AV50" i="167"/>
  <c r="AW50" i="167"/>
  <c r="S51" i="167"/>
  <c r="T51" i="167"/>
  <c r="U51" i="167"/>
  <c r="V51" i="167"/>
  <c r="W51" i="167"/>
  <c r="X51" i="167"/>
  <c r="Y51" i="167"/>
  <c r="Z51" i="167"/>
  <c r="AA51" i="167"/>
  <c r="AB51" i="167"/>
  <c r="AC51" i="167"/>
  <c r="AD51" i="167"/>
  <c r="AE51" i="167"/>
  <c r="AF51" i="167"/>
  <c r="AG51" i="167"/>
  <c r="AH51" i="167"/>
  <c r="AI51" i="167"/>
  <c r="AJ51" i="167"/>
  <c r="AK51" i="167"/>
  <c r="AL51" i="167"/>
  <c r="AM51" i="167"/>
  <c r="AN51" i="167"/>
  <c r="AO51" i="167"/>
  <c r="AP51" i="167"/>
  <c r="AQ51" i="167"/>
  <c r="AR51" i="167"/>
  <c r="AS51" i="167"/>
  <c r="AT51" i="167"/>
  <c r="AU51" i="167"/>
  <c r="AV51" i="167"/>
  <c r="AW51" i="167"/>
  <c r="T17" i="167"/>
  <c r="U17" i="167"/>
  <c r="V17" i="167"/>
  <c r="W17" i="167"/>
  <c r="X17" i="167"/>
  <c r="Y17" i="167"/>
  <c r="Z17" i="167"/>
  <c r="AA17" i="167"/>
  <c r="AB17" i="167"/>
  <c r="AC17" i="167"/>
  <c r="AD17" i="167"/>
  <c r="AE17" i="167"/>
  <c r="AF17" i="167"/>
  <c r="AG17" i="167"/>
  <c r="AH17" i="167"/>
  <c r="AI17" i="167"/>
  <c r="AJ17" i="167"/>
  <c r="AK17" i="167"/>
  <c r="AL17" i="167"/>
  <c r="AM17" i="167"/>
  <c r="AN17" i="167"/>
  <c r="AO17" i="167"/>
  <c r="AP17" i="167"/>
  <c r="AQ17" i="167"/>
  <c r="AR17" i="167"/>
  <c r="AS17" i="167"/>
  <c r="AT17" i="167"/>
  <c r="AU17" i="167"/>
  <c r="AV17" i="167"/>
  <c r="AW17" i="167"/>
  <c r="T18" i="167"/>
  <c r="U18" i="167"/>
  <c r="V18" i="167"/>
  <c r="W18" i="167"/>
  <c r="X18" i="167"/>
  <c r="Y18" i="167"/>
  <c r="Z18" i="167"/>
  <c r="AA18" i="167"/>
  <c r="AB18" i="167"/>
  <c r="AC18" i="167"/>
  <c r="AD18" i="167"/>
  <c r="AE18" i="167"/>
  <c r="AF18" i="167"/>
  <c r="AG18" i="167"/>
  <c r="AH18" i="167"/>
  <c r="AI18" i="167"/>
  <c r="AJ18" i="167"/>
  <c r="AK18" i="167"/>
  <c r="AL18" i="167"/>
  <c r="AM18" i="167"/>
  <c r="AN18" i="167"/>
  <c r="AO18" i="167"/>
  <c r="AP18" i="167"/>
  <c r="AQ18" i="167"/>
  <c r="AR18" i="167"/>
  <c r="AS18" i="167"/>
  <c r="AT18" i="167"/>
  <c r="AU18" i="167"/>
  <c r="AV18" i="167"/>
  <c r="AW18" i="167"/>
  <c r="S18" i="167"/>
  <c r="S17" i="167"/>
  <c r="S35" i="170" l="1"/>
  <c r="U35" i="170" s="1"/>
  <c r="Q35" i="170"/>
  <c r="K35" i="170"/>
  <c r="U34" i="170"/>
  <c r="S34" i="170"/>
  <c r="Q34" i="170"/>
  <c r="K34" i="170"/>
  <c r="S33" i="170"/>
  <c r="U33" i="170" s="1"/>
  <c r="Q33" i="170"/>
  <c r="K33" i="170"/>
  <c r="U32" i="170"/>
  <c r="S32" i="170"/>
  <c r="Q32" i="170"/>
  <c r="K32" i="170"/>
  <c r="S31" i="170"/>
  <c r="U31" i="170" s="1"/>
  <c r="Q31" i="170"/>
  <c r="K31" i="170"/>
  <c r="U30" i="170"/>
  <c r="S30" i="170"/>
  <c r="Q30" i="170"/>
  <c r="K30" i="170"/>
  <c r="S29" i="170"/>
  <c r="U29" i="170" s="1"/>
  <c r="Q29" i="170"/>
  <c r="K29" i="170"/>
  <c r="U28" i="170"/>
  <c r="S28" i="170"/>
  <c r="Q28" i="170"/>
  <c r="K28" i="170"/>
  <c r="S27" i="170"/>
  <c r="U27" i="170" s="1"/>
  <c r="Q27" i="170"/>
  <c r="K27" i="170"/>
  <c r="U26" i="170"/>
  <c r="S26" i="170"/>
  <c r="Q26" i="170"/>
  <c r="K26" i="170"/>
  <c r="S25" i="170"/>
  <c r="U25" i="170" s="1"/>
  <c r="Q25" i="170"/>
  <c r="K25" i="170"/>
  <c r="U24" i="170"/>
  <c r="S24" i="170"/>
  <c r="Q24" i="170"/>
  <c r="K24" i="170"/>
  <c r="S23" i="170"/>
  <c r="U23" i="170" s="1"/>
  <c r="Q23" i="170"/>
  <c r="K23" i="170"/>
  <c r="U22" i="170"/>
  <c r="S22" i="170"/>
  <c r="Q22" i="170"/>
  <c r="K22" i="170"/>
  <c r="S21" i="170"/>
  <c r="U21" i="170" s="1"/>
  <c r="Q21" i="170"/>
  <c r="K21" i="170"/>
  <c r="U20" i="170"/>
  <c r="S20" i="170"/>
  <c r="Q20" i="170"/>
  <c r="K20" i="170"/>
  <c r="S19" i="170"/>
  <c r="U19" i="170" s="1"/>
  <c r="Q19" i="170"/>
  <c r="K19" i="170"/>
  <c r="U18" i="170"/>
  <c r="S18" i="170"/>
  <c r="Q18" i="170"/>
  <c r="K18" i="170"/>
  <c r="S17" i="170"/>
  <c r="U17" i="170" s="1"/>
  <c r="Q17" i="170"/>
  <c r="K17" i="170"/>
  <c r="U16" i="170"/>
  <c r="S16" i="170"/>
  <c r="Q16" i="170"/>
  <c r="K16" i="170"/>
  <c r="S15" i="170"/>
  <c r="U15" i="170" s="1"/>
  <c r="Q15" i="170"/>
  <c r="K15" i="170"/>
  <c r="U14" i="170"/>
  <c r="S14" i="170"/>
  <c r="Q14" i="170"/>
  <c r="K14" i="170"/>
  <c r="S13" i="170"/>
  <c r="U13" i="170" s="1"/>
  <c r="Q13" i="170"/>
  <c r="K13" i="170"/>
  <c r="U12" i="170"/>
  <c r="S12" i="170"/>
  <c r="Q12" i="170"/>
  <c r="K12" i="170"/>
  <c r="S11" i="170"/>
  <c r="U11" i="170" s="1"/>
  <c r="Q11" i="170"/>
  <c r="K11" i="170"/>
  <c r="U10" i="170"/>
  <c r="S10" i="170"/>
  <c r="Q10" i="170"/>
  <c r="K10" i="170"/>
  <c r="S9" i="170"/>
  <c r="U9" i="170" s="1"/>
  <c r="Q9" i="170"/>
  <c r="K9" i="170"/>
  <c r="U8" i="170"/>
  <c r="S8" i="170"/>
  <c r="Q8" i="170"/>
  <c r="K8" i="170"/>
  <c r="S7" i="170"/>
  <c r="U7" i="170" s="1"/>
  <c r="Q7" i="170"/>
  <c r="K7" i="170"/>
  <c r="U6" i="170"/>
  <c r="S6" i="170"/>
  <c r="Q6" i="170"/>
  <c r="K6" i="170"/>
  <c r="S62" i="169"/>
  <c r="AW57" i="169"/>
  <c r="AV57" i="169"/>
  <c r="AU57" i="169"/>
  <c r="AT57" i="169"/>
  <c r="AS57" i="169"/>
  <c r="AR57" i="169"/>
  <c r="AQ57" i="169"/>
  <c r="AP57" i="169"/>
  <c r="AO57" i="169"/>
  <c r="AN57" i="169"/>
  <c r="AM57" i="169"/>
  <c r="AL57" i="169"/>
  <c r="AK57" i="169"/>
  <c r="AJ57" i="169"/>
  <c r="AI57" i="169"/>
  <c r="AH57" i="169"/>
  <c r="AG57" i="169"/>
  <c r="AF57" i="169"/>
  <c r="AE57" i="169"/>
  <c r="AD57" i="169"/>
  <c r="AC57" i="169"/>
  <c r="AB57" i="169"/>
  <c r="AA57" i="169"/>
  <c r="Z57" i="169"/>
  <c r="Y57" i="169"/>
  <c r="X57" i="169"/>
  <c r="W57" i="169"/>
  <c r="V57" i="169"/>
  <c r="U57" i="169"/>
  <c r="T57" i="169"/>
  <c r="S57" i="169"/>
  <c r="AX51" i="169"/>
  <c r="AZ51" i="169" s="1"/>
  <c r="G51" i="169"/>
  <c r="AX48" i="169"/>
  <c r="AZ48" i="169" s="1"/>
  <c r="G48" i="169"/>
  <c r="AX45" i="169"/>
  <c r="AZ45" i="169" s="1"/>
  <c r="G45" i="169"/>
  <c r="AX44" i="169"/>
  <c r="AZ44" i="169" s="1"/>
  <c r="AX42" i="169"/>
  <c r="AZ42" i="169" s="1"/>
  <c r="G42" i="169"/>
  <c r="AX41" i="169"/>
  <c r="AZ41" i="169" s="1"/>
  <c r="AX39" i="169"/>
  <c r="AZ39" i="169" s="1"/>
  <c r="G39" i="169"/>
  <c r="AX38" i="169"/>
  <c r="AZ38" i="169" s="1"/>
  <c r="AX36" i="169"/>
  <c r="AZ36" i="169" s="1"/>
  <c r="G36" i="169"/>
  <c r="G33" i="169"/>
  <c r="G30" i="169"/>
  <c r="G27" i="169"/>
  <c r="G24" i="169"/>
  <c r="G21" i="169"/>
  <c r="G18" i="169"/>
  <c r="AS53" i="169" s="1"/>
  <c r="AT14" i="169"/>
  <c r="AT15" i="169" s="1"/>
  <c r="AS14" i="169"/>
  <c r="AS15" i="169" s="1"/>
  <c r="AL14" i="169"/>
  <c r="AL15" i="169" s="1"/>
  <c r="AK14" i="169"/>
  <c r="AK15" i="169" s="1"/>
  <c r="AH14" i="169"/>
  <c r="AH15" i="169" s="1"/>
  <c r="AG14" i="169"/>
  <c r="AG15" i="169" s="1"/>
  <c r="AD14" i="169"/>
  <c r="AD15" i="169" s="1"/>
  <c r="AC14" i="169"/>
  <c r="AC15" i="169" s="1"/>
  <c r="V14" i="169"/>
  <c r="V15" i="169" s="1"/>
  <c r="U14" i="169"/>
  <c r="U15" i="169" s="1"/>
  <c r="AW13" i="169"/>
  <c r="AW14" i="169" s="1"/>
  <c r="AW15" i="169" s="1"/>
  <c r="AV13" i="169"/>
  <c r="AV14" i="169" s="1"/>
  <c r="AV15" i="169" s="1"/>
  <c r="AU13" i="169"/>
  <c r="AU14" i="169" s="1"/>
  <c r="AU15" i="169" s="1"/>
  <c r="AS13" i="169"/>
  <c r="AN13" i="169"/>
  <c r="AK13" i="169"/>
  <c r="AJ13" i="169"/>
  <c r="AG13" i="169"/>
  <c r="AF13" i="169"/>
  <c r="AC13" i="169"/>
  <c r="X13" i="169"/>
  <c r="U13" i="169"/>
  <c r="T13" i="169"/>
  <c r="AX12" i="169"/>
  <c r="AU12" i="169"/>
  <c r="BB10" i="169"/>
  <c r="AC1" i="169"/>
  <c r="AR14" i="169" s="1"/>
  <c r="AR15" i="169" s="1"/>
  <c r="S35" i="168"/>
  <c r="Q35" i="168"/>
  <c r="K35" i="168"/>
  <c r="S34" i="168"/>
  <c r="Q34" i="168"/>
  <c r="K34" i="168"/>
  <c r="S33" i="168"/>
  <c r="U33" i="168" s="1"/>
  <c r="Q33" i="168"/>
  <c r="K33" i="168"/>
  <c r="S32" i="168"/>
  <c r="U32" i="168" s="1"/>
  <c r="Q32" i="168"/>
  <c r="K32" i="168"/>
  <c r="S31" i="168"/>
  <c r="U31" i="168" s="1"/>
  <c r="Q31" i="168"/>
  <c r="K31" i="168"/>
  <c r="S30" i="168"/>
  <c r="U30" i="168" s="1"/>
  <c r="Q30" i="168"/>
  <c r="K30" i="168"/>
  <c r="S29" i="168"/>
  <c r="Q29" i="168"/>
  <c r="K29" i="168"/>
  <c r="S28" i="168"/>
  <c r="U28" i="168" s="1"/>
  <c r="Q28" i="168"/>
  <c r="K28" i="168"/>
  <c r="S27" i="168"/>
  <c r="Q27" i="168"/>
  <c r="K27" i="168"/>
  <c r="S26" i="168"/>
  <c r="Q26" i="168"/>
  <c r="K26" i="168"/>
  <c r="S25" i="168"/>
  <c r="U25" i="168" s="1"/>
  <c r="Q25" i="168"/>
  <c r="K25" i="168"/>
  <c r="S24" i="168"/>
  <c r="U24" i="168" s="1"/>
  <c r="Q24" i="168"/>
  <c r="K24" i="168"/>
  <c r="S23" i="168"/>
  <c r="U23" i="168" s="1"/>
  <c r="Q23" i="168"/>
  <c r="K23" i="168"/>
  <c r="S22" i="168"/>
  <c r="U22" i="168" s="1"/>
  <c r="Q22" i="168"/>
  <c r="K22" i="168"/>
  <c r="S21" i="168"/>
  <c r="Q21" i="168"/>
  <c r="K21" i="168"/>
  <c r="S20" i="168"/>
  <c r="U20" i="168" s="1"/>
  <c r="Q20" i="168"/>
  <c r="K20" i="168"/>
  <c r="S19" i="168"/>
  <c r="Q19" i="168"/>
  <c r="K19" i="168"/>
  <c r="S18" i="168"/>
  <c r="Q18" i="168"/>
  <c r="K18" i="168"/>
  <c r="S17" i="168"/>
  <c r="U17" i="168" s="1"/>
  <c r="Q17" i="168"/>
  <c r="K17" i="168"/>
  <c r="S16" i="168"/>
  <c r="U16" i="168" s="1"/>
  <c r="Q16" i="168"/>
  <c r="K16" i="168"/>
  <c r="S15" i="168"/>
  <c r="U15" i="168" s="1"/>
  <c r="Q15" i="168"/>
  <c r="K15" i="168"/>
  <c r="S14" i="168"/>
  <c r="U14" i="168" s="1"/>
  <c r="Q14" i="168"/>
  <c r="K14" i="168"/>
  <c r="S13" i="168"/>
  <c r="Q13" i="168"/>
  <c r="K13" i="168"/>
  <c r="S12" i="168"/>
  <c r="U12" i="168" s="1"/>
  <c r="Q12" i="168"/>
  <c r="K12" i="168"/>
  <c r="S11" i="168"/>
  <c r="Q11" i="168"/>
  <c r="K11" i="168"/>
  <c r="S10" i="168"/>
  <c r="Q10" i="168"/>
  <c r="K10" i="168"/>
  <c r="S9" i="168"/>
  <c r="U9" i="168" s="1"/>
  <c r="Q9" i="168"/>
  <c r="K9" i="168"/>
  <c r="S8" i="168"/>
  <c r="U8" i="168" s="1"/>
  <c r="Q8" i="168"/>
  <c r="K8" i="168"/>
  <c r="S7" i="168"/>
  <c r="U7" i="168" s="1"/>
  <c r="Q7" i="168"/>
  <c r="K7" i="168"/>
  <c r="S6" i="168"/>
  <c r="U6" i="168" s="1"/>
  <c r="Q6" i="168"/>
  <c r="K6" i="168"/>
  <c r="S62" i="167"/>
  <c r="Y59" i="167"/>
  <c r="AN58" i="167"/>
  <c r="AW57" i="167"/>
  <c r="AV57" i="167"/>
  <c r="AU57" i="167"/>
  <c r="AT57" i="167"/>
  <c r="AS57" i="167"/>
  <c r="AR57" i="167"/>
  <c r="AQ57" i="167"/>
  <c r="AP57" i="167"/>
  <c r="AO57" i="167"/>
  <c r="AN57" i="167"/>
  <c r="AM57" i="167"/>
  <c r="AL57" i="167"/>
  <c r="AK57" i="167"/>
  <c r="AJ57" i="167"/>
  <c r="AI57" i="167"/>
  <c r="AH57" i="167"/>
  <c r="AG57" i="167"/>
  <c r="AF57" i="167"/>
  <c r="AE57" i="167"/>
  <c r="AD57" i="167"/>
  <c r="AC57" i="167"/>
  <c r="AB57" i="167"/>
  <c r="AA57" i="167"/>
  <c r="Z57" i="167"/>
  <c r="Y57" i="167"/>
  <c r="X57" i="167"/>
  <c r="W57" i="167"/>
  <c r="V57" i="167"/>
  <c r="U57" i="167"/>
  <c r="T57" i="167"/>
  <c r="S57" i="167"/>
  <c r="AJ54" i="167"/>
  <c r="AX51" i="167"/>
  <c r="AZ51" i="167" s="1"/>
  <c r="G51" i="167"/>
  <c r="AX48" i="167"/>
  <c r="AZ48" i="167" s="1"/>
  <c r="G48" i="167"/>
  <c r="AX47" i="167"/>
  <c r="AZ47" i="167" s="1"/>
  <c r="AX45" i="167"/>
  <c r="AZ45" i="167" s="1"/>
  <c r="G45" i="167"/>
  <c r="AX42" i="167"/>
  <c r="AZ42" i="167" s="1"/>
  <c r="G42" i="167"/>
  <c r="AX41" i="167"/>
  <c r="AZ41" i="167" s="1"/>
  <c r="AX39" i="167"/>
  <c r="AZ39" i="167" s="1"/>
  <c r="G39" i="167"/>
  <c r="AX36" i="167"/>
  <c r="AZ36" i="167" s="1"/>
  <c r="G36" i="167"/>
  <c r="AX35" i="167"/>
  <c r="AZ35" i="167" s="1"/>
  <c r="AX33" i="167"/>
  <c r="AZ33" i="167" s="1"/>
  <c r="G33" i="167"/>
  <c r="AX30" i="167"/>
  <c r="AZ30" i="167" s="1"/>
  <c r="G30" i="167"/>
  <c r="AX29" i="167"/>
  <c r="AZ29" i="167" s="1"/>
  <c r="AX27" i="167"/>
  <c r="AZ27" i="167" s="1"/>
  <c r="G27" i="167"/>
  <c r="AX24" i="167"/>
  <c r="AZ24" i="167" s="1"/>
  <c r="G24" i="167"/>
  <c r="AX23" i="167"/>
  <c r="AZ23" i="167" s="1"/>
  <c r="AX21" i="167"/>
  <c r="AZ21" i="167" s="1"/>
  <c r="G21" i="167"/>
  <c r="AX18" i="167"/>
  <c r="AZ18" i="167" s="1"/>
  <c r="G18" i="167"/>
  <c r="U53" i="167" s="1"/>
  <c r="AX17" i="167"/>
  <c r="AZ17" i="167" s="1"/>
  <c r="Y14" i="167"/>
  <c r="Y15" i="167" s="1"/>
  <c r="AW13" i="167"/>
  <c r="AW14" i="167" s="1"/>
  <c r="AW15" i="167" s="1"/>
  <c r="AV13" i="167"/>
  <c r="AV14" i="167" s="1"/>
  <c r="AV15" i="167" s="1"/>
  <c r="AU13" i="167"/>
  <c r="AU14" i="167" s="1"/>
  <c r="AU15" i="167" s="1"/>
  <c r="AM13" i="167"/>
  <c r="W13" i="167"/>
  <c r="AX12" i="167"/>
  <c r="AU12" i="167"/>
  <c r="BB10" i="167"/>
  <c r="AC1" i="167"/>
  <c r="AR14" i="167" s="1"/>
  <c r="AR15" i="167" s="1"/>
  <c r="V24" i="169" l="1"/>
  <c r="AD24" i="169"/>
  <c r="W24" i="169"/>
  <c r="AN24" i="169"/>
  <c r="U24" i="169"/>
  <c r="AG24" i="169"/>
  <c r="AO24" i="169"/>
  <c r="Z24" i="169"/>
  <c r="AH24" i="169"/>
  <c r="AP24" i="169"/>
  <c r="S24" i="169"/>
  <c r="AK24" i="169"/>
  <c r="AA24" i="169"/>
  <c r="AI24" i="169"/>
  <c r="AQ24" i="169"/>
  <c r="AC24" i="169"/>
  <c r="T24" i="169"/>
  <c r="AB24" i="169"/>
  <c r="AJ24" i="169"/>
  <c r="AR24" i="169"/>
  <c r="Z21" i="169"/>
  <c r="AH21" i="169"/>
  <c r="AP21" i="169"/>
  <c r="AA21" i="169"/>
  <c r="AI21" i="169"/>
  <c r="AQ21" i="169"/>
  <c r="T21" i="169"/>
  <c r="AB21" i="169"/>
  <c r="AJ21" i="169"/>
  <c r="AR21" i="169"/>
  <c r="U21" i="169"/>
  <c r="AC21" i="169"/>
  <c r="AK21" i="169"/>
  <c r="V21" i="169"/>
  <c r="AD21" i="169"/>
  <c r="AG21" i="169"/>
  <c r="W21" i="169"/>
  <c r="S21" i="169"/>
  <c r="AN21" i="169"/>
  <c r="AO21" i="169"/>
  <c r="U34" i="168"/>
  <c r="AO14" i="167"/>
  <c r="AO15" i="167" s="1"/>
  <c r="S13" i="167"/>
  <c r="AI13" i="167"/>
  <c r="AK53" i="167"/>
  <c r="AB13" i="169"/>
  <c r="AR13" i="169"/>
  <c r="Z14" i="169"/>
  <c r="Z15" i="169" s="1"/>
  <c r="AP14" i="169"/>
  <c r="AP15" i="169" s="1"/>
  <c r="T17" i="169"/>
  <c r="AB17" i="169"/>
  <c r="AJ17" i="169"/>
  <c r="AR17" i="169"/>
  <c r="U17" i="169"/>
  <c r="AC17" i="169"/>
  <c r="AK17" i="169"/>
  <c r="AI17" i="169"/>
  <c r="S17" i="169"/>
  <c r="V17" i="169"/>
  <c r="AD17" i="169"/>
  <c r="W17" i="169"/>
  <c r="AN17" i="169"/>
  <c r="AG17" i="169"/>
  <c r="AO17" i="169"/>
  <c r="AA17" i="169"/>
  <c r="Z17" i="169"/>
  <c r="AH17" i="169"/>
  <c r="AP17" i="169"/>
  <c r="AQ17" i="169"/>
  <c r="AN26" i="169"/>
  <c r="AB29" i="169"/>
  <c r="AR29" i="169"/>
  <c r="AI29" i="169"/>
  <c r="AG26" i="169"/>
  <c r="AO26" i="169"/>
  <c r="U29" i="169"/>
  <c r="AK29" i="169"/>
  <c r="Z26" i="169"/>
  <c r="AH26" i="169"/>
  <c r="AP26" i="169"/>
  <c r="AD29" i="169"/>
  <c r="AA26" i="169"/>
  <c r="AI26" i="169"/>
  <c r="AQ26" i="169"/>
  <c r="W29" i="169"/>
  <c r="T26" i="169"/>
  <c r="AB26" i="169"/>
  <c r="AJ26" i="169"/>
  <c r="AR26" i="169"/>
  <c r="AN29" i="169"/>
  <c r="S29" i="169"/>
  <c r="U26" i="169"/>
  <c r="AC26" i="169"/>
  <c r="AK26" i="169"/>
  <c r="AG29" i="169"/>
  <c r="S26" i="169"/>
  <c r="V26" i="169"/>
  <c r="AD26" i="169"/>
  <c r="Z29" i="169"/>
  <c r="AP29" i="169"/>
  <c r="W26" i="169"/>
  <c r="AN32" i="169"/>
  <c r="AG32" i="169"/>
  <c r="AO32" i="169"/>
  <c r="Z32" i="169"/>
  <c r="AH32" i="169"/>
  <c r="AP32" i="169"/>
  <c r="AA32" i="169"/>
  <c r="AI32" i="169"/>
  <c r="AQ32" i="169"/>
  <c r="S32" i="169"/>
  <c r="T32" i="169"/>
  <c r="AB32" i="169"/>
  <c r="AJ32" i="169"/>
  <c r="AR32" i="169"/>
  <c r="U32" i="169"/>
  <c r="AC32" i="169"/>
  <c r="AK32" i="169"/>
  <c r="W32" i="169"/>
  <c r="V32" i="169"/>
  <c r="AD32" i="169"/>
  <c r="U18" i="168"/>
  <c r="T13" i="167"/>
  <c r="AJ13" i="167"/>
  <c r="U14" i="167"/>
  <c r="U15" i="167" s="1"/>
  <c r="T54" i="167"/>
  <c r="AC53" i="169"/>
  <c r="X58" i="167"/>
  <c r="AN13" i="167"/>
  <c r="AO59" i="169"/>
  <c r="V18" i="169"/>
  <c r="AD18" i="169"/>
  <c r="W18" i="169"/>
  <c r="AN18" i="169"/>
  <c r="AK18" i="169"/>
  <c r="AG18" i="169"/>
  <c r="AO18" i="169"/>
  <c r="AC18" i="169"/>
  <c r="Z18" i="169"/>
  <c r="AH18" i="169"/>
  <c r="AP18" i="169"/>
  <c r="U18" i="169"/>
  <c r="AA18" i="169"/>
  <c r="AI18" i="169"/>
  <c r="AQ18" i="169"/>
  <c r="T18" i="169"/>
  <c r="AB18" i="169"/>
  <c r="AJ18" i="169"/>
  <c r="AR18" i="169"/>
  <c r="S18" i="169"/>
  <c r="Z27" i="169"/>
  <c r="AH27" i="169"/>
  <c r="AP27" i="169"/>
  <c r="AD30" i="169"/>
  <c r="AA27" i="169"/>
  <c r="AI27" i="169"/>
  <c r="AQ27" i="169"/>
  <c r="W30" i="169"/>
  <c r="AK30" i="169"/>
  <c r="T27" i="169"/>
  <c r="AB27" i="169"/>
  <c r="AB54" i="169" s="1"/>
  <c r="AJ27" i="169"/>
  <c r="AR27" i="169"/>
  <c r="AR54" i="169" s="1"/>
  <c r="AN30" i="169"/>
  <c r="S30" i="169"/>
  <c r="U27" i="169"/>
  <c r="AC27" i="169"/>
  <c r="AK27" i="169"/>
  <c r="AG30" i="169"/>
  <c r="S27" i="169"/>
  <c r="V27" i="169"/>
  <c r="AD27" i="169"/>
  <c r="Z30" i="169"/>
  <c r="AP30" i="169"/>
  <c r="AO27" i="169"/>
  <c r="W27" i="169"/>
  <c r="AI30" i="169"/>
  <c r="AG27" i="169"/>
  <c r="AN27" i="169"/>
  <c r="AB30" i="169"/>
  <c r="AR30" i="169"/>
  <c r="U30" i="169"/>
  <c r="Z33" i="169"/>
  <c r="AH33" i="169"/>
  <c r="AP33" i="169"/>
  <c r="AA33" i="169"/>
  <c r="AI33" i="169"/>
  <c r="AQ33" i="169"/>
  <c r="S33" i="169"/>
  <c r="T33" i="169"/>
  <c r="AB33" i="169"/>
  <c r="AJ33" i="169"/>
  <c r="AR33" i="169"/>
  <c r="U33" i="169"/>
  <c r="AC33" i="169"/>
  <c r="AK33" i="169"/>
  <c r="AG33" i="169"/>
  <c r="V33" i="169"/>
  <c r="AD33" i="169"/>
  <c r="AO33" i="169"/>
  <c r="W33" i="169"/>
  <c r="AN33" i="169"/>
  <c r="AF58" i="169"/>
  <c r="AN20" i="169"/>
  <c r="W20" i="169"/>
  <c r="AG20" i="169"/>
  <c r="AO20" i="169"/>
  <c r="Z20" i="169"/>
  <c r="AH20" i="169"/>
  <c r="AP20" i="169"/>
  <c r="AA20" i="169"/>
  <c r="AI20" i="169"/>
  <c r="AQ20" i="169"/>
  <c r="T20" i="169"/>
  <c r="AB20" i="169"/>
  <c r="AJ20" i="169"/>
  <c r="AR20" i="169"/>
  <c r="U20" i="169"/>
  <c r="AC20" i="169"/>
  <c r="AK20" i="169"/>
  <c r="V20" i="169"/>
  <c r="AD20" i="169"/>
  <c r="S20" i="169"/>
  <c r="AX20" i="169" s="1"/>
  <c r="AZ20" i="169" s="1"/>
  <c r="T23" i="169"/>
  <c r="AB23" i="169"/>
  <c r="AJ23" i="169"/>
  <c r="AR23" i="169"/>
  <c r="AQ23" i="169"/>
  <c r="U23" i="169"/>
  <c r="AC23" i="169"/>
  <c r="AK23" i="169"/>
  <c r="AA23" i="169"/>
  <c r="V23" i="169"/>
  <c r="AD23" i="169"/>
  <c r="W23" i="169"/>
  <c r="AI23" i="169"/>
  <c r="AN23" i="169"/>
  <c r="AG23" i="169"/>
  <c r="AO23" i="169"/>
  <c r="Z23" i="169"/>
  <c r="AH23" i="169"/>
  <c r="AP23" i="169"/>
  <c r="S23" i="169"/>
  <c r="AA13" i="167"/>
  <c r="AG14" i="167"/>
  <c r="AG15" i="167" s="1"/>
  <c r="U13" i="168"/>
  <c r="U21" i="168"/>
  <c r="U29" i="168"/>
  <c r="AV58" i="169"/>
  <c r="X13" i="167"/>
  <c r="AC14" i="167"/>
  <c r="AC15" i="167" s="1"/>
  <c r="U10" i="168"/>
  <c r="U26" i="168"/>
  <c r="AB13" i="167"/>
  <c r="AR13" i="167"/>
  <c r="AK14" i="167"/>
  <c r="AK15" i="167" s="1"/>
  <c r="AE13" i="167"/>
  <c r="AG59" i="169"/>
  <c r="BB7" i="167"/>
  <c r="AQ13" i="167"/>
  <c r="AF13" i="167"/>
  <c r="AS14" i="167"/>
  <c r="AS15" i="167" s="1"/>
  <c r="AP60" i="167"/>
  <c r="U11" i="168"/>
  <c r="U19" i="168"/>
  <c r="U27" i="168"/>
  <c r="U35" i="168"/>
  <c r="Y13" i="169"/>
  <c r="AO13" i="169"/>
  <c r="Y14" i="169"/>
  <c r="Y15" i="169" s="1"/>
  <c r="AO14" i="169"/>
  <c r="AO15" i="169" s="1"/>
  <c r="AG53" i="169"/>
  <c r="AW53" i="169"/>
  <c r="AF54" i="169"/>
  <c r="AV54" i="169"/>
  <c r="T58" i="169"/>
  <c r="AJ58" i="169"/>
  <c r="U59" i="169"/>
  <c r="AK59" i="169"/>
  <c r="U53" i="169"/>
  <c r="AK53" i="169"/>
  <c r="T54" i="169"/>
  <c r="AJ54" i="169"/>
  <c r="X58" i="169"/>
  <c r="AN58" i="169"/>
  <c r="Y59" i="169"/>
  <c r="AX17" i="169"/>
  <c r="AZ17" i="169" s="1"/>
  <c r="AT61" i="169"/>
  <c r="AP61" i="169"/>
  <c r="AL61" i="169"/>
  <c r="AH61" i="169"/>
  <c r="AD61" i="169"/>
  <c r="Z61" i="169"/>
  <c r="V61" i="169"/>
  <c r="AW60" i="169"/>
  <c r="AS60" i="169"/>
  <c r="AO60" i="169"/>
  <c r="AK60" i="169"/>
  <c r="AG60" i="169"/>
  <c r="AC60" i="169"/>
  <c r="Y60" i="169"/>
  <c r="U60" i="169"/>
  <c r="AV59" i="169"/>
  <c r="AR59" i="169"/>
  <c r="AN59" i="169"/>
  <c r="AJ59" i="169"/>
  <c r="AF59" i="169"/>
  <c r="AB59" i="169"/>
  <c r="X59" i="169"/>
  <c r="T59" i="169"/>
  <c r="AU58" i="169"/>
  <c r="AQ58" i="169"/>
  <c r="AM58" i="169"/>
  <c r="AI58" i="169"/>
  <c r="AE58" i="169"/>
  <c r="AA58" i="169"/>
  <c r="W58" i="169"/>
  <c r="S58" i="169"/>
  <c r="AU54" i="169"/>
  <c r="AQ54" i="169"/>
  <c r="AM54" i="169"/>
  <c r="AI54" i="169"/>
  <c r="AE54" i="169"/>
  <c r="AA54" i="169"/>
  <c r="W54" i="169"/>
  <c r="S54" i="169"/>
  <c r="AV53" i="169"/>
  <c r="AR53" i="169"/>
  <c r="AN53" i="169"/>
  <c r="AJ53" i="169"/>
  <c r="AF53" i="169"/>
  <c r="AB53" i="169"/>
  <c r="X53" i="169"/>
  <c r="T53" i="169"/>
  <c r="AW61" i="169"/>
  <c r="AS61" i="169"/>
  <c r="AO61" i="169"/>
  <c r="AK61" i="169"/>
  <c r="AG61" i="169"/>
  <c r="AC61" i="169"/>
  <c r="Y61" i="169"/>
  <c r="U61" i="169"/>
  <c r="AV60" i="169"/>
  <c r="AR60" i="169"/>
  <c r="AN60" i="169"/>
  <c r="AJ60" i="169"/>
  <c r="AF60" i="169"/>
  <c r="AB60" i="169"/>
  <c r="X60" i="169"/>
  <c r="T60" i="169"/>
  <c r="AU59" i="169"/>
  <c r="AQ59" i="169"/>
  <c r="AM59" i="169"/>
  <c r="AI59" i="169"/>
  <c r="AE59" i="169"/>
  <c r="AA59" i="169"/>
  <c r="W59" i="169"/>
  <c r="S59" i="169"/>
  <c r="AT58" i="169"/>
  <c r="AP58" i="169"/>
  <c r="AL58" i="169"/>
  <c r="AH58" i="169"/>
  <c r="AD58" i="169"/>
  <c r="Z58" i="169"/>
  <c r="V58" i="169"/>
  <c r="AT54" i="169"/>
  <c r="AP54" i="169"/>
  <c r="AL54" i="169"/>
  <c r="AH54" i="169"/>
  <c r="AD54" i="169"/>
  <c r="Z54" i="169"/>
  <c r="V54" i="169"/>
  <c r="AU53" i="169"/>
  <c r="AQ53" i="169"/>
  <c r="AM53" i="169"/>
  <c r="AI53" i="169"/>
  <c r="AE53" i="169"/>
  <c r="AA53" i="169"/>
  <c r="W53" i="169"/>
  <c r="S53" i="169"/>
  <c r="AV61" i="169"/>
  <c r="AR61" i="169"/>
  <c r="AN61" i="169"/>
  <c r="AJ61" i="169"/>
  <c r="AF61" i="169"/>
  <c r="AB61" i="169"/>
  <c r="X61" i="169"/>
  <c r="T61" i="169"/>
  <c r="AU60" i="169"/>
  <c r="AQ60" i="169"/>
  <c r="AM60" i="169"/>
  <c r="AI60" i="169"/>
  <c r="AE60" i="169"/>
  <c r="AA60" i="169"/>
  <c r="W60" i="169"/>
  <c r="S60" i="169"/>
  <c r="AT59" i="169"/>
  <c r="AP59" i="169"/>
  <c r="AL59" i="169"/>
  <c r="AH59" i="169"/>
  <c r="AD59" i="169"/>
  <c r="Z59" i="169"/>
  <c r="V59" i="169"/>
  <c r="AW58" i="169"/>
  <c r="AS58" i="169"/>
  <c r="AO58" i="169"/>
  <c r="AK58" i="169"/>
  <c r="AG58" i="169"/>
  <c r="AC58" i="169"/>
  <c r="Y58" i="169"/>
  <c r="U58" i="169"/>
  <c r="AW54" i="169"/>
  <c r="AS54" i="169"/>
  <c r="AO54" i="169"/>
  <c r="AK54" i="169"/>
  <c r="AG54" i="169"/>
  <c r="AC54" i="169"/>
  <c r="Y54" i="169"/>
  <c r="U54" i="169"/>
  <c r="AT53" i="169"/>
  <c r="AP53" i="169"/>
  <c r="AL53" i="169"/>
  <c r="AH53" i="169"/>
  <c r="AD53" i="169"/>
  <c r="Z53" i="169"/>
  <c r="V53" i="169"/>
  <c r="AU61" i="169"/>
  <c r="AQ61" i="169"/>
  <c r="AM61" i="169"/>
  <c r="AI61" i="169"/>
  <c r="AE61" i="169"/>
  <c r="AA61" i="169"/>
  <c r="W61" i="169"/>
  <c r="S61" i="169"/>
  <c r="AT60" i="169"/>
  <c r="AP60" i="169"/>
  <c r="AL60" i="169"/>
  <c r="AH60" i="169"/>
  <c r="AD60" i="169"/>
  <c r="Z60" i="169"/>
  <c r="V60" i="169"/>
  <c r="AW59" i="169"/>
  <c r="AS59" i="169"/>
  <c r="AX29" i="169"/>
  <c r="AZ29" i="169" s="1"/>
  <c r="AX32" i="169"/>
  <c r="AZ32" i="169" s="1"/>
  <c r="AX35" i="169"/>
  <c r="AZ35" i="169" s="1"/>
  <c r="AX47" i="169"/>
  <c r="AZ47" i="169" s="1"/>
  <c r="AX50" i="169"/>
  <c r="AZ50" i="169" s="1"/>
  <c r="Y53" i="169"/>
  <c r="AO53" i="169"/>
  <c r="X54" i="169"/>
  <c r="AN54" i="169"/>
  <c r="AB58" i="169"/>
  <c r="AR58" i="169"/>
  <c r="AC59" i="169"/>
  <c r="V13" i="169"/>
  <c r="Z13" i="169"/>
  <c r="AD13" i="169"/>
  <c r="AH13" i="169"/>
  <c r="AL13" i="169"/>
  <c r="AP13" i="169"/>
  <c r="AT13" i="169"/>
  <c r="S14" i="169"/>
  <c r="S15" i="169" s="1"/>
  <c r="W14" i="169"/>
  <c r="W15" i="169" s="1"/>
  <c r="AA14" i="169"/>
  <c r="AA15" i="169" s="1"/>
  <c r="AE14" i="169"/>
  <c r="AE15" i="169" s="1"/>
  <c r="AI14" i="169"/>
  <c r="AI15" i="169" s="1"/>
  <c r="AM14" i="169"/>
  <c r="AM15" i="169" s="1"/>
  <c r="AQ14" i="169"/>
  <c r="AQ15" i="169" s="1"/>
  <c r="BB7" i="169"/>
  <c r="S13" i="169"/>
  <c r="W13" i="169"/>
  <c r="AA13" i="169"/>
  <c r="AE13" i="169"/>
  <c r="AI13" i="169"/>
  <c r="AM13" i="169"/>
  <c r="AQ13" i="169"/>
  <c r="T14" i="169"/>
  <c r="T15" i="169" s="1"/>
  <c r="X14" i="169"/>
  <c r="X15" i="169" s="1"/>
  <c r="AB14" i="169"/>
  <c r="AB15" i="169" s="1"/>
  <c r="AF14" i="169"/>
  <c r="AF15" i="169" s="1"/>
  <c r="AJ14" i="169"/>
  <c r="AJ15" i="169" s="1"/>
  <c r="AN14" i="169"/>
  <c r="AN15" i="169" s="1"/>
  <c r="AO59" i="167"/>
  <c r="Z60" i="167"/>
  <c r="AA61" i="167"/>
  <c r="AM61" i="167"/>
  <c r="AE61" i="167"/>
  <c r="AQ61" i="167"/>
  <c r="AI61" i="167"/>
  <c r="W61" i="167"/>
  <c r="AU61" i="167"/>
  <c r="Y53" i="167"/>
  <c r="AO53" i="167"/>
  <c r="X54" i="167"/>
  <c r="AN54" i="167"/>
  <c r="AB58" i="167"/>
  <c r="AR58" i="167"/>
  <c r="AC59" i="167"/>
  <c r="AS59" i="167"/>
  <c r="AD60" i="167"/>
  <c r="AT60" i="167"/>
  <c r="AT61" i="167"/>
  <c r="AX20" i="167"/>
  <c r="AZ20" i="167" s="1"/>
  <c r="AX32" i="167"/>
  <c r="AZ32" i="167" s="1"/>
  <c r="AX44" i="167"/>
  <c r="AZ44" i="167" s="1"/>
  <c r="AC53" i="167"/>
  <c r="AS53" i="167"/>
  <c r="AB54" i="167"/>
  <c r="AR54" i="167"/>
  <c r="AF58" i="167"/>
  <c r="AV58" i="167"/>
  <c r="AG59" i="167"/>
  <c r="AW59" i="167"/>
  <c r="AH60" i="167"/>
  <c r="S61" i="167"/>
  <c r="AX26" i="167"/>
  <c r="AZ26" i="167" s="1"/>
  <c r="AX38" i="167"/>
  <c r="AZ38" i="167" s="1"/>
  <c r="AX50" i="167"/>
  <c r="AZ50" i="167" s="1"/>
  <c r="AG53" i="167"/>
  <c r="AW53" i="167"/>
  <c r="AF54" i="167"/>
  <c r="AV54" i="167"/>
  <c r="T58" i="167"/>
  <c r="AJ58" i="167"/>
  <c r="U59" i="167"/>
  <c r="AK59" i="167"/>
  <c r="V60" i="167"/>
  <c r="AL60" i="167"/>
  <c r="U13" i="167"/>
  <c r="Y13" i="167"/>
  <c r="AC13" i="167"/>
  <c r="AG13" i="167"/>
  <c r="AK13" i="167"/>
  <c r="AO13" i="167"/>
  <c r="AS13" i="167"/>
  <c r="V14" i="167"/>
  <c r="V15" i="167" s="1"/>
  <c r="Z14" i="167"/>
  <c r="Z15" i="167" s="1"/>
  <c r="AD14" i="167"/>
  <c r="AD15" i="167" s="1"/>
  <c r="AH14" i="167"/>
  <c r="AH15" i="167" s="1"/>
  <c r="AL14" i="167"/>
  <c r="AL15" i="167" s="1"/>
  <c r="AP14" i="167"/>
  <c r="AP15" i="167" s="1"/>
  <c r="AT14" i="167"/>
  <c r="AT15" i="167" s="1"/>
  <c r="V53" i="167"/>
  <c r="Z53" i="167"/>
  <c r="AD53" i="167"/>
  <c r="AH53" i="167"/>
  <c r="AL53" i="167"/>
  <c r="AP53" i="167"/>
  <c r="AT53" i="167"/>
  <c r="AX53" i="167"/>
  <c r="U54" i="167"/>
  <c r="Y54" i="167"/>
  <c r="AC54" i="167"/>
  <c r="AG54" i="167"/>
  <c r="AK54" i="167"/>
  <c r="AO54" i="167"/>
  <c r="AS54" i="167"/>
  <c r="AW54" i="167"/>
  <c r="U58" i="167"/>
  <c r="Y58" i="167"/>
  <c r="AC58" i="167"/>
  <c r="AG58" i="167"/>
  <c r="AK58" i="167"/>
  <c r="AO58" i="167"/>
  <c r="AS58" i="167"/>
  <c r="AW58" i="167"/>
  <c r="V59" i="167"/>
  <c r="Z59" i="167"/>
  <c r="AD59" i="167"/>
  <c r="AH59" i="167"/>
  <c r="AL59" i="167"/>
  <c r="AP59" i="167"/>
  <c r="AT59" i="167"/>
  <c r="S60" i="167"/>
  <c r="W60" i="167"/>
  <c r="AA60" i="167"/>
  <c r="AE60" i="167"/>
  <c r="AI60" i="167"/>
  <c r="AM60" i="167"/>
  <c r="AQ60" i="167"/>
  <c r="AU60" i="167"/>
  <c r="T61" i="167"/>
  <c r="X61" i="167"/>
  <c r="AB61" i="167"/>
  <c r="AF61" i="167"/>
  <c r="AJ61" i="167"/>
  <c r="AN61" i="167"/>
  <c r="AR61" i="167"/>
  <c r="AV61" i="167"/>
  <c r="V13" i="167"/>
  <c r="Z13" i="167"/>
  <c r="AD13" i="167"/>
  <c r="AH13" i="167"/>
  <c r="AL13" i="167"/>
  <c r="AP13" i="167"/>
  <c r="AT13" i="167"/>
  <c r="S14" i="167"/>
  <c r="S15" i="167" s="1"/>
  <c r="W14" i="167"/>
  <c r="W15" i="167" s="1"/>
  <c r="AA14" i="167"/>
  <c r="AA15" i="167" s="1"/>
  <c r="AE14" i="167"/>
  <c r="AE15" i="167" s="1"/>
  <c r="AI14" i="167"/>
  <c r="AI15" i="167" s="1"/>
  <c r="AM14" i="167"/>
  <c r="AM15" i="167" s="1"/>
  <c r="AQ14" i="167"/>
  <c r="AQ15" i="167" s="1"/>
  <c r="S53" i="167"/>
  <c r="W53" i="167"/>
  <c r="AA53" i="167"/>
  <c r="AE53" i="167"/>
  <c r="AI53" i="167"/>
  <c r="AM53" i="167"/>
  <c r="AQ53" i="167"/>
  <c r="AU53" i="167"/>
  <c r="AZ53" i="167"/>
  <c r="V54" i="167"/>
  <c r="Z54" i="167"/>
  <c r="AD54" i="167"/>
  <c r="AH54" i="167"/>
  <c r="AL54" i="167"/>
  <c r="AP54" i="167"/>
  <c r="AT54" i="167"/>
  <c r="AX54" i="167"/>
  <c r="V58" i="167"/>
  <c r="Z58" i="167"/>
  <c r="AD58" i="167"/>
  <c r="AH58" i="167"/>
  <c r="AL58" i="167"/>
  <c r="AP58" i="167"/>
  <c r="AT58" i="167"/>
  <c r="S59" i="167"/>
  <c r="W59" i="167"/>
  <c r="AA59" i="167"/>
  <c r="AE59" i="167"/>
  <c r="AI59" i="167"/>
  <c r="AM59" i="167"/>
  <c r="AQ59" i="167"/>
  <c r="AU59" i="167"/>
  <c r="T60" i="167"/>
  <c r="X60" i="167"/>
  <c r="AB60" i="167"/>
  <c r="AF60" i="167"/>
  <c r="AJ60" i="167"/>
  <c r="AN60" i="167"/>
  <c r="AR60" i="167"/>
  <c r="AV60" i="167"/>
  <c r="U61" i="167"/>
  <c r="Y61" i="167"/>
  <c r="AC61" i="167"/>
  <c r="AG61" i="167"/>
  <c r="AK61" i="167"/>
  <c r="AO61" i="167"/>
  <c r="AS61" i="167"/>
  <c r="AW61" i="167"/>
  <c r="T14" i="167"/>
  <c r="T15" i="167" s="1"/>
  <c r="X14" i="167"/>
  <c r="X15" i="167" s="1"/>
  <c r="AB14" i="167"/>
  <c r="AB15" i="167" s="1"/>
  <c r="AF14" i="167"/>
  <c r="AF15" i="167" s="1"/>
  <c r="AJ14" i="167"/>
  <c r="AJ15" i="167" s="1"/>
  <c r="AN14" i="167"/>
  <c r="AN15" i="167" s="1"/>
  <c r="T53" i="167"/>
  <c r="X53" i="167"/>
  <c r="AB53" i="167"/>
  <c r="AF53" i="167"/>
  <c r="AJ53" i="167"/>
  <c r="AN53" i="167"/>
  <c r="AR53" i="167"/>
  <c r="AV53" i="167"/>
  <c r="S54" i="167"/>
  <c r="W54" i="167"/>
  <c r="AA54" i="167"/>
  <c r="AE54" i="167"/>
  <c r="AI54" i="167"/>
  <c r="AM54" i="167"/>
  <c r="AQ54" i="167"/>
  <c r="AU54" i="167"/>
  <c r="AZ54" i="167"/>
  <c r="S58" i="167"/>
  <c r="W58" i="167"/>
  <c r="AA58" i="167"/>
  <c r="AE58" i="167"/>
  <c r="AI58" i="167"/>
  <c r="AM58" i="167"/>
  <c r="AQ58" i="167"/>
  <c r="AU58" i="167"/>
  <c r="T59" i="167"/>
  <c r="X59" i="167"/>
  <c r="AB59" i="167"/>
  <c r="AF59" i="167"/>
  <c r="AJ59" i="167"/>
  <c r="AN59" i="167"/>
  <c r="AR59" i="167"/>
  <c r="AV59" i="167"/>
  <c r="U60" i="167"/>
  <c r="Y60" i="167"/>
  <c r="AC60" i="167"/>
  <c r="AG60" i="167"/>
  <c r="AK60" i="167"/>
  <c r="AO60" i="167"/>
  <c r="AS60" i="167"/>
  <c r="AW60" i="167"/>
  <c r="V61" i="167"/>
  <c r="Z61" i="167"/>
  <c r="AD61" i="167"/>
  <c r="AH61" i="167"/>
  <c r="AL61" i="167"/>
  <c r="AP61" i="167"/>
  <c r="AX18" i="169" l="1"/>
  <c r="AZ18" i="169" s="1"/>
  <c r="AX33" i="169"/>
  <c r="AZ33" i="169" s="1"/>
  <c r="AX30" i="169"/>
  <c r="AZ30" i="169" s="1"/>
  <c r="AX21" i="169"/>
  <c r="AX23" i="169"/>
  <c r="AZ23" i="169" s="1"/>
  <c r="AX27" i="169"/>
  <c r="AX24" i="169"/>
  <c r="AZ24" i="169" s="1"/>
  <c r="AX26" i="169"/>
  <c r="AZ26" i="169" s="1"/>
  <c r="AZ21" i="169" l="1"/>
  <c r="AZ53" i="169" s="1"/>
  <c r="AX53" i="169"/>
  <c r="AZ27" i="169"/>
  <c r="AZ54" i="169" s="1"/>
  <c r="AX54" i="169"/>
</calcChain>
</file>

<file path=xl/comments1.xml><?xml version="1.0" encoding="utf-8"?>
<comments xmlns="http://schemas.openxmlformats.org/spreadsheetml/2006/main">
  <authors>
    <author>東京都</author>
  </authors>
  <commentList>
    <comment ref="U22"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<sst xmlns="http://schemas.openxmlformats.org/spreadsheetml/2006/main" count="1436" uniqueCount="497">
  <si>
    <t>所在地</t>
    <rPh sb="0" eb="3">
      <t>ショザイチ</t>
    </rPh>
    <phoneticPr fontId="10"/>
  </si>
  <si>
    <t>年</t>
    <rPh sb="0" eb="1">
      <t>ネン</t>
    </rPh>
    <phoneticPr fontId="10"/>
  </si>
  <si>
    <t>月</t>
    <rPh sb="0" eb="1">
      <t>ツキ</t>
    </rPh>
    <phoneticPr fontId="10"/>
  </si>
  <si>
    <t>単位</t>
    <rPh sb="0" eb="2">
      <t>タンイ</t>
    </rPh>
    <phoneticPr fontId="10"/>
  </si>
  <si>
    <t>人</t>
    <rPh sb="0" eb="1">
      <t>ニン</t>
    </rPh>
    <phoneticPr fontId="10"/>
  </si>
  <si>
    <t>生活相談員</t>
    <rPh sb="0" eb="2">
      <t>セイカツ</t>
    </rPh>
    <rPh sb="2" eb="5">
      <t>ソウダンイン</t>
    </rPh>
    <phoneticPr fontId="10"/>
  </si>
  <si>
    <t>看護職員</t>
    <rPh sb="0" eb="2">
      <t>カンゴ</t>
    </rPh>
    <rPh sb="2" eb="4">
      <t>ショクイン</t>
    </rPh>
    <phoneticPr fontId="10"/>
  </si>
  <si>
    <t>介護職員</t>
    <rPh sb="0" eb="2">
      <t>カイゴ</t>
    </rPh>
    <rPh sb="2" eb="4">
      <t>ショクイン</t>
    </rPh>
    <phoneticPr fontId="10"/>
  </si>
  <si>
    <t>機能訓練指導員</t>
    <rPh sb="0" eb="2">
      <t>キノウ</t>
    </rPh>
    <rPh sb="2" eb="4">
      <t>クンレン</t>
    </rPh>
    <rPh sb="4" eb="7">
      <t>シドウイン</t>
    </rPh>
    <phoneticPr fontId="10"/>
  </si>
  <si>
    <t>サービス提供時間</t>
    <rPh sb="4" eb="6">
      <t>テイキョウ</t>
    </rPh>
    <rPh sb="6" eb="8">
      <t>ジカン</t>
    </rPh>
    <phoneticPr fontId="10"/>
  </si>
  <si>
    <t>－</t>
  </si>
  <si>
    <t>）</t>
  </si>
  <si>
    <t>兼務する職種</t>
  </si>
  <si>
    <t>営業時間</t>
  </si>
  <si>
    <t>法定代理受領分以外</t>
  </si>
  <si>
    <t>添付書類</t>
  </si>
  <si>
    <t>別添のとおり</t>
  </si>
  <si>
    <t>月</t>
  </si>
  <si>
    <t>日</t>
  </si>
  <si>
    <t>フリガナ</t>
  </si>
  <si>
    <t>郡</t>
    <rPh sb="0" eb="1">
      <t>グン</t>
    </rPh>
    <phoneticPr fontId="10"/>
  </si>
  <si>
    <t>市</t>
    <rPh sb="0" eb="1">
      <t>シ</t>
    </rPh>
    <phoneticPr fontId="10"/>
  </si>
  <si>
    <t>区</t>
    <rPh sb="0" eb="1">
      <t>ク</t>
    </rPh>
    <phoneticPr fontId="10"/>
  </si>
  <si>
    <t>事業所</t>
    <rPh sb="0" eb="3">
      <t>ジギョウショ</t>
    </rPh>
    <phoneticPr fontId="10"/>
  </si>
  <si>
    <t>管理者</t>
    <rPh sb="0" eb="3">
      <t>カンリシャ</t>
    </rPh>
    <phoneticPr fontId="10"/>
  </si>
  <si>
    <t>氏  名</t>
    <rPh sb="0" eb="4">
      <t>シメイ</t>
    </rPh>
    <phoneticPr fontId="10"/>
  </si>
  <si>
    <t>生年月日</t>
    <rPh sb="0" eb="2">
      <t>セイネン</t>
    </rPh>
    <rPh sb="2" eb="4">
      <t>ガッピ</t>
    </rPh>
    <phoneticPr fontId="10"/>
  </si>
  <si>
    <t>主な掲示事項</t>
    <rPh sb="0" eb="1">
      <t>オモ</t>
    </rPh>
    <rPh sb="2" eb="4">
      <t>ケイジ</t>
    </rPh>
    <rPh sb="4" eb="6">
      <t>ジコウ</t>
    </rPh>
    <phoneticPr fontId="10"/>
  </si>
  <si>
    <t>日</t>
    <rPh sb="0" eb="1">
      <t>ニチ</t>
    </rPh>
    <phoneticPr fontId="10"/>
  </si>
  <si>
    <t>月</t>
    <rPh sb="0" eb="1">
      <t>ゲツ</t>
    </rPh>
    <phoneticPr fontId="10"/>
  </si>
  <si>
    <t>火</t>
    <rPh sb="0" eb="1">
      <t>カ</t>
    </rPh>
    <phoneticPr fontId="10"/>
  </si>
  <si>
    <t>水</t>
    <rPh sb="0" eb="1">
      <t>スイ</t>
    </rPh>
    <phoneticPr fontId="10"/>
  </si>
  <si>
    <t>木</t>
    <rPh sb="0" eb="1">
      <t>モク</t>
    </rPh>
    <phoneticPr fontId="10"/>
  </si>
  <si>
    <t>金</t>
    <rPh sb="0" eb="1">
      <t>キン</t>
    </rPh>
    <phoneticPr fontId="10"/>
  </si>
  <si>
    <t>土</t>
    <rPh sb="0" eb="1">
      <t>ド</t>
    </rPh>
    <phoneticPr fontId="10"/>
  </si>
  <si>
    <t>祝</t>
    <rPh sb="0" eb="1">
      <t>シュク</t>
    </rPh>
    <phoneticPr fontId="10"/>
  </si>
  <si>
    <t>備 考</t>
    <rPh sb="0" eb="3">
      <t>ビコウ</t>
    </rPh>
    <phoneticPr fontId="10"/>
  </si>
  <si>
    <t>利用料</t>
    <rPh sb="0" eb="3">
      <t>リヨウリョウ</t>
    </rPh>
    <phoneticPr fontId="10"/>
  </si>
  <si>
    <t>事業所の平面図等</t>
  </si>
  <si>
    <t>記</t>
    <rPh sb="0" eb="1">
      <t>キ</t>
    </rPh>
    <phoneticPr fontId="10"/>
  </si>
  <si>
    <t>職種</t>
    <rPh sb="0" eb="2">
      <t>ショクシュ</t>
    </rPh>
    <phoneticPr fontId="10"/>
  </si>
  <si>
    <t>氏名</t>
    <rPh sb="0" eb="2">
      <t>シメイ</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</si>
  <si>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</si>
  <si>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</si>
  <si>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</si>
  <si>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</si>
  <si>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備考</t>
    <rPh sb="0" eb="2">
      <t>ビコウ</t>
    </rPh>
    <phoneticPr fontId="10"/>
  </si>
  <si>
    <t>（介護保険法第１１５条の４５の５第２項）</t>
  </si>
  <si>
    <t>都</t>
    <rPh sb="0" eb="1">
      <t>ト</t>
    </rPh>
    <phoneticPr fontId="10"/>
  </si>
  <si>
    <t>県</t>
    <rPh sb="0" eb="1">
      <t>ケン</t>
    </rPh>
    <phoneticPr fontId="10"/>
  </si>
  <si>
    <t>道</t>
    <rPh sb="0" eb="1">
      <t>ドウ</t>
    </rPh>
    <phoneticPr fontId="10"/>
  </si>
  <si>
    <t>府</t>
    <rPh sb="0" eb="1">
      <t>フ</t>
    </rPh>
    <phoneticPr fontId="10"/>
  </si>
  <si>
    <t>事業所で同時に通所型サービスを行う利用者の上限</t>
    <rPh sb="0" eb="3">
      <t>ジギョウショ</t>
    </rPh>
    <rPh sb="4" eb="6">
      <t>ドウジ</t>
    </rPh>
    <rPh sb="7" eb="8">
      <t>ツウ</t>
    </rPh>
    <rPh sb="8" eb="9">
      <t>ショ</t>
    </rPh>
    <rPh sb="9" eb="10">
      <t>ガタ</t>
    </rPh>
    <rPh sb="15" eb="16">
      <t>オコナ</t>
    </rPh>
    <rPh sb="17" eb="20">
      <t>リヨウシャ</t>
    </rPh>
    <rPh sb="21" eb="23">
      <t>ジョウゲン</t>
    </rPh>
    <phoneticPr fontId="10"/>
  </si>
  <si>
    <t>通所型サービス事業所全体の食堂及び機能訓練室の合計面積</t>
    <rPh sb="0" eb="1">
      <t>ツウ</t>
    </rPh>
    <rPh sb="1" eb="2">
      <t>ショ</t>
    </rPh>
    <rPh sb="2" eb="3">
      <t>ガタ</t>
    </rPh>
    <rPh sb="7" eb="10">
      <t>ジギョウショ</t>
    </rPh>
    <rPh sb="10" eb="12">
      <t>ゼンタイ</t>
    </rPh>
    <phoneticPr fontId="10"/>
  </si>
  <si>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10"/>
  </si>
  <si>
    <t>単位別従業者</t>
    <phoneticPr fontId="10"/>
  </si>
  <si>
    <t>イ</t>
    <phoneticPr fontId="10"/>
  </si>
  <si>
    <t>年</t>
  </si>
  <si>
    <t>所在地</t>
  </si>
  <si>
    <t>申請者</t>
  </si>
  <si>
    <t>代表者の職・氏名</t>
    <rPh sb="0" eb="3">
      <t>ダイヒョウシャ</t>
    </rPh>
    <rPh sb="4" eb="5">
      <t>ショク</t>
    </rPh>
    <rPh sb="6" eb="8">
      <t>シメイ</t>
    </rPh>
    <phoneticPr fontId="10"/>
  </si>
  <si>
    <t>（郵便番号　</t>
  </si>
  <si>
    <t>ＦＡＸ番号</t>
  </si>
  <si>
    <t>介護保険事業者番号</t>
    <rPh sb="0" eb="2">
      <t>カイゴ</t>
    </rPh>
    <rPh sb="2" eb="4">
      <t>ホケン</t>
    </rPh>
    <rPh sb="4" eb="7">
      <t>ジギョウシャ</t>
    </rPh>
    <rPh sb="7" eb="9">
      <t>バンゴウ</t>
    </rPh>
    <phoneticPr fontId="10"/>
  </si>
  <si>
    <t>適用開始年月日</t>
    <rPh sb="0" eb="2">
      <t>テキヨウ</t>
    </rPh>
    <rPh sb="2" eb="4">
      <t>カイシ</t>
    </rPh>
    <rPh sb="4" eb="7">
      <t>ネンガッピ</t>
    </rPh>
    <phoneticPr fontId="10"/>
  </si>
  <si>
    <t>月</t>
    <rPh sb="0" eb="1">
      <t>ガツ</t>
    </rPh>
    <phoneticPr fontId="10"/>
  </si>
  <si>
    <t>該当する体制等</t>
    <rPh sb="0" eb="2">
      <t>ガイトウ</t>
    </rPh>
    <rPh sb="4" eb="6">
      <t>タイセイ</t>
    </rPh>
    <rPh sb="6" eb="7">
      <t>トウ</t>
    </rPh>
    <phoneticPr fontId="10"/>
  </si>
  <si>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0"/>
  </si>
  <si>
    <t>　指定予定月または変更月の勤務体制を記入してください。</t>
    <rPh sb="1" eb="3">
      <t>シテイ</t>
    </rPh>
    <rPh sb="3" eb="5">
      <t>ヨテイ</t>
    </rPh>
    <rPh sb="5" eb="6">
      <t>ツキ</t>
    </rPh>
    <rPh sb="9" eb="11">
      <t>ヘンコウ</t>
    </rPh>
    <rPh sb="11" eb="12">
      <t>ツキ</t>
    </rPh>
    <rPh sb="13" eb="15">
      <t>キンム</t>
    </rPh>
    <rPh sb="15" eb="17">
      <t>タイセイ</t>
    </rPh>
    <rPh sb="18" eb="20">
      <t>キニュウ</t>
    </rPh>
    <phoneticPr fontId="10"/>
  </si>
  <si>
    <t>　各従業者ごとに４週分の勤務すべき時間数を記入してください。</t>
    <rPh sb="1" eb="2">
      <t>カク</t>
    </rPh>
    <rPh sb="2" eb="5">
      <t>ジュウギョウシャ</t>
    </rPh>
    <phoneticPr fontId="10"/>
  </si>
  <si>
    <t>【注意事項】</t>
    <rPh sb="1" eb="3">
      <t>チュウイ</t>
    </rPh>
    <rPh sb="3" eb="5">
      <t>ジコウ</t>
    </rPh>
    <phoneticPr fontId="10"/>
  </si>
  <si>
    <t>勤務延時間に算入できる時間数について</t>
    <rPh sb="0" eb="2">
      <t>キンム</t>
    </rPh>
    <rPh sb="2" eb="3">
      <t>ノ</t>
    </rPh>
    <rPh sb="3" eb="5">
      <t>ジカン</t>
    </rPh>
    <rPh sb="6" eb="8">
      <t>サンニュウ</t>
    </rPh>
    <rPh sb="11" eb="13">
      <t>ジカン</t>
    </rPh>
    <rPh sb="13" eb="14">
      <t>スウ</t>
    </rPh>
    <phoneticPr fontId="10"/>
  </si>
  <si>
    <t>常勤・非常勤の区分について</t>
    <rPh sb="0" eb="2">
      <t>ジョウキン</t>
    </rPh>
    <rPh sb="3" eb="6">
      <t>ヒジョウキン</t>
    </rPh>
    <rPh sb="7" eb="9">
      <t>クブン</t>
    </rPh>
    <phoneticPr fontId="10"/>
  </si>
  <si>
    <t>当該事業所で兼務がある場合の書き方について</t>
    <rPh sb="0" eb="2">
      <t>トウガイ</t>
    </rPh>
    <rPh sb="2" eb="5">
      <t>ジギョウショ</t>
    </rPh>
    <rPh sb="6" eb="8">
      <t>ケンム</t>
    </rPh>
    <rPh sb="11" eb="13">
      <t>バアイ</t>
    </rPh>
    <rPh sb="14" eb="15">
      <t>カ</t>
    </rPh>
    <rPh sb="16" eb="17">
      <t>カタ</t>
    </rPh>
    <phoneticPr fontId="2"/>
  </si>
  <si>
    <t>（ビル・マンションの名称等）</t>
    <rPh sb="10" eb="13">
      <t>メイショウトウ</t>
    </rPh>
    <phoneticPr fontId="10"/>
  </si>
  <si>
    <t>事業所の所在地</t>
    <rPh sb="4" eb="7">
      <t>ショザイチ</t>
    </rPh>
    <phoneticPr fontId="10"/>
  </si>
  <si>
    <t>事業所名</t>
    <rPh sb="0" eb="2">
      <t>ジギョウ</t>
    </rPh>
    <rPh sb="2" eb="3">
      <t>ショ</t>
    </rPh>
    <rPh sb="3" eb="4">
      <t>メイ</t>
    </rPh>
    <phoneticPr fontId="10"/>
  </si>
  <si>
    <t>名　 称</t>
    <phoneticPr fontId="10"/>
  </si>
  <si>
    <t>事業所で提供するサービス全てにチェック印を付けてください。</t>
    <rPh sb="0" eb="2">
      <t>ジギョウ</t>
    </rPh>
    <rPh sb="2" eb="3">
      <t>ショ</t>
    </rPh>
    <rPh sb="4" eb="6">
      <t>テイキョウ</t>
    </rPh>
    <rPh sb="12" eb="13">
      <t>スベ</t>
    </rPh>
    <rPh sb="19" eb="20">
      <t>シルシ</t>
    </rPh>
    <rPh sb="21" eb="22">
      <t>ツ</t>
    </rPh>
    <phoneticPr fontId="10"/>
  </si>
  <si>
    <t>フリガナ</t>
    <phoneticPr fontId="10"/>
  </si>
  <si>
    <t>名　称</t>
    <rPh sb="0" eb="1">
      <t>メイ</t>
    </rPh>
    <rPh sb="2" eb="3">
      <t>ショウ</t>
    </rPh>
    <phoneticPr fontId="10"/>
  </si>
  <si>
    <t>連絡先</t>
    <phoneticPr fontId="10"/>
  </si>
  <si>
    <t>電話番号</t>
    <phoneticPr fontId="10"/>
  </si>
  <si>
    <t>住 所</t>
    <rPh sb="0" eb="3">
      <t>ジュウショ</t>
    </rPh>
    <phoneticPr fontId="10"/>
  </si>
  <si>
    <t>兼務する同一敷地内の
他の事業所又は施設</t>
    <rPh sb="11" eb="12">
      <t>タ</t>
    </rPh>
    <rPh sb="13" eb="15">
      <t>ジギョウ</t>
    </rPh>
    <rPh sb="15" eb="16">
      <t>ショ</t>
    </rPh>
    <rPh sb="16" eb="17">
      <t>マタ</t>
    </rPh>
    <rPh sb="18" eb="20">
      <t>シセツ</t>
    </rPh>
    <phoneticPr fontId="10"/>
  </si>
  <si>
    <t>サービス種類</t>
    <rPh sb="4" eb="6">
      <t>シュルイ</t>
    </rPh>
    <phoneticPr fontId="10"/>
  </si>
  <si>
    <t>その他年間の休日</t>
    <rPh sb="0" eb="3">
      <t>ソノタ</t>
    </rPh>
    <rPh sb="3" eb="5">
      <t>ネンカン</t>
    </rPh>
    <rPh sb="6" eb="8">
      <t>キュウジツ</t>
    </rPh>
    <phoneticPr fontId="10"/>
  </si>
  <si>
    <t>平日</t>
    <rPh sb="0" eb="2">
      <t>ヘイジツ</t>
    </rPh>
    <phoneticPr fontId="10"/>
  </si>
  <si>
    <t>時</t>
    <rPh sb="0" eb="1">
      <t>トキ</t>
    </rPh>
    <phoneticPr fontId="10"/>
  </si>
  <si>
    <t>分</t>
    <rPh sb="0" eb="1">
      <t>フン</t>
    </rPh>
    <phoneticPr fontId="10"/>
  </si>
  <si>
    <t>～</t>
    <phoneticPr fontId="10"/>
  </si>
  <si>
    <t>土曜</t>
    <rPh sb="0" eb="2">
      <t>ドヨウ</t>
    </rPh>
    <phoneticPr fontId="10"/>
  </si>
  <si>
    <t>日曜・祝日</t>
    <rPh sb="0" eb="2">
      <t>ニチヨウ</t>
    </rPh>
    <rPh sb="3" eb="5">
      <t>シュクジツ</t>
    </rPh>
    <phoneticPr fontId="10"/>
  </si>
  <si>
    <t>法定代理受領分</t>
    <phoneticPr fontId="10"/>
  </si>
  <si>
    <t>その他の費用</t>
    <rPh sb="0" eb="3">
      <t>ソノタ</t>
    </rPh>
    <rPh sb="4" eb="6">
      <t>ヒヨウ</t>
    </rPh>
    <phoneticPr fontId="10"/>
  </si>
  <si>
    <t>通常の事業
実施地域</t>
    <rPh sb="6" eb="8">
      <t>ジッシ</t>
    </rPh>
    <rPh sb="8" eb="10">
      <t>チイキ</t>
    </rPh>
    <phoneticPr fontId="10"/>
  </si>
  <si>
    <t>①</t>
    <phoneticPr fontId="10"/>
  </si>
  <si>
    <t>板橋区</t>
    <rPh sb="0" eb="3">
      <t>イタバシク</t>
    </rPh>
    <phoneticPr fontId="10"/>
  </si>
  <si>
    <t>②</t>
    <phoneticPr fontId="10"/>
  </si>
  <si>
    <t>③</t>
    <phoneticPr fontId="10"/>
  </si>
  <si>
    <t>④</t>
    <phoneticPr fontId="10"/>
  </si>
  <si>
    <t>備考</t>
  </si>
  <si>
    <t>※</t>
    <phoneticPr fontId="10"/>
  </si>
  <si>
    <t>記入欄が不足する場合は、適宜欄を設けて記載するか又は別様に記載した書類を添付してください。</t>
    <phoneticPr fontId="10"/>
  </si>
  <si>
    <t>通所型サービス事業所の指定に係る記載事項</t>
    <rPh sb="0" eb="2">
      <t>ツウショ</t>
    </rPh>
    <rPh sb="2" eb="3">
      <t>ガタ</t>
    </rPh>
    <rPh sb="7" eb="9">
      <t>ジギョウ</t>
    </rPh>
    <rPh sb="9" eb="10">
      <t>ショ</t>
    </rPh>
    <rPh sb="11" eb="13">
      <t>シテイ</t>
    </rPh>
    <rPh sb="14" eb="15">
      <t>カカ</t>
    </rPh>
    <rPh sb="16" eb="18">
      <t>キサイ</t>
    </rPh>
    <rPh sb="18" eb="20">
      <t>ジコウ</t>
    </rPh>
    <phoneticPr fontId="10"/>
  </si>
  <si>
    <t>付表２－１</t>
    <phoneticPr fontId="10"/>
  </si>
  <si>
    <t>　　□ 通所介護　　　　　　　　□地域密着型通所介護　　　　　　　　 □ 第１号通所事業（５時間以上）　</t>
    <rPh sb="4" eb="6">
      <t>ツウショ</t>
    </rPh>
    <rPh sb="6" eb="8">
      <t>カイゴ</t>
    </rPh>
    <rPh sb="17" eb="19">
      <t>チイキ</t>
    </rPh>
    <rPh sb="19" eb="22">
      <t>ミッチャクガタ</t>
    </rPh>
    <rPh sb="22" eb="24">
      <t>ツウショ</t>
    </rPh>
    <rPh sb="24" eb="26">
      <t>カイゴ</t>
    </rPh>
    <rPh sb="37" eb="38">
      <t>ダイ</t>
    </rPh>
    <rPh sb="39" eb="40">
      <t>ゴウ</t>
    </rPh>
    <rPh sb="40" eb="42">
      <t>ツウショ</t>
    </rPh>
    <rPh sb="42" eb="44">
      <t>ジギョウ</t>
    </rPh>
    <rPh sb="46" eb="48">
      <t>ジカン</t>
    </rPh>
    <rPh sb="48" eb="50">
      <t>イジョウ</t>
    </rPh>
    <phoneticPr fontId="10"/>
  </si>
  <si>
    <t>　　□ 第１号通所事業（３時間以上５時間未満）　　　　　　　　　　　　□ 第１号通所事業（２時間以上３時間未満）</t>
    <rPh sb="4" eb="5">
      <t>ダイ</t>
    </rPh>
    <rPh sb="6" eb="7">
      <t>ゴウ</t>
    </rPh>
    <rPh sb="7" eb="9">
      <t>ツウショ</t>
    </rPh>
    <rPh sb="9" eb="11">
      <t>ジギョウ</t>
    </rPh>
    <rPh sb="13" eb="15">
      <t>ジカン</t>
    </rPh>
    <rPh sb="15" eb="17">
      <t>イジョウ</t>
    </rPh>
    <rPh sb="18" eb="20">
      <t>ジカン</t>
    </rPh>
    <rPh sb="20" eb="22">
      <t>ミマン</t>
    </rPh>
    <rPh sb="37" eb="38">
      <t>ダイ</t>
    </rPh>
    <rPh sb="39" eb="40">
      <t>ゴウ</t>
    </rPh>
    <rPh sb="40" eb="42">
      <t>ツウショ</t>
    </rPh>
    <rPh sb="42" eb="44">
      <t>ジギョウ</t>
    </rPh>
    <rPh sb="46" eb="48">
      <t>ジカン</t>
    </rPh>
    <rPh sb="48" eb="50">
      <t>イジョウ</t>
    </rPh>
    <rPh sb="51" eb="53">
      <t>ジカン</t>
    </rPh>
    <rPh sb="53" eb="55">
      <t>ミマン</t>
    </rPh>
    <phoneticPr fontId="10"/>
  </si>
  <si>
    <t>当該通所サービス事業所で兼務する他の職種</t>
    <rPh sb="0" eb="2">
      <t>トウガイ</t>
    </rPh>
    <rPh sb="2" eb="4">
      <t>ツウショ</t>
    </rPh>
    <rPh sb="8" eb="11">
      <t>ジギョウショ</t>
    </rPh>
    <rPh sb="12" eb="14">
      <t>ケンム</t>
    </rPh>
    <rPh sb="16" eb="17">
      <t>タ</t>
    </rPh>
    <rPh sb="18" eb="20">
      <t>ショクシュ</t>
    </rPh>
    <phoneticPr fontId="10"/>
  </si>
  <si>
    <t>※兼務がある場合は記入してください</t>
    <phoneticPr fontId="10"/>
  </si>
  <si>
    <t>（  郵便番号　</t>
    <phoneticPr fontId="10"/>
  </si>
  <si>
    <t>事業所又は施設の名称</t>
    <rPh sb="0" eb="3">
      <t>ジギョウショ</t>
    </rPh>
    <rPh sb="3" eb="4">
      <t>マタ</t>
    </rPh>
    <rPh sb="5" eb="7">
      <t>シセツ</t>
    </rPh>
    <rPh sb="8" eb="10">
      <t>メイショウ</t>
    </rPh>
    <phoneticPr fontId="10"/>
  </si>
  <si>
    <t>　　実施単位数</t>
    <phoneticPr fontId="10"/>
  </si>
  <si>
    <t>㎡</t>
    <phoneticPr fontId="10"/>
  </si>
  <si>
    <t>当該単位で実施するサービス提供体制にチェック印を付けてください。</t>
    <rPh sb="0" eb="2">
      <t>トウガイ</t>
    </rPh>
    <rPh sb="2" eb="4">
      <t>タンイ</t>
    </rPh>
    <rPh sb="5" eb="7">
      <t>ジッシ</t>
    </rPh>
    <rPh sb="13" eb="15">
      <t>テイキョウ</t>
    </rPh>
    <rPh sb="15" eb="17">
      <t>タイセイ</t>
    </rPh>
    <rPh sb="22" eb="23">
      <t>シルシ</t>
    </rPh>
    <rPh sb="24" eb="25">
      <t>ツ</t>
    </rPh>
    <phoneticPr fontId="10"/>
  </si>
  <si>
    <t>常勤（人）</t>
    <phoneticPr fontId="10"/>
  </si>
  <si>
    <t>非常勤（人）</t>
    <phoneticPr fontId="10"/>
  </si>
  <si>
    <t>兼務</t>
    <rPh sb="0" eb="2">
      <t>ケンム</t>
    </rPh>
    <phoneticPr fontId="10"/>
  </si>
  <si>
    <t>専従</t>
    <rPh sb="0" eb="2">
      <t>センジュウ</t>
    </rPh>
    <phoneticPr fontId="10"/>
  </si>
  <si>
    <t xml:space="preserve">営業日
</t>
    <rPh sb="0" eb="3">
      <t>エイギョウビ</t>
    </rPh>
    <phoneticPr fontId="10"/>
  </si>
  <si>
    <t>付表２－２</t>
    <phoneticPr fontId="10"/>
  </si>
  <si>
    <t>通所型サービス事業所の指定に係る記載事項（２単位目以降）</t>
    <rPh sb="0" eb="2">
      <t>ツウショ</t>
    </rPh>
    <rPh sb="2" eb="3">
      <t>ガタ</t>
    </rPh>
    <rPh sb="7" eb="9">
      <t>ジギョウ</t>
    </rPh>
    <rPh sb="9" eb="10">
      <t>ショ</t>
    </rPh>
    <rPh sb="11" eb="13">
      <t>シテイ</t>
    </rPh>
    <rPh sb="14" eb="15">
      <t>カカ</t>
    </rPh>
    <rPh sb="16" eb="18">
      <t>キサイ</t>
    </rPh>
    <rPh sb="18" eb="20">
      <t>ジコウ</t>
    </rPh>
    <rPh sb="22" eb="24">
      <t>タンイ</t>
    </rPh>
    <rPh sb="24" eb="25">
      <t>メ</t>
    </rPh>
    <rPh sb="25" eb="27">
      <t>イコウ</t>
    </rPh>
    <phoneticPr fontId="10"/>
  </si>
  <si>
    <r>
      <t xml:space="preserve">　□ </t>
    </r>
    <r>
      <rPr>
        <sz val="11"/>
        <rFont val="ＭＳ Ｐゴシック"/>
        <family val="3"/>
        <charset val="128"/>
      </rPr>
      <t>通所介護＋第１号通所事業（５時間以上）【一体型】　</t>
    </r>
    <rPh sb="3" eb="5">
      <t>ツウショ</t>
    </rPh>
    <rPh sb="5" eb="7">
      <t>カイゴ</t>
    </rPh>
    <rPh sb="8" eb="9">
      <t>ダイ</t>
    </rPh>
    <rPh sb="10" eb="11">
      <t>ゴウ</t>
    </rPh>
    <rPh sb="11" eb="13">
      <t>ツウショ</t>
    </rPh>
    <rPh sb="13" eb="15">
      <t>ジギョウ</t>
    </rPh>
    <rPh sb="17" eb="21">
      <t>ジカンイジョウ</t>
    </rPh>
    <rPh sb="23" eb="26">
      <t>イッタイガタ</t>
    </rPh>
    <phoneticPr fontId="10"/>
  </si>
  <si>
    <r>
      <t xml:space="preserve">　□ </t>
    </r>
    <r>
      <rPr>
        <sz val="11"/>
        <rFont val="ＭＳ Ｐゴシック"/>
        <family val="3"/>
        <charset val="128"/>
      </rPr>
      <t>地域密着型通所介護＋第１号通所事業（５時間以上）【一体型】</t>
    </r>
    <rPh sb="3" eb="5">
      <t>チイキ</t>
    </rPh>
    <rPh sb="5" eb="8">
      <t>ミッチャクガタ</t>
    </rPh>
    <rPh sb="8" eb="10">
      <t>ツウショ</t>
    </rPh>
    <rPh sb="10" eb="12">
      <t>カイゴ</t>
    </rPh>
    <rPh sb="13" eb="14">
      <t>ダイ</t>
    </rPh>
    <rPh sb="15" eb="16">
      <t>ゴウ</t>
    </rPh>
    <rPh sb="16" eb="18">
      <t>ツウショ</t>
    </rPh>
    <rPh sb="18" eb="20">
      <t>ジギョウ</t>
    </rPh>
    <rPh sb="22" eb="24">
      <t>ジカン</t>
    </rPh>
    <rPh sb="24" eb="26">
      <t>イジョウ</t>
    </rPh>
    <rPh sb="28" eb="31">
      <t>イッタイガタ</t>
    </rPh>
    <phoneticPr fontId="10"/>
  </si>
  <si>
    <r>
      <t xml:space="preserve">　□ </t>
    </r>
    <r>
      <rPr>
        <sz val="11"/>
        <rFont val="ＭＳ Ｐゴシック"/>
        <family val="3"/>
        <charset val="128"/>
      </rPr>
      <t>通所介護＋第１号通所事業（３時間以上５時間未満）【一体型】　</t>
    </r>
    <rPh sb="3" eb="5">
      <t>ツウショ</t>
    </rPh>
    <rPh sb="5" eb="7">
      <t>カイゴ</t>
    </rPh>
    <rPh sb="8" eb="9">
      <t>ダイ</t>
    </rPh>
    <rPh sb="10" eb="11">
      <t>ゴウ</t>
    </rPh>
    <rPh sb="11" eb="13">
      <t>ツウショ</t>
    </rPh>
    <rPh sb="13" eb="15">
      <t>ジギョウ</t>
    </rPh>
    <rPh sb="17" eb="21">
      <t>ジカンイジョウ</t>
    </rPh>
    <rPh sb="22" eb="24">
      <t>ジカン</t>
    </rPh>
    <rPh sb="24" eb="26">
      <t>ミマン</t>
    </rPh>
    <rPh sb="28" eb="31">
      <t>イッタイガタ</t>
    </rPh>
    <phoneticPr fontId="10"/>
  </si>
  <si>
    <r>
      <t xml:space="preserve">　□ </t>
    </r>
    <r>
      <rPr>
        <sz val="11"/>
        <rFont val="ＭＳ Ｐゴシック"/>
        <family val="3"/>
        <charset val="128"/>
      </rPr>
      <t>地域密着型通所介護＋第１号通所事業（３時間以上５時間未満）【一体型】</t>
    </r>
    <rPh sb="3" eb="5">
      <t>チイキ</t>
    </rPh>
    <rPh sb="5" eb="8">
      <t>ミッチャクガタ</t>
    </rPh>
    <rPh sb="8" eb="10">
      <t>ツウショ</t>
    </rPh>
    <rPh sb="10" eb="12">
      <t>カイゴ</t>
    </rPh>
    <rPh sb="13" eb="14">
      <t>ダイ</t>
    </rPh>
    <rPh sb="15" eb="16">
      <t>ゴウ</t>
    </rPh>
    <rPh sb="16" eb="18">
      <t>ツウショ</t>
    </rPh>
    <rPh sb="18" eb="20">
      <t>ジギョウ</t>
    </rPh>
    <rPh sb="22" eb="26">
      <t>ジカンイジョウ</t>
    </rPh>
    <rPh sb="27" eb="29">
      <t>ジカン</t>
    </rPh>
    <rPh sb="29" eb="31">
      <t>ミマン</t>
    </rPh>
    <rPh sb="33" eb="36">
      <t>イッタイガタ</t>
    </rPh>
    <phoneticPr fontId="10"/>
  </si>
  <si>
    <r>
      <t xml:space="preserve">　□ </t>
    </r>
    <r>
      <rPr>
        <sz val="11"/>
        <rFont val="ＭＳ Ｐゴシック"/>
        <family val="3"/>
        <charset val="128"/>
      </rPr>
      <t>通所介護＋第１号通所事業（２時間以上３時間未満）【一体型】　</t>
    </r>
    <rPh sb="3" eb="5">
      <t>ツウショ</t>
    </rPh>
    <rPh sb="5" eb="7">
      <t>カイゴ</t>
    </rPh>
    <rPh sb="8" eb="9">
      <t>ダイ</t>
    </rPh>
    <rPh sb="10" eb="11">
      <t>ゴウ</t>
    </rPh>
    <rPh sb="11" eb="13">
      <t>ツウショ</t>
    </rPh>
    <rPh sb="13" eb="15">
      <t>ジギョウ</t>
    </rPh>
    <rPh sb="17" eb="21">
      <t>ジカンイジョウ</t>
    </rPh>
    <rPh sb="22" eb="24">
      <t>ジカン</t>
    </rPh>
    <rPh sb="24" eb="26">
      <t>ミマン</t>
    </rPh>
    <rPh sb="28" eb="31">
      <t>イッタイガタ</t>
    </rPh>
    <phoneticPr fontId="10"/>
  </si>
  <si>
    <r>
      <t xml:space="preserve">　□ </t>
    </r>
    <r>
      <rPr>
        <sz val="11"/>
        <rFont val="ＭＳ Ｐゴシック"/>
        <family val="3"/>
        <charset val="128"/>
      </rPr>
      <t>地域密着型通所介護＋第１号通所事業（２時間以上３時間未満）【一体型】</t>
    </r>
    <rPh sb="3" eb="5">
      <t>チイキ</t>
    </rPh>
    <rPh sb="5" eb="8">
      <t>ミッチャクガタ</t>
    </rPh>
    <rPh sb="8" eb="10">
      <t>ツウショ</t>
    </rPh>
    <rPh sb="10" eb="12">
      <t>カイゴ</t>
    </rPh>
    <rPh sb="13" eb="14">
      <t>ダイ</t>
    </rPh>
    <rPh sb="15" eb="16">
      <t>ゴウ</t>
    </rPh>
    <rPh sb="16" eb="18">
      <t>ツウショ</t>
    </rPh>
    <rPh sb="18" eb="20">
      <t>ジギョウ</t>
    </rPh>
    <rPh sb="22" eb="26">
      <t>ジカンイジョウ</t>
    </rPh>
    <rPh sb="27" eb="29">
      <t>ジカン</t>
    </rPh>
    <rPh sb="29" eb="31">
      <t>ミマン</t>
    </rPh>
    <rPh sb="33" eb="36">
      <t>イッタイガタ</t>
    </rPh>
    <phoneticPr fontId="10"/>
  </si>
  <si>
    <t>事業所名称</t>
    <rPh sb="0" eb="3">
      <t>ジギョウショ</t>
    </rPh>
    <rPh sb="3" eb="4">
      <t>メイ</t>
    </rPh>
    <rPh sb="4" eb="5">
      <t>ショウ</t>
    </rPh>
    <phoneticPr fontId="10"/>
  </si>
  <si>
    <t>フリガナ</t>
    <phoneticPr fontId="10"/>
  </si>
  <si>
    <t>当該単位で実施するサービスの利用者定員</t>
    <rPh sb="0" eb="2">
      <t>トウガイ</t>
    </rPh>
    <rPh sb="2" eb="4">
      <t>タンイ</t>
    </rPh>
    <rPh sb="5" eb="7">
      <t>ジッシ</t>
    </rPh>
    <rPh sb="14" eb="17">
      <t>リヨウシャ</t>
    </rPh>
    <rPh sb="17" eb="19">
      <t>テイイン</t>
    </rPh>
    <phoneticPr fontId="10"/>
  </si>
  <si>
    <t>当該単位で実施するサービスの食堂及び機能訓練室の合計面積</t>
    <rPh sb="0" eb="2">
      <t>トウガイ</t>
    </rPh>
    <rPh sb="2" eb="4">
      <t>タンイ</t>
    </rPh>
    <rPh sb="5" eb="7">
      <t>ジッシ</t>
    </rPh>
    <rPh sb="14" eb="16">
      <t>ショクドウ</t>
    </rPh>
    <rPh sb="16" eb="17">
      <t>オヨ</t>
    </rPh>
    <rPh sb="18" eb="20">
      <t>キノウ</t>
    </rPh>
    <rPh sb="20" eb="22">
      <t>クンレン</t>
    </rPh>
    <rPh sb="22" eb="23">
      <t>シツ</t>
    </rPh>
    <rPh sb="24" eb="26">
      <t>ゴウケイ</t>
    </rPh>
    <rPh sb="26" eb="28">
      <t>メンセキ</t>
    </rPh>
    <phoneticPr fontId="10"/>
  </si>
  <si>
    <t>主な掲示事項</t>
    <rPh sb="0" eb="1">
      <t>オモ</t>
    </rPh>
    <rPh sb="2" eb="4">
      <t>ケイジ</t>
    </rPh>
    <rPh sb="4" eb="6">
      <t>ジコウ</t>
    </rPh>
    <rPh sb="5" eb="6">
      <t>ケイジ</t>
    </rPh>
    <phoneticPr fontId="10"/>
  </si>
  <si>
    <t>単位目</t>
    <rPh sb="0" eb="2">
      <t>タンイ</t>
    </rPh>
    <rPh sb="2" eb="3">
      <t>メ</t>
    </rPh>
    <phoneticPr fontId="10"/>
  </si>
  <si>
    <t>当該単位で実施するサービスの利用定員</t>
    <rPh sb="0" eb="2">
      <t>トウガイ</t>
    </rPh>
    <rPh sb="2" eb="4">
      <t>タンイ</t>
    </rPh>
    <rPh sb="5" eb="7">
      <t>ジッシ</t>
    </rPh>
    <rPh sb="14" eb="16">
      <t>リヨウ</t>
    </rPh>
    <rPh sb="16" eb="18">
      <t>テイイン</t>
    </rPh>
    <phoneticPr fontId="10"/>
  </si>
  <si>
    <t>本事業所内で複数の単位を実施する場合にあっては、２単位目以降に係る利用定員及び単位別従業者の職数・員数については、</t>
    <rPh sb="0" eb="1">
      <t>ホン</t>
    </rPh>
    <rPh sb="1" eb="4">
      <t>ジギョウショ</t>
    </rPh>
    <rPh sb="4" eb="5">
      <t>ナイ</t>
    </rPh>
    <rPh sb="6" eb="8">
      <t>フクスウ</t>
    </rPh>
    <rPh sb="9" eb="11">
      <t>タンイ</t>
    </rPh>
    <rPh sb="12" eb="14">
      <t>ジッシ</t>
    </rPh>
    <rPh sb="16" eb="18">
      <t>バアイ</t>
    </rPh>
    <rPh sb="25" eb="27">
      <t>タンイ</t>
    </rPh>
    <rPh sb="27" eb="28">
      <t>メ</t>
    </rPh>
    <rPh sb="28" eb="30">
      <t>イコウ</t>
    </rPh>
    <rPh sb="31" eb="32">
      <t>カカ</t>
    </rPh>
    <rPh sb="33" eb="35">
      <t>リヨウ</t>
    </rPh>
    <rPh sb="35" eb="37">
      <t>テイイン</t>
    </rPh>
    <rPh sb="37" eb="38">
      <t>オヨ</t>
    </rPh>
    <rPh sb="39" eb="41">
      <t>タンイ</t>
    </rPh>
    <rPh sb="41" eb="42">
      <t>ベツ</t>
    </rPh>
    <rPh sb="42" eb="45">
      <t>ジュウギョウシャ</t>
    </rPh>
    <rPh sb="46" eb="47">
      <t>ショク</t>
    </rPh>
    <rPh sb="47" eb="48">
      <t>スウ</t>
    </rPh>
    <rPh sb="49" eb="51">
      <t>インスウ</t>
    </rPh>
    <phoneticPr fontId="10"/>
  </si>
  <si>
    <t>「付表2-2」に記載し、添付してください。</t>
    <rPh sb="1" eb="3">
      <t>フヒョウ</t>
    </rPh>
    <rPh sb="8" eb="10">
      <t>キサイ</t>
    </rPh>
    <rPh sb="12" eb="14">
      <t>テンプ</t>
    </rPh>
    <phoneticPr fontId="10"/>
  </si>
  <si>
    <t>通所型サービス</t>
    <rPh sb="0" eb="2">
      <t>ツウショ</t>
    </rPh>
    <rPh sb="2" eb="3">
      <t>ガタ</t>
    </rPh>
    <phoneticPr fontId="10"/>
  </si>
  <si>
    <t>Ａ：常勤で専従　Ｂ：常勤で兼務　Ｃ：常勤以外で専従　Ｄ：常勤以外で兼務</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10"/>
  </si>
  <si>
    <t>事業所の名称</t>
    <rPh sb="0" eb="2">
      <t>ジギョウ</t>
    </rPh>
    <rPh sb="2" eb="3">
      <t>ショ</t>
    </rPh>
    <rPh sb="4" eb="6">
      <t>メイショウ</t>
    </rPh>
    <phoneticPr fontId="10"/>
  </si>
  <si>
    <t>１　事業所基本情報に関すること</t>
  </si>
  <si>
    <t>算定する
サービス提供体制</t>
    <rPh sb="0" eb="2">
      <t>サンテイ</t>
    </rPh>
    <rPh sb="9" eb="11">
      <t>テイキョウ</t>
    </rPh>
    <rPh sb="11" eb="13">
      <t>タイセイ</t>
    </rPh>
    <phoneticPr fontId="10"/>
  </si>
  <si>
    <r>
      <t>　</t>
    </r>
    <r>
      <rPr>
        <sz val="14"/>
        <rFont val="ＭＳ Ｐゴシック"/>
        <family val="3"/>
        <charset val="128"/>
      </rPr>
      <t>□</t>
    </r>
    <r>
      <rPr>
        <sz val="12"/>
        <rFont val="ＭＳ Ｐゴシック"/>
        <family val="3"/>
        <charset val="128"/>
      </rPr>
      <t>予防通所サービス（５時間以上）</t>
    </r>
    <rPh sb="2" eb="4">
      <t>ヨボウ</t>
    </rPh>
    <rPh sb="4" eb="6">
      <t>ツウショ</t>
    </rPh>
    <rPh sb="12" eb="14">
      <t>ジカン</t>
    </rPh>
    <rPh sb="14" eb="16">
      <t>イジョウ</t>
    </rPh>
    <phoneticPr fontId="10"/>
  </si>
  <si>
    <r>
      <t>　</t>
    </r>
    <r>
      <rPr>
        <sz val="14"/>
        <rFont val="ＭＳ Ｐゴシック"/>
        <family val="3"/>
        <charset val="128"/>
      </rPr>
      <t>□</t>
    </r>
    <r>
      <rPr>
        <sz val="12"/>
        <rFont val="ＭＳ Ｐゴシック"/>
        <family val="3"/>
        <charset val="128"/>
      </rPr>
      <t>生活援助サービス（２時間以上５時間未満）</t>
    </r>
    <rPh sb="2" eb="4">
      <t>セイカツ</t>
    </rPh>
    <rPh sb="4" eb="6">
      <t>エンジョ</t>
    </rPh>
    <rPh sb="12" eb="14">
      <t>ジカン</t>
    </rPh>
    <rPh sb="14" eb="16">
      <t>イジョウ</t>
    </rPh>
    <rPh sb="17" eb="19">
      <t>ジカン</t>
    </rPh>
    <rPh sb="19" eb="21">
      <t>ミマン</t>
    </rPh>
    <phoneticPr fontId="10"/>
  </si>
  <si>
    <t>各室の用途及び面積を記載してください。</t>
    <rPh sb="0" eb="1">
      <t>カク</t>
    </rPh>
    <rPh sb="1" eb="2">
      <t>シツ</t>
    </rPh>
    <rPh sb="3" eb="5">
      <t>ヨウト</t>
    </rPh>
    <rPh sb="5" eb="6">
      <t>オヨ</t>
    </rPh>
    <rPh sb="7" eb="9">
      <t>メンセキ</t>
    </rPh>
    <rPh sb="10" eb="12">
      <t>キサイ</t>
    </rPh>
    <phoneticPr fontId="10"/>
  </si>
  <si>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10"/>
  </si>
  <si>
    <t>別添の（外観及び内部の様子がわかる）写真について、その撮影した位置・方向等が分かるように写真の番号と撮影方向を記した</t>
    <rPh sb="0" eb="2">
      <t>ベッテン</t>
    </rPh>
    <rPh sb="4" eb="6">
      <t>ガイカン</t>
    </rPh>
    <rPh sb="6" eb="7">
      <t>オヨ</t>
    </rPh>
    <rPh sb="8" eb="10">
      <t>ナイブ</t>
    </rPh>
    <rPh sb="11" eb="13">
      <t>ヨウス</t>
    </rPh>
    <rPh sb="18" eb="20">
      <t>シャシン</t>
    </rPh>
    <rPh sb="27" eb="29">
      <t>サツエイ</t>
    </rPh>
    <rPh sb="31" eb="33">
      <t>イチ</t>
    </rPh>
    <rPh sb="34" eb="36">
      <t>ホウコウ</t>
    </rPh>
    <rPh sb="36" eb="37">
      <t>トウ</t>
    </rPh>
    <rPh sb="38" eb="39">
      <t>ワ</t>
    </rPh>
    <rPh sb="44" eb="46">
      <t>シャシン</t>
    </rPh>
    <rPh sb="47" eb="49">
      <t>バンゴウ</t>
    </rPh>
    <phoneticPr fontId="10"/>
  </si>
  <si>
    <t>矢印を記載してください。</t>
    <rPh sb="3" eb="5">
      <t>キサイ</t>
    </rPh>
    <phoneticPr fontId="10"/>
  </si>
  <si>
    <t>担当者氏名</t>
    <rPh sb="0" eb="3">
      <t>タントウシャ</t>
    </rPh>
    <rPh sb="3" eb="5">
      <t>シメイ</t>
    </rPh>
    <phoneticPr fontId="10"/>
  </si>
  <si>
    <t>担当者情報</t>
    <rPh sb="0" eb="3">
      <t>タントウシャ</t>
    </rPh>
    <rPh sb="3" eb="5">
      <t>ジョウホウ</t>
    </rPh>
    <phoneticPr fontId="10"/>
  </si>
  <si>
    <t>電話番号</t>
    <rPh sb="0" eb="2">
      <t>デンワ</t>
    </rPh>
    <rPh sb="2" eb="4">
      <t>バンゴウ</t>
    </rPh>
    <phoneticPr fontId="10"/>
  </si>
  <si>
    <t>ＦＡＸ番号</t>
    <rPh sb="3" eb="5">
      <t>バンゴウ</t>
    </rPh>
    <phoneticPr fontId="10"/>
  </si>
  <si>
    <t>２　異動情報に関すること</t>
    <rPh sb="2" eb="4">
      <t>イドウ</t>
    </rPh>
    <rPh sb="4" eb="6">
      <t>ジョウホウ</t>
    </rPh>
    <rPh sb="7" eb="8">
      <t>カン</t>
    </rPh>
    <phoneticPr fontId="10"/>
  </si>
  <si>
    <t>加算・体制名称　等</t>
    <rPh sb="0" eb="2">
      <t>カサン</t>
    </rPh>
    <rPh sb="3" eb="5">
      <t>タイセイ</t>
    </rPh>
    <rPh sb="5" eb="7">
      <t>メイショウ</t>
    </rPh>
    <rPh sb="8" eb="9">
      <t>トウ</t>
    </rPh>
    <phoneticPr fontId="10"/>
  </si>
  <si>
    <t>日</t>
    <rPh sb="0" eb="1">
      <t>ニチ</t>
    </rPh>
    <phoneticPr fontId="10"/>
  </si>
  <si>
    <t>月</t>
    <rPh sb="0" eb="1">
      <t>ガツ</t>
    </rPh>
    <phoneticPr fontId="10"/>
  </si>
  <si>
    <t>年</t>
    <rPh sb="0" eb="1">
      <t>ネン</t>
    </rPh>
    <phoneticPr fontId="10"/>
  </si>
  <si>
    <t>介護保険法第１１５条の４５の５第２項及び東京都板橋区暴力団排除条例
第２条第２号並びに第３号の規定に該当しない旨の誓約書</t>
    <rPh sb="0" eb="2">
      <t>カイゴ</t>
    </rPh>
    <rPh sb="2" eb="4">
      <t>ホケン</t>
    </rPh>
    <rPh sb="4" eb="5">
      <t>ホウ</t>
    </rPh>
    <rPh sb="5" eb="6">
      <t>ダイ</t>
    </rPh>
    <rPh sb="9" eb="10">
      <t>ジョウ</t>
    </rPh>
    <rPh sb="15" eb="16">
      <t>ダイ</t>
    </rPh>
    <rPh sb="17" eb="18">
      <t>コウ</t>
    </rPh>
    <rPh sb="18" eb="19">
      <t>オヨ</t>
    </rPh>
    <rPh sb="20" eb="23">
      <t>トウキョウト</t>
    </rPh>
    <rPh sb="23" eb="26">
      <t>イタバシク</t>
    </rPh>
    <rPh sb="26" eb="29">
      <t>ボウリョクダン</t>
    </rPh>
    <rPh sb="29" eb="31">
      <t>ハイジョ</t>
    </rPh>
    <rPh sb="31" eb="33">
      <t>ジョウレイ</t>
    </rPh>
    <rPh sb="34" eb="35">
      <t>ダイ</t>
    </rPh>
    <rPh sb="36" eb="37">
      <t>ジョウ</t>
    </rPh>
    <rPh sb="37" eb="38">
      <t>ダイ</t>
    </rPh>
    <rPh sb="39" eb="40">
      <t>ゴウ</t>
    </rPh>
    <rPh sb="40" eb="41">
      <t>ナラ</t>
    </rPh>
    <rPh sb="43" eb="44">
      <t>ダイ</t>
    </rPh>
    <rPh sb="45" eb="46">
      <t>ゴウ</t>
    </rPh>
    <rPh sb="47" eb="49">
      <t>キテイ</t>
    </rPh>
    <rPh sb="50" eb="52">
      <t>ガイトウ</t>
    </rPh>
    <rPh sb="55" eb="56">
      <t>ムネ</t>
    </rPh>
    <rPh sb="57" eb="60">
      <t>セイヤクショ</t>
    </rPh>
    <phoneticPr fontId="10"/>
  </si>
  <si>
    <t>第２条第２号並びに第３号の規定に該当しない旨の誓約書</t>
    <rPh sb="0" eb="1">
      <t>ダイ</t>
    </rPh>
    <rPh sb="2" eb="3">
      <t>ジョウ</t>
    </rPh>
    <rPh sb="3" eb="4">
      <t>ダイ</t>
    </rPh>
    <rPh sb="5" eb="6">
      <t>ゴウ</t>
    </rPh>
    <rPh sb="6" eb="7">
      <t>ナラ</t>
    </rPh>
    <rPh sb="9" eb="10">
      <t>ダイ</t>
    </rPh>
    <rPh sb="11" eb="12">
      <t>ゴウ</t>
    </rPh>
    <rPh sb="13" eb="15">
      <t>キテイ</t>
    </rPh>
    <rPh sb="16" eb="18">
      <t>ガイトウ</t>
    </rPh>
    <rPh sb="21" eb="22">
      <t>ムネ</t>
    </rPh>
    <rPh sb="23" eb="26">
      <t>セイヤクショ</t>
    </rPh>
    <phoneticPr fontId="10"/>
  </si>
  <si>
    <t xml:space="preserve"> 下記のいずれにも該当しないことを誓約します。</t>
    <rPh sb="1" eb="3">
      <t>カキ</t>
    </rPh>
    <rPh sb="9" eb="11">
      <t>ガイトウ</t>
    </rPh>
    <rPh sb="17" eb="19">
      <t>セイヤク</t>
    </rPh>
    <phoneticPr fontId="10"/>
  </si>
  <si>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10"/>
  </si>
  <si>
    <t>ロ</t>
    <phoneticPr fontId="10"/>
  </si>
  <si>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0"/>
  </si>
  <si>
    <t xml:space="preserve">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10"/>
  </si>
  <si>
    <t>二　第一号事業に係る基準として、当該第一号事業に係るサービスの内容等を勘案した基準（前号に掲げるものを除く。）</t>
    <rPh sb="0" eb="1">
      <t>２</t>
    </rPh>
    <phoneticPr fontId="10"/>
  </si>
  <si>
    <t>（参考様式７）</t>
    <rPh sb="1" eb="3">
      <t>サンコウ</t>
    </rPh>
    <rPh sb="3" eb="5">
      <t>ヨウシキ</t>
    </rPh>
    <phoneticPr fontId="10"/>
  </si>
  <si>
    <t>（加算様式1-5）</t>
    <rPh sb="1" eb="3">
      <t>カサン</t>
    </rPh>
    <rPh sb="3" eb="5">
      <t>ヨウシキ</t>
    </rPh>
    <phoneticPr fontId="10"/>
  </si>
  <si>
    <r>
      <t xml:space="preserve">　□ </t>
    </r>
    <r>
      <rPr>
        <sz val="11"/>
        <rFont val="ＭＳ Ｐゴシック"/>
        <family val="3"/>
        <charset val="128"/>
      </rPr>
      <t>第１号通所事業（５時間以上）【単独型】　</t>
    </r>
    <rPh sb="3" eb="4">
      <t>ダイ</t>
    </rPh>
    <rPh sb="5" eb="6">
      <t>ゴウ</t>
    </rPh>
    <rPh sb="6" eb="8">
      <t>ツウショ</t>
    </rPh>
    <rPh sb="8" eb="10">
      <t>ジギョウ</t>
    </rPh>
    <rPh sb="12" eb="16">
      <t>ジカンイジョウ</t>
    </rPh>
    <rPh sb="18" eb="20">
      <t>タンドク</t>
    </rPh>
    <rPh sb="20" eb="21">
      <t>カタ</t>
    </rPh>
    <phoneticPr fontId="10"/>
  </si>
  <si>
    <r>
      <t xml:space="preserve">　□ </t>
    </r>
    <r>
      <rPr>
        <sz val="11"/>
        <rFont val="ＭＳ Ｐゴシック"/>
        <family val="3"/>
        <charset val="128"/>
      </rPr>
      <t>第１号通所事業（３時間以上５時間未満）【単独型】　</t>
    </r>
    <rPh sb="3" eb="4">
      <t>ダイ</t>
    </rPh>
    <rPh sb="5" eb="6">
      <t>ゴウ</t>
    </rPh>
    <rPh sb="6" eb="8">
      <t>ツウショ</t>
    </rPh>
    <rPh sb="8" eb="10">
      <t>ジギョウ</t>
    </rPh>
    <rPh sb="12" eb="16">
      <t>ジカンイジョウ</t>
    </rPh>
    <rPh sb="17" eb="19">
      <t>ジカン</t>
    </rPh>
    <rPh sb="19" eb="21">
      <t>ミマン</t>
    </rPh>
    <rPh sb="23" eb="25">
      <t>タンドク</t>
    </rPh>
    <rPh sb="25" eb="26">
      <t>ガタ</t>
    </rPh>
    <phoneticPr fontId="10"/>
  </si>
  <si>
    <r>
      <t xml:space="preserve">　□ </t>
    </r>
    <r>
      <rPr>
        <sz val="11"/>
        <rFont val="ＭＳ Ｐゴシック"/>
        <family val="3"/>
        <charset val="128"/>
      </rPr>
      <t>第１号通所事業（２時間以上３時間未満）【単独型】　</t>
    </r>
    <rPh sb="3" eb="4">
      <t>ダイ</t>
    </rPh>
    <rPh sb="5" eb="6">
      <t>ゴウ</t>
    </rPh>
    <rPh sb="6" eb="8">
      <t>ツウショ</t>
    </rPh>
    <rPh sb="8" eb="10">
      <t>ジギョウ</t>
    </rPh>
    <rPh sb="12" eb="16">
      <t>ジカンイジョウ</t>
    </rPh>
    <rPh sb="17" eb="19">
      <t>ジカン</t>
    </rPh>
    <rPh sb="19" eb="21">
      <t>ミマン</t>
    </rPh>
    <rPh sb="23" eb="25">
      <t>タンドク</t>
    </rPh>
    <rPh sb="25" eb="26">
      <t>ガタ</t>
    </rPh>
    <phoneticPr fontId="10"/>
  </si>
  <si>
    <r>
      <t xml:space="preserve">　□ </t>
    </r>
    <r>
      <rPr>
        <sz val="11"/>
        <rFont val="ＭＳ Ｐゴシック"/>
        <family val="3"/>
        <charset val="128"/>
      </rPr>
      <t>第１号通所事業（５時間以上）【単独型】　</t>
    </r>
    <rPh sb="3" eb="4">
      <t>ダイ</t>
    </rPh>
    <rPh sb="5" eb="6">
      <t>ゴウ</t>
    </rPh>
    <rPh sb="6" eb="8">
      <t>ツウショ</t>
    </rPh>
    <rPh sb="8" eb="10">
      <t>ジギョウ</t>
    </rPh>
    <rPh sb="12" eb="16">
      <t>ジカンイジョウ</t>
    </rPh>
    <rPh sb="18" eb="20">
      <t>タンドク</t>
    </rPh>
    <rPh sb="20" eb="21">
      <t>ガタ</t>
    </rPh>
    <phoneticPr fontId="10"/>
  </si>
  <si>
    <t>（介護保険法施行規則第１４０条の６３の６）</t>
    <phoneticPr fontId="10"/>
  </si>
  <si>
    <t>　法第百十五条の四十五の五第二項に規定する厚生労働省令で定める基準は、市町村が定める基準であって、次のいずれかに該当するものとする。</t>
    <phoneticPr fontId="10"/>
  </si>
  <si>
    <t>一　第一号事業（第一号生活支援事業を除く。）に係る基準として、次に掲げるいずれかに該当する基準</t>
    <phoneticPr fontId="10"/>
  </si>
  <si>
    <t>ハ</t>
    <phoneticPr fontId="10"/>
  </si>
  <si>
    <r>
      <t xml:space="preserve">   申請者の役員等（介護保険法第７８条の２第４項第６号に規定する役員等及び介護保険法第１１５条の１２第２項第６号に規定する役員等をいう。）が東京都板橋区暴力団排除条例（ </t>
    </r>
    <r>
      <rPr>
        <sz val="11"/>
        <rFont val="ＭＳ Ｐゴシック"/>
        <family val="3"/>
        <charset val="128"/>
      </rPr>
      <t>平成２４年１０月</t>
    </r>
    <r>
      <rPr>
        <sz val="12"/>
        <rFont val="ＭＳ Ｐゴシック"/>
        <family val="3"/>
        <charset val="128"/>
      </rPr>
      <t xml:space="preserve"> </t>
    </r>
    <r>
      <rPr>
        <sz val="11"/>
        <rFont val="ＭＳ Ｐゴシック"/>
        <family val="3"/>
        <charset val="128"/>
      </rPr>
      <t>３０日東京都板橋区条例第２８号）第２条第２号に規定する暴力団員及び同条第３号に規定する暴力団関係者であるとき。</t>
    </r>
    <phoneticPr fontId="10"/>
  </si>
  <si>
    <t>指定した内容を変更した事業所</t>
    <rPh sb="0" eb="2">
      <t>シテイ</t>
    </rPh>
    <rPh sb="4" eb="6">
      <t>ナイヨウ</t>
    </rPh>
    <rPh sb="7" eb="9">
      <t>ヘンコウ</t>
    </rPh>
    <rPh sb="11" eb="14">
      <t>ジギョウショ</t>
    </rPh>
    <phoneticPr fontId="10"/>
  </si>
  <si>
    <t>変更するサービスの種類</t>
    <rPh sb="0" eb="2">
      <t>ヘンコウ</t>
    </rPh>
    <rPh sb="9" eb="11">
      <t>シュルイ</t>
    </rPh>
    <phoneticPr fontId="10"/>
  </si>
  <si>
    <t>変更の内容</t>
    <rPh sb="0" eb="2">
      <t>ヘンコウ</t>
    </rPh>
    <rPh sb="3" eb="5">
      <t>ナイヨウ</t>
    </rPh>
    <phoneticPr fontId="10"/>
  </si>
  <si>
    <t>　（変更前）</t>
    <rPh sb="2" eb="4">
      <t>ヘンコウ</t>
    </rPh>
    <rPh sb="4" eb="5">
      <t>マエ</t>
    </rPh>
    <phoneticPr fontId="10"/>
  </si>
  <si>
    <t>事業所所在地</t>
    <rPh sb="0" eb="3">
      <t>ジギョウショ</t>
    </rPh>
    <rPh sb="3" eb="6">
      <t>ショザイチ</t>
    </rPh>
    <phoneticPr fontId="10"/>
  </si>
  <si>
    <t>事業所連絡先（電話、ＦＡＸ番号）</t>
    <rPh sb="0" eb="2">
      <t>ジギョウ</t>
    </rPh>
    <rPh sb="2" eb="3">
      <t>ショ</t>
    </rPh>
    <rPh sb="3" eb="6">
      <t>レンラクサキ</t>
    </rPh>
    <rPh sb="7" eb="9">
      <t>デンワ</t>
    </rPh>
    <rPh sb="13" eb="15">
      <t>バンゴウ</t>
    </rPh>
    <phoneticPr fontId="10"/>
  </si>
  <si>
    <t>法人（申請者）の主たる事務所所在地</t>
    <rPh sb="0" eb="2">
      <t>ホウジン</t>
    </rPh>
    <rPh sb="3" eb="5">
      <t>シンセイ</t>
    </rPh>
    <rPh sb="5" eb="6">
      <t>シャ</t>
    </rPh>
    <rPh sb="8" eb="9">
      <t>シュ</t>
    </rPh>
    <rPh sb="11" eb="13">
      <t>ジム</t>
    </rPh>
    <rPh sb="13" eb="14">
      <t>ショ</t>
    </rPh>
    <rPh sb="14" eb="17">
      <t>ショザイチ</t>
    </rPh>
    <phoneticPr fontId="10"/>
  </si>
  <si>
    <t>法人（申請者）の代表者に関すること</t>
    <rPh sb="0" eb="2">
      <t>ホウジン</t>
    </rPh>
    <rPh sb="3" eb="5">
      <t>シンセイ</t>
    </rPh>
    <rPh sb="5" eb="6">
      <t>シャ</t>
    </rPh>
    <rPh sb="8" eb="11">
      <t>ダイヒョウシャ</t>
    </rPh>
    <rPh sb="12" eb="13">
      <t>カン</t>
    </rPh>
    <phoneticPr fontId="10"/>
  </si>
  <si>
    <t>運営規程①（営業日、営業時間、サービス提供日、サービス提供時間、単位数、利用者定員、利用料、その他の費用　）</t>
    <rPh sb="0" eb="2">
      <t>ウンエイ</t>
    </rPh>
    <rPh sb="2" eb="4">
      <t>キテイ</t>
    </rPh>
    <rPh sb="6" eb="9">
      <t>エイギョウビ</t>
    </rPh>
    <rPh sb="10" eb="12">
      <t>エイギョウ</t>
    </rPh>
    <rPh sb="12" eb="14">
      <t>ジカン</t>
    </rPh>
    <rPh sb="19" eb="21">
      <t>テイキョウ</t>
    </rPh>
    <rPh sb="21" eb="22">
      <t>ビ</t>
    </rPh>
    <rPh sb="27" eb="29">
      <t>テイキョウ</t>
    </rPh>
    <rPh sb="29" eb="31">
      <t>ジカン</t>
    </rPh>
    <rPh sb="32" eb="35">
      <t>タンイスウ</t>
    </rPh>
    <rPh sb="36" eb="39">
      <t>リヨウシャ</t>
    </rPh>
    <rPh sb="39" eb="41">
      <t>テイイン</t>
    </rPh>
    <rPh sb="42" eb="45">
      <t>リヨウリョウ</t>
    </rPh>
    <rPh sb="48" eb="49">
      <t>タ</t>
    </rPh>
    <rPh sb="50" eb="52">
      <t>ヒヨウ</t>
    </rPh>
    <phoneticPr fontId="10"/>
  </si>
  <si>
    <t>管理者に関すること</t>
    <rPh sb="0" eb="3">
      <t>カンリシャ</t>
    </rPh>
    <rPh sb="4" eb="5">
      <t>カン</t>
    </rPh>
    <phoneticPr fontId="10"/>
  </si>
  <si>
    <t>変　更　年　月　日</t>
    <rPh sb="0" eb="1">
      <t>ヘン</t>
    </rPh>
    <rPh sb="2" eb="3">
      <t>サラ</t>
    </rPh>
    <rPh sb="4" eb="5">
      <t>ネン</t>
    </rPh>
    <rPh sb="6" eb="7">
      <t>ガツ</t>
    </rPh>
    <rPh sb="8" eb="9">
      <t>ニチ</t>
    </rPh>
    <phoneticPr fontId="10"/>
  </si>
  <si>
    <t>第２号様式（第５条関係）</t>
    <rPh sb="6" eb="7">
      <t>ダイ</t>
    </rPh>
    <rPh sb="8" eb="9">
      <t>ジョウ</t>
    </rPh>
    <rPh sb="9" eb="11">
      <t>カンケイ</t>
    </rPh>
    <phoneticPr fontId="10"/>
  </si>
  <si>
    <t>板橋区介護予防・日常生活支援総合事業指定第１号事業者変更届出書</t>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ヘンコウ</t>
    </rPh>
    <rPh sb="28" eb="31">
      <t>トドケデショ</t>
    </rPh>
    <phoneticPr fontId="10"/>
  </si>
  <si>
    <r>
      <t xml:space="preserve"> </t>
    </r>
    <r>
      <rPr>
        <sz val="12"/>
        <rFont val="ＭＳ Ｐゴシック"/>
        <family val="3"/>
        <charset val="128"/>
      </rPr>
      <t xml:space="preserve">    </t>
    </r>
    <r>
      <rPr>
        <sz val="11"/>
        <rFont val="ＭＳ Ｐゴシック"/>
        <family val="3"/>
        <charset val="128"/>
      </rPr>
      <t>所在地</t>
    </r>
    <phoneticPr fontId="10"/>
  </si>
  <si>
    <t>　　 名　 称</t>
    <phoneticPr fontId="10"/>
  </si>
  <si>
    <t>　　次のとおり指定を受けた内容を変更しましたので届け出ます。</t>
    <rPh sb="2" eb="3">
      <t>ツギ</t>
    </rPh>
    <rPh sb="7" eb="9">
      <t>シテイ</t>
    </rPh>
    <rPh sb="10" eb="11">
      <t>ウ</t>
    </rPh>
    <rPh sb="13" eb="15">
      <t>ナイヨウ</t>
    </rPh>
    <rPh sb="16" eb="18">
      <t>ヘンコウ</t>
    </rPh>
    <rPh sb="24" eb="25">
      <t>トド</t>
    </rPh>
    <rPh sb="26" eb="27">
      <t>デ</t>
    </rPh>
    <phoneticPr fontId="10"/>
  </si>
  <si>
    <t>指定番号</t>
    <rPh sb="0" eb="2">
      <t>シテイ</t>
    </rPh>
    <rPh sb="2" eb="4">
      <t>バンゴウ</t>
    </rPh>
    <phoneticPr fontId="10"/>
  </si>
  <si>
    <t>事業所名</t>
    <rPh sb="0" eb="2">
      <t>ジギョウ</t>
    </rPh>
    <rPh sb="2" eb="3">
      <t>ショ</t>
    </rPh>
    <rPh sb="3" eb="4">
      <t>メイ</t>
    </rPh>
    <phoneticPr fontId="10"/>
  </si>
  <si>
    <t>事業所の所在地</t>
    <rPh sb="0" eb="2">
      <t>ジギョウ</t>
    </rPh>
    <rPh sb="2" eb="3">
      <t>ショ</t>
    </rPh>
    <rPh sb="4" eb="7">
      <t>ショザイチ</t>
    </rPh>
    <phoneticPr fontId="10"/>
  </si>
  <si>
    <t>（ 郵便番号　</t>
    <phoneticPr fontId="10"/>
  </si>
  <si>
    <t>)</t>
    <phoneticPr fontId="10"/>
  </si>
  <si>
    <r>
      <t>変更事項</t>
    </r>
    <r>
      <rPr>
        <b/>
        <sz val="9"/>
        <color rgb="FFFF0000"/>
        <rFont val="ＭＳ Ｐゴシック"/>
        <family val="3"/>
        <charset val="128"/>
        <scheme val="minor"/>
      </rPr>
      <t>（※１）</t>
    </r>
    <rPh sb="0" eb="2">
      <t>ヘンコウ</t>
    </rPh>
    <rPh sb="2" eb="4">
      <t>ジコウ</t>
    </rPh>
    <phoneticPr fontId="10"/>
  </si>
  <si>
    <t>事業所名称</t>
    <rPh sb="0" eb="2">
      <t>ジギョウ</t>
    </rPh>
    <rPh sb="2" eb="3">
      <t>ショ</t>
    </rPh>
    <rPh sb="3" eb="5">
      <t>メイショウ</t>
    </rPh>
    <phoneticPr fontId="10"/>
  </si>
  <si>
    <t>事業所内の専用区画、レイアウト変更等</t>
    <rPh sb="0" eb="2">
      <t>ジギョウ</t>
    </rPh>
    <rPh sb="2" eb="3">
      <t>ショ</t>
    </rPh>
    <rPh sb="3" eb="4">
      <t>ナイ</t>
    </rPh>
    <rPh sb="5" eb="7">
      <t>センヨウ</t>
    </rPh>
    <rPh sb="7" eb="9">
      <t>クカク</t>
    </rPh>
    <rPh sb="15" eb="17">
      <t>ヘンコウ</t>
    </rPh>
    <rPh sb="17" eb="18">
      <t>トウ</t>
    </rPh>
    <phoneticPr fontId="10"/>
  </si>
  <si>
    <t>運営規程②（従事者内訳　他）</t>
    <rPh sb="0" eb="2">
      <t>ウンエイ</t>
    </rPh>
    <rPh sb="2" eb="4">
      <t>キテイ</t>
    </rPh>
    <rPh sb="6" eb="9">
      <t>ジュウジシャ</t>
    </rPh>
    <rPh sb="9" eb="11">
      <t>ウチワケ</t>
    </rPh>
    <rPh sb="12" eb="13">
      <t>ホカ</t>
    </rPh>
    <phoneticPr fontId="10"/>
  </si>
  <si>
    <t>　（変更後）</t>
    <rPh sb="2" eb="4">
      <t>ヘンコウ</t>
    </rPh>
    <rPh sb="4" eb="5">
      <t>ゴ</t>
    </rPh>
    <phoneticPr fontId="10"/>
  </si>
  <si>
    <t>サービス提供責任者及び訪問事業責任者に関すること</t>
    <rPh sb="4" eb="6">
      <t>テイキョウ</t>
    </rPh>
    <rPh sb="6" eb="9">
      <t>セキニンシャ</t>
    </rPh>
    <rPh sb="9" eb="10">
      <t>オヨ</t>
    </rPh>
    <rPh sb="11" eb="13">
      <t>ホウモン</t>
    </rPh>
    <rPh sb="13" eb="15">
      <t>ジギョウ</t>
    </rPh>
    <rPh sb="15" eb="18">
      <t>セキニンシャ</t>
    </rPh>
    <rPh sb="19" eb="20">
      <t>カン</t>
    </rPh>
    <phoneticPr fontId="10"/>
  </si>
  <si>
    <t>事業費算定に関すること①（介護職員処遇改善加算以外）</t>
    <rPh sb="0" eb="2">
      <t>ジギョウ</t>
    </rPh>
    <rPh sb="2" eb="3">
      <t>ヒ</t>
    </rPh>
    <rPh sb="3" eb="5">
      <t>サンテイ</t>
    </rPh>
    <rPh sb="6" eb="7">
      <t>カン</t>
    </rPh>
    <rPh sb="13" eb="15">
      <t>カイゴ</t>
    </rPh>
    <rPh sb="15" eb="17">
      <t>ショクイン</t>
    </rPh>
    <rPh sb="17" eb="19">
      <t>ショグウ</t>
    </rPh>
    <rPh sb="19" eb="21">
      <t>カイゼン</t>
    </rPh>
    <rPh sb="21" eb="23">
      <t>カサン</t>
    </rPh>
    <rPh sb="23" eb="25">
      <t>イガイ</t>
    </rPh>
    <phoneticPr fontId="10"/>
  </si>
  <si>
    <t>事業費算定に関すること②（介護職員処遇改善加算）</t>
    <rPh sb="0" eb="2">
      <t>ジギョウ</t>
    </rPh>
    <rPh sb="2" eb="3">
      <t>ヒ</t>
    </rPh>
    <rPh sb="3" eb="5">
      <t>サンテイ</t>
    </rPh>
    <rPh sb="6" eb="7">
      <t>カン</t>
    </rPh>
    <rPh sb="13" eb="15">
      <t>カイゴ</t>
    </rPh>
    <rPh sb="15" eb="17">
      <t>ショクイン</t>
    </rPh>
    <rPh sb="17" eb="19">
      <t>ショグウ</t>
    </rPh>
    <rPh sb="19" eb="21">
      <t>カイゼン</t>
    </rPh>
    <rPh sb="21" eb="23">
      <t>カサン</t>
    </rPh>
    <phoneticPr fontId="10"/>
  </si>
  <si>
    <t>年</t>
    <rPh sb="0" eb="1">
      <t>ネン</t>
    </rPh>
    <phoneticPr fontId="10"/>
  </si>
  <si>
    <t>月</t>
    <rPh sb="0" eb="1">
      <t>ガツ</t>
    </rPh>
    <phoneticPr fontId="10"/>
  </si>
  <si>
    <t>日</t>
    <rPh sb="0" eb="1">
      <t>ニチ</t>
    </rPh>
    <phoneticPr fontId="10"/>
  </si>
  <si>
    <r>
      <t>担当者名</t>
    </r>
    <r>
      <rPr>
        <b/>
        <sz val="9"/>
        <color rgb="FFFF0000"/>
        <rFont val="ＭＳ Ｐゴシック"/>
        <family val="3"/>
        <charset val="128"/>
        <scheme val="minor"/>
      </rPr>
      <t>（※２）</t>
    </r>
    <rPh sb="0" eb="3">
      <t>タントウシャ</t>
    </rPh>
    <rPh sb="3" eb="4">
      <t>メイ</t>
    </rPh>
    <phoneticPr fontId="10"/>
  </si>
  <si>
    <r>
      <rPr>
        <sz val="11"/>
        <rFont val="ＭＳ Ｐゴシック"/>
        <family val="3"/>
        <charset val="128"/>
        <scheme val="minor"/>
      </rPr>
      <t>連絡先</t>
    </r>
    <r>
      <rPr>
        <b/>
        <sz val="9"/>
        <color rgb="FFFF0000"/>
        <rFont val="ＭＳ Ｐゴシック"/>
        <family val="3"/>
        <charset val="128"/>
        <scheme val="minor"/>
      </rPr>
      <t>（※２）</t>
    </r>
    <rPh sb="0" eb="3">
      <t>レンラクサキ</t>
    </rPh>
    <phoneticPr fontId="10"/>
  </si>
  <si>
    <t>（電話）</t>
    <rPh sb="1" eb="3">
      <t>デンワ</t>
    </rPh>
    <phoneticPr fontId="10"/>
  </si>
  <si>
    <t>（ＦＡＸ）</t>
    <phoneticPr fontId="10"/>
  </si>
  <si>
    <t>※１</t>
    <phoneticPr fontId="10"/>
  </si>
  <si>
    <t>該当する変更事項番号に○をしてください。</t>
    <rPh sb="0" eb="2">
      <t>ガイトウ</t>
    </rPh>
    <rPh sb="4" eb="6">
      <t>ヘンコウ</t>
    </rPh>
    <rPh sb="6" eb="8">
      <t>ジコウ</t>
    </rPh>
    <rPh sb="8" eb="10">
      <t>バンゴウ</t>
    </rPh>
    <phoneticPr fontId="10"/>
  </si>
  <si>
    <t>※２</t>
  </si>
  <si>
    <t>提出いただいた届出書類に記載された内容を問合せする際の担当者及び連絡先を記入してください。</t>
    <rPh sb="0" eb="2">
      <t>テイシュツ</t>
    </rPh>
    <rPh sb="7" eb="9">
      <t>トドケデ</t>
    </rPh>
    <rPh sb="9" eb="11">
      <t>ショルイ</t>
    </rPh>
    <rPh sb="12" eb="14">
      <t>キサイ</t>
    </rPh>
    <rPh sb="17" eb="19">
      <t>ナイヨウ</t>
    </rPh>
    <rPh sb="20" eb="22">
      <t>トイアワ</t>
    </rPh>
    <rPh sb="25" eb="26">
      <t>サイ</t>
    </rPh>
    <rPh sb="27" eb="30">
      <t>タントウシャ</t>
    </rPh>
    <rPh sb="30" eb="31">
      <t>オヨ</t>
    </rPh>
    <rPh sb="32" eb="35">
      <t>レンラクサキ</t>
    </rPh>
    <rPh sb="36" eb="38">
      <t>キニュウ</t>
    </rPh>
    <phoneticPr fontId="10"/>
  </si>
  <si>
    <t>第１号通所事業</t>
    <rPh sb="0" eb="1">
      <t>ダイ</t>
    </rPh>
    <rPh sb="2" eb="3">
      <t>ゴウ</t>
    </rPh>
    <rPh sb="3" eb="5">
      <t>ツウショ</t>
    </rPh>
    <rPh sb="5" eb="7">
      <t>ジギョウ</t>
    </rPh>
    <phoneticPr fontId="10"/>
  </si>
  <si>
    <t>機能訓練器具収納棚</t>
    <rPh sb="0" eb="2">
      <t>キノウ</t>
    </rPh>
    <rPh sb="2" eb="4">
      <t>クンレン</t>
    </rPh>
    <rPh sb="4" eb="6">
      <t>キグ</t>
    </rPh>
    <rPh sb="6" eb="8">
      <t>シュウノウ</t>
    </rPh>
    <rPh sb="8" eb="9">
      <t>ダナ</t>
    </rPh>
    <phoneticPr fontId="54"/>
  </si>
  <si>
    <t>相談室</t>
    <rPh sb="0" eb="3">
      <t>ソウダンシツ</t>
    </rPh>
    <phoneticPr fontId="10"/>
  </si>
  <si>
    <t>【注２】</t>
  </si>
  <si>
    <t>【注3】</t>
    <rPh sb="1" eb="2">
      <t>チュウ</t>
    </rPh>
    <phoneticPr fontId="54"/>
  </si>
  <si>
    <t>キッチン</t>
    <phoneticPr fontId="54"/>
  </si>
  <si>
    <r>
      <t>　　　</t>
    </r>
    <r>
      <rPr>
        <b/>
        <i/>
        <sz val="9"/>
        <rFont val="HG丸ｺﾞｼｯｸM-PRO"/>
        <family val="3"/>
        <charset val="128"/>
      </rPr>
      <t>食堂及び機能訓練室　計75.06㎡（定員20人）</t>
    </r>
    <phoneticPr fontId="54"/>
  </si>
  <si>
    <t>　</t>
    <phoneticPr fontId="10"/>
  </si>
  <si>
    <t>【注４】</t>
    <phoneticPr fontId="54"/>
  </si>
  <si>
    <t>　　　　</t>
    <phoneticPr fontId="10"/>
  </si>
  <si>
    <t>脱衣室</t>
    <rPh sb="0" eb="2">
      <t>ダツイ</t>
    </rPh>
    <rPh sb="2" eb="3">
      <t>シツ</t>
    </rPh>
    <phoneticPr fontId="10"/>
  </si>
  <si>
    <t>トイレ</t>
    <phoneticPr fontId="54"/>
  </si>
  <si>
    <t>【注4】</t>
    <rPh sb="1" eb="2">
      <t>チュウ</t>
    </rPh>
    <phoneticPr fontId="54"/>
  </si>
  <si>
    <t>下足入</t>
    <rPh sb="0" eb="2">
      <t>ゲソク</t>
    </rPh>
    <rPh sb="2" eb="3">
      <t>ニュウ</t>
    </rPh>
    <phoneticPr fontId="54"/>
  </si>
  <si>
    <t xml:space="preserve">
浴室</t>
    <rPh sb="1" eb="3">
      <t>ヨクシツ</t>
    </rPh>
    <phoneticPr fontId="10"/>
  </si>
  <si>
    <t>事務スペース</t>
    <rPh sb="0" eb="2">
      <t>ジム</t>
    </rPh>
    <phoneticPr fontId="54"/>
  </si>
  <si>
    <t>備品棚</t>
    <rPh sb="0" eb="2">
      <t>ビヒン</t>
    </rPh>
    <rPh sb="2" eb="3">
      <t>タナ</t>
    </rPh>
    <phoneticPr fontId="54"/>
  </si>
  <si>
    <t>ハンガー
ラック</t>
    <phoneticPr fontId="54"/>
  </si>
  <si>
    <t>外観</t>
    <rPh sb="0" eb="2">
      <t>ガイカン</t>
    </rPh>
    <phoneticPr fontId="54"/>
  </si>
  <si>
    <t>　　</t>
    <phoneticPr fontId="54"/>
  </si>
  <si>
    <r>
      <t>※面積は</t>
    </r>
    <r>
      <rPr>
        <b/>
        <sz val="12"/>
        <color rgb="FFFF0000"/>
        <rFont val="ＭＳ Ｐゴシック"/>
        <family val="3"/>
        <charset val="128"/>
      </rPr>
      <t>内法</t>
    </r>
    <r>
      <rPr>
        <sz val="12"/>
        <color rgb="FFFF0000"/>
        <rFont val="ＭＳ Ｐゴシック"/>
        <family val="3"/>
        <charset val="128"/>
      </rPr>
      <t>により測定し、記載してください。</t>
    </r>
    <rPh sb="1" eb="3">
      <t>メンセキ</t>
    </rPh>
    <rPh sb="4" eb="6">
      <t>ウチノリ</t>
    </rPh>
    <rPh sb="9" eb="11">
      <t>ソクテイ</t>
    </rPh>
    <rPh sb="13" eb="15">
      <t>キサイ</t>
    </rPh>
    <phoneticPr fontId="10"/>
  </si>
  <si>
    <t>※写真の撮影箇所は、以下を必須とします。</t>
    <rPh sb="1" eb="3">
      <t>シャシン</t>
    </rPh>
    <rPh sb="4" eb="6">
      <t>サツエイ</t>
    </rPh>
    <rPh sb="6" eb="8">
      <t>カショ</t>
    </rPh>
    <rPh sb="10" eb="12">
      <t>イカ</t>
    </rPh>
    <rPh sb="13" eb="15">
      <t>ヒッス</t>
    </rPh>
    <phoneticPr fontId="54"/>
  </si>
  <si>
    <t>【注１】食堂及び機能訓練室の面積算出については、算定した根拠となる計算式を表示してください。（面積は内法で算出してください）</t>
    <rPh sb="1" eb="2">
      <t>チュウ</t>
    </rPh>
    <phoneticPr fontId="54"/>
  </si>
  <si>
    <t>【注２】収納棚、什器、ハンガーラック、事務スペース、備品置き等の利用者が機能訓練等に利用できない部分は食堂兼機能訓練室の面積から除外してください。</t>
    <rPh sb="1" eb="2">
      <t>チュウ</t>
    </rPh>
    <rPh sb="4" eb="6">
      <t>シュウノウ</t>
    </rPh>
    <rPh sb="6" eb="7">
      <t>ダナ</t>
    </rPh>
    <rPh sb="8" eb="10">
      <t>ジュウキ</t>
    </rPh>
    <rPh sb="19" eb="21">
      <t>ジム</t>
    </rPh>
    <rPh sb="26" eb="28">
      <t>ビヒン</t>
    </rPh>
    <rPh sb="28" eb="29">
      <t>オ</t>
    </rPh>
    <rPh sb="30" eb="31">
      <t>トウ</t>
    </rPh>
    <rPh sb="32" eb="35">
      <t>リヨウシャ</t>
    </rPh>
    <rPh sb="36" eb="38">
      <t>キノウ</t>
    </rPh>
    <rPh sb="38" eb="40">
      <t>クンレン</t>
    </rPh>
    <rPh sb="40" eb="41">
      <t>トウ</t>
    </rPh>
    <rPh sb="42" eb="44">
      <t>リヨウ</t>
    </rPh>
    <rPh sb="48" eb="50">
      <t>ブブン</t>
    </rPh>
    <rPh sb="51" eb="53">
      <t>ショクドウ</t>
    </rPh>
    <rPh sb="53" eb="54">
      <t>ケン</t>
    </rPh>
    <rPh sb="54" eb="56">
      <t>キノウ</t>
    </rPh>
    <rPh sb="56" eb="58">
      <t>クンレン</t>
    </rPh>
    <rPh sb="58" eb="59">
      <t>シツ</t>
    </rPh>
    <rPh sb="60" eb="62">
      <t>メンセキ</t>
    </rPh>
    <rPh sb="64" eb="66">
      <t>ジョガイ</t>
    </rPh>
    <phoneticPr fontId="54"/>
  </si>
  <si>
    <t>【注３】キッチンが食堂兼機能訓練室と接する場合、原則、キッチン前のスペース（６０cm幅）は職員のみが使用するため食堂兼機能訓練室の面積から除外してください。</t>
    <rPh sb="1" eb="2">
      <t>チュウ</t>
    </rPh>
    <rPh sb="18" eb="19">
      <t>セッ</t>
    </rPh>
    <rPh sb="24" eb="26">
      <t>ゲンソク</t>
    </rPh>
    <rPh sb="45" eb="47">
      <t>ショクイン</t>
    </rPh>
    <rPh sb="50" eb="52">
      <t>シヨウ</t>
    </rPh>
    <rPh sb="56" eb="58">
      <t>ショクドウ</t>
    </rPh>
    <rPh sb="58" eb="59">
      <t>ケン</t>
    </rPh>
    <rPh sb="59" eb="61">
      <t>キノウ</t>
    </rPh>
    <rPh sb="61" eb="63">
      <t>クンレン</t>
    </rPh>
    <rPh sb="63" eb="64">
      <t>シツ</t>
    </rPh>
    <phoneticPr fontId="54"/>
  </si>
  <si>
    <t>【注４】通路・廊下相当・スロープ形状の部分は食堂兼機能訓練室の面積に含めることはできません（機能訓練の一環として使用する場合でも不可。）。</t>
    <rPh sb="1" eb="2">
      <t>チュウ</t>
    </rPh>
    <rPh sb="4" eb="6">
      <t>ツウロ</t>
    </rPh>
    <rPh sb="7" eb="9">
      <t>ロウカ</t>
    </rPh>
    <rPh sb="9" eb="11">
      <t>ソウトウ</t>
    </rPh>
    <rPh sb="16" eb="18">
      <t>ケイジョウ</t>
    </rPh>
    <rPh sb="19" eb="21">
      <t>ブブン</t>
    </rPh>
    <rPh sb="22" eb="24">
      <t>ショクドウ</t>
    </rPh>
    <rPh sb="24" eb="25">
      <t>ケン</t>
    </rPh>
    <rPh sb="25" eb="27">
      <t>キノウ</t>
    </rPh>
    <rPh sb="27" eb="29">
      <t>クンレン</t>
    </rPh>
    <rPh sb="29" eb="30">
      <t>シツ</t>
    </rPh>
    <rPh sb="31" eb="33">
      <t>メンセキ</t>
    </rPh>
    <rPh sb="34" eb="35">
      <t>フク</t>
    </rPh>
    <rPh sb="46" eb="48">
      <t>キノウ</t>
    </rPh>
    <rPh sb="48" eb="50">
      <t>クンレン</t>
    </rPh>
    <rPh sb="51" eb="53">
      <t>イッカン</t>
    </rPh>
    <rPh sb="56" eb="58">
      <t>シヨウ</t>
    </rPh>
    <rPh sb="60" eb="62">
      <t>バアイ</t>
    </rPh>
    <rPh sb="64" eb="66">
      <t>フカ</t>
    </rPh>
    <phoneticPr fontId="54"/>
  </si>
  <si>
    <t>【注５】他の事業や他の単位を同時に運営する場合、食堂兼機能訓練室の面積には、他の事業・単位の職員や利用者が通行する通路部分（７０ｃｍ幅）を含めることはできません。</t>
    <rPh sb="1" eb="2">
      <t>チュウ</t>
    </rPh>
    <rPh sb="4" eb="5">
      <t>タ</t>
    </rPh>
    <rPh sb="6" eb="8">
      <t>ジギョウ</t>
    </rPh>
    <rPh sb="9" eb="10">
      <t>タ</t>
    </rPh>
    <rPh sb="11" eb="13">
      <t>タンイ</t>
    </rPh>
    <rPh sb="14" eb="16">
      <t>ドウジ</t>
    </rPh>
    <rPh sb="17" eb="19">
      <t>ウンエイ</t>
    </rPh>
    <rPh sb="21" eb="23">
      <t>バアイ</t>
    </rPh>
    <rPh sb="24" eb="26">
      <t>ショクドウ</t>
    </rPh>
    <rPh sb="26" eb="27">
      <t>ケン</t>
    </rPh>
    <rPh sb="27" eb="29">
      <t>キノウ</t>
    </rPh>
    <rPh sb="29" eb="31">
      <t>クンレン</t>
    </rPh>
    <rPh sb="31" eb="32">
      <t>シツ</t>
    </rPh>
    <rPh sb="33" eb="35">
      <t>メンセキ</t>
    </rPh>
    <rPh sb="38" eb="39">
      <t>タ</t>
    </rPh>
    <rPh sb="40" eb="42">
      <t>ジギョウ</t>
    </rPh>
    <rPh sb="43" eb="45">
      <t>タンイ</t>
    </rPh>
    <rPh sb="46" eb="48">
      <t>ショクイン</t>
    </rPh>
    <rPh sb="49" eb="52">
      <t>リヨウシャ</t>
    </rPh>
    <rPh sb="53" eb="55">
      <t>ツウコウ</t>
    </rPh>
    <rPh sb="57" eb="59">
      <t>ツウロ</t>
    </rPh>
    <rPh sb="59" eb="61">
      <t>ブブン</t>
    </rPh>
    <rPh sb="66" eb="67">
      <t>ハバ</t>
    </rPh>
    <rPh sb="69" eb="70">
      <t>フク</t>
    </rPh>
    <phoneticPr fontId="54"/>
  </si>
  <si>
    <t>在職証明書</t>
    <rPh sb="0" eb="2">
      <t>ザイショク</t>
    </rPh>
    <rPh sb="2" eb="5">
      <t>ショウメイショ</t>
    </rPh>
    <phoneticPr fontId="75"/>
  </si>
  <si>
    <t>氏名</t>
    <rPh sb="0" eb="2">
      <t>シメイ</t>
    </rPh>
    <phoneticPr fontId="75"/>
  </si>
  <si>
    <t>生年月日</t>
    <rPh sb="0" eb="2">
      <t>セイネン</t>
    </rPh>
    <rPh sb="2" eb="4">
      <t>ガッピ</t>
    </rPh>
    <phoneticPr fontId="75"/>
  </si>
  <si>
    <t>本人住所</t>
    <rPh sb="0" eb="2">
      <t>ホンニン</t>
    </rPh>
    <rPh sb="2" eb="4">
      <t>ジュウショ</t>
    </rPh>
    <phoneticPr fontId="75"/>
  </si>
  <si>
    <t>事業所名</t>
    <rPh sb="0" eb="2">
      <t>ジギョウ</t>
    </rPh>
    <rPh sb="2" eb="3">
      <t>ショ</t>
    </rPh>
    <rPh sb="3" eb="4">
      <t>メイ</t>
    </rPh>
    <phoneticPr fontId="75"/>
  </si>
  <si>
    <t>事業所所在地</t>
    <rPh sb="0" eb="2">
      <t>ジギョウ</t>
    </rPh>
    <rPh sb="2" eb="3">
      <t>ショ</t>
    </rPh>
    <rPh sb="3" eb="6">
      <t>ショザイチ</t>
    </rPh>
    <phoneticPr fontId="10"/>
  </si>
  <si>
    <t>サービス種別</t>
    <rPh sb="4" eb="6">
      <t>シュベツ</t>
    </rPh>
    <phoneticPr fontId="75"/>
  </si>
  <si>
    <t>職種（役職）及び職務内容</t>
    <rPh sb="0" eb="2">
      <t>ショクシュ</t>
    </rPh>
    <rPh sb="3" eb="5">
      <t>ヤクショク</t>
    </rPh>
    <rPh sb="6" eb="7">
      <t>オヨ</t>
    </rPh>
    <rPh sb="8" eb="10">
      <t>ショクム</t>
    </rPh>
    <rPh sb="10" eb="12">
      <t>ナイヨウ</t>
    </rPh>
    <phoneticPr fontId="75"/>
  </si>
  <si>
    <t>上記の職務に従事した期間</t>
    <rPh sb="0" eb="2">
      <t>ジョウキ</t>
    </rPh>
    <rPh sb="3" eb="5">
      <t>ショクム</t>
    </rPh>
    <rPh sb="6" eb="8">
      <t>ジュウジ</t>
    </rPh>
    <rPh sb="10" eb="12">
      <t>キカン</t>
    </rPh>
    <phoneticPr fontId="75"/>
  </si>
  <si>
    <t>～</t>
    <phoneticPr fontId="10"/>
  </si>
  <si>
    <t>（　勤務日数</t>
    <rPh sb="2" eb="4">
      <t>キンム</t>
    </rPh>
    <rPh sb="4" eb="6">
      <t>ニッスウ</t>
    </rPh>
    <phoneticPr fontId="10"/>
  </si>
  <si>
    <t>）</t>
    <phoneticPr fontId="10"/>
  </si>
  <si>
    <t>上記のとおりであることを証明します。</t>
    <rPh sb="0" eb="2">
      <t>ジョウキ</t>
    </rPh>
    <rPh sb="12" eb="14">
      <t>ショウメイ</t>
    </rPh>
    <phoneticPr fontId="75"/>
  </si>
  <si>
    <t>証明者</t>
    <rPh sb="0" eb="2">
      <t>ショウメイ</t>
    </rPh>
    <rPh sb="2" eb="3">
      <t>シャ</t>
    </rPh>
    <phoneticPr fontId="10"/>
  </si>
  <si>
    <t>（住所）</t>
    <rPh sb="1" eb="3">
      <t>ジュウショ</t>
    </rPh>
    <phoneticPr fontId="10"/>
  </si>
  <si>
    <t>（名称）</t>
    <rPh sb="1" eb="3">
      <t>メイショウ</t>
    </rPh>
    <phoneticPr fontId="10"/>
  </si>
  <si>
    <t>（代表者職・氏名）</t>
    <rPh sb="1" eb="4">
      <t>ダイヒョウシャ</t>
    </rPh>
    <rPh sb="4" eb="5">
      <t>ショク</t>
    </rPh>
    <rPh sb="6" eb="8">
      <t>シメイ</t>
    </rPh>
    <phoneticPr fontId="10"/>
  </si>
  <si>
    <t>㊞</t>
    <phoneticPr fontId="10"/>
  </si>
  <si>
    <t>（担当者名）</t>
    <rPh sb="1" eb="4">
      <t>タントウシャ</t>
    </rPh>
    <rPh sb="4" eb="5">
      <t>メイ</t>
    </rPh>
    <phoneticPr fontId="10"/>
  </si>
  <si>
    <t>（連絡先電話番号）</t>
    <rPh sb="1" eb="3">
      <t>レンラク</t>
    </rPh>
    <rPh sb="3" eb="4">
      <t>サキ</t>
    </rPh>
    <rPh sb="4" eb="6">
      <t>デンワ</t>
    </rPh>
    <rPh sb="6" eb="8">
      <t>バンゴウ</t>
    </rPh>
    <phoneticPr fontId="10"/>
  </si>
  <si>
    <t>（注）　複数の事業所で勤務の場合は事業所ごとに証明すること。</t>
    <rPh sb="1" eb="2">
      <t>チュウ</t>
    </rPh>
    <rPh sb="4" eb="6">
      <t>フクスウ</t>
    </rPh>
    <rPh sb="7" eb="10">
      <t>ジギョウショ</t>
    </rPh>
    <rPh sb="11" eb="13">
      <t>キンム</t>
    </rPh>
    <rPh sb="14" eb="16">
      <t>バアイ</t>
    </rPh>
    <rPh sb="17" eb="20">
      <t>ジギョウショ</t>
    </rPh>
    <rPh sb="23" eb="25">
      <t>ショウメイ</t>
    </rPh>
    <phoneticPr fontId="75"/>
  </si>
  <si>
    <t>介護報酬告示上の額又は区が定めた額の１割、２割又は３割（負担割合証の割合に準ずる）</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2" eb="23">
      <t>ワリ</t>
    </rPh>
    <rPh sb="23" eb="24">
      <t>マタ</t>
    </rPh>
    <rPh sb="26" eb="27">
      <t>ワリ</t>
    </rPh>
    <phoneticPr fontId="10"/>
  </si>
  <si>
    <t>介護予防・日常生活支援総合事業／第１号通所事業費</t>
    <phoneticPr fontId="10"/>
  </si>
  <si>
    <t>算定に係る体制等に関する届出書</t>
    <phoneticPr fontId="10"/>
  </si>
  <si>
    <t>このことについて、以下のとおり届け出ます。</t>
    <phoneticPr fontId="10"/>
  </si>
  <si>
    <t>３　第１号通所事業費算定に係る体制等状況一覧表に関すること</t>
    <phoneticPr fontId="10"/>
  </si>
  <si>
    <t>なし</t>
    <phoneticPr fontId="10"/>
  </si>
  <si>
    <t>あり</t>
    <phoneticPr fontId="10"/>
  </si>
  <si>
    <t>登記事項証明書
（当該事業に関するものに限る）</t>
    <rPh sb="0" eb="2">
      <t>トウキ</t>
    </rPh>
    <rPh sb="2" eb="4">
      <t>ジコウ</t>
    </rPh>
    <rPh sb="4" eb="7">
      <t>ショウメイショ</t>
    </rPh>
    <rPh sb="9" eb="11">
      <t>トウガイ</t>
    </rPh>
    <rPh sb="11" eb="13">
      <t>ジギョウ</t>
    </rPh>
    <rPh sb="14" eb="15">
      <t>カン</t>
    </rPh>
    <rPh sb="20" eb="21">
      <t>カギ</t>
    </rPh>
    <phoneticPr fontId="10"/>
  </si>
  <si>
    <t>その他</t>
    <rPh sb="2" eb="3">
      <t>タ</t>
    </rPh>
    <phoneticPr fontId="10"/>
  </si>
  <si>
    <t>（参考様式５）</t>
    <rPh sb="1" eb="3">
      <t>サンコウ</t>
    </rPh>
    <rPh sb="3" eb="5">
      <t>ヨウシキ</t>
    </rPh>
    <phoneticPr fontId="10"/>
  </si>
  <si>
    <t>（宛先） 板橋区長</t>
    <rPh sb="1" eb="2">
      <t>アテ</t>
    </rPh>
    <rPh sb="2" eb="3">
      <t>サキ</t>
    </rPh>
    <rPh sb="5" eb="8">
      <t>イタバシク</t>
    </rPh>
    <rPh sb="8" eb="9">
      <t>チョウ</t>
    </rPh>
    <phoneticPr fontId="10"/>
  </si>
  <si>
    <t>※参考様式５の他に建築図面の提出も併せてお願いします。</t>
    <rPh sb="1" eb="3">
      <t>サンコウ</t>
    </rPh>
    <rPh sb="3" eb="5">
      <t>ヨウシキ</t>
    </rPh>
    <rPh sb="7" eb="8">
      <t>ホカ</t>
    </rPh>
    <rPh sb="9" eb="11">
      <t>ケンチク</t>
    </rPh>
    <rPh sb="11" eb="13">
      <t>ズメン</t>
    </rPh>
    <rPh sb="14" eb="16">
      <t>テイシュツ</t>
    </rPh>
    <rPh sb="17" eb="18">
      <t>アワ</t>
    </rPh>
    <rPh sb="21" eb="22">
      <t>ネガ</t>
    </rPh>
    <phoneticPr fontId="10"/>
  </si>
  <si>
    <t>生活相談員兼務</t>
    <rPh sb="0" eb="2">
      <t>セイカツ</t>
    </rPh>
    <rPh sb="2" eb="5">
      <t>ソウダンイン</t>
    </rPh>
    <rPh sb="5" eb="7">
      <t>ケンム</t>
    </rPh>
    <phoneticPr fontId="10"/>
  </si>
  <si>
    <t>管理者兼務</t>
    <rPh sb="0" eb="3">
      <t>カンリシャ</t>
    </rPh>
    <rPh sb="3" eb="5">
      <t>ケンム</t>
    </rPh>
    <phoneticPr fontId="10"/>
  </si>
  <si>
    <t>機能訓練指導員兼務</t>
    <rPh sb="0" eb="2">
      <t>キノウ</t>
    </rPh>
    <rPh sb="2" eb="4">
      <t>クンレン</t>
    </rPh>
    <rPh sb="4" eb="7">
      <t>シドウイン</t>
    </rPh>
    <rPh sb="7" eb="9">
      <t>ケンム</t>
    </rPh>
    <phoneticPr fontId="10"/>
  </si>
  <si>
    <t>看護職員兼務</t>
    <rPh sb="0" eb="2">
      <t>カンゴ</t>
    </rPh>
    <rPh sb="2" eb="4">
      <t>ショクイン</t>
    </rPh>
    <rPh sb="4" eb="6">
      <t>ケンム</t>
    </rPh>
    <phoneticPr fontId="10"/>
  </si>
  <si>
    <t>令和</t>
    <rPh sb="0" eb="2">
      <t>レイワ</t>
    </rPh>
    <phoneticPr fontId="10"/>
  </si>
  <si>
    <t>事業所名</t>
    <rPh sb="0" eb="3">
      <t>ジギョウショ</t>
    </rPh>
    <rPh sb="3" eb="4">
      <t>メイ</t>
    </rPh>
    <phoneticPr fontId="10"/>
  </si>
  <si>
    <t>Email</t>
    <phoneticPr fontId="10"/>
  </si>
  <si>
    <t xml:space="preserve">  市町村長は、前項の申請があった場合において、申請者が厚生労働省令で定める基準に従って適正に第１号事業を行うことができないと認められるときは、指定事業者の指定をしてはならない。</t>
    <rPh sb="3" eb="4">
      <t>マチ</t>
    </rPh>
    <phoneticPr fontId="10"/>
  </si>
  <si>
    <t>事務室</t>
    <rPh sb="0" eb="3">
      <t>ジムシツ</t>
    </rPh>
    <phoneticPr fontId="54"/>
  </si>
  <si>
    <t>1　 各室の用途及び面積を記載してください。</t>
    <phoneticPr fontId="10"/>
  </si>
  <si>
    <t>2　 当該事業の専用部分と他との共用部分を色分けする等使用関係を分かり易く表示してください。</t>
    <phoneticPr fontId="10"/>
  </si>
  <si>
    <t>3   別添の（外観及び内部の様子がわかる）写真について、その撮影した位置・方向等が分かるように写真の番号と撮影方向を記した</t>
    <phoneticPr fontId="10"/>
  </si>
  <si>
    <t xml:space="preserve">     矢印を記載してください。</t>
    <phoneticPr fontId="10"/>
  </si>
  <si>
    <t>①建物外観／②食堂及び機能訓練室／③事務室内</t>
    <rPh sb="1" eb="3">
      <t>タテモノ</t>
    </rPh>
    <rPh sb="3" eb="5">
      <t>ガイカン</t>
    </rPh>
    <rPh sb="7" eb="9">
      <t>ショクドウ</t>
    </rPh>
    <rPh sb="9" eb="10">
      <t>オヨ</t>
    </rPh>
    <rPh sb="11" eb="13">
      <t>キノウ</t>
    </rPh>
    <rPh sb="13" eb="15">
      <t>クンレン</t>
    </rPh>
    <rPh sb="15" eb="16">
      <t>シツ</t>
    </rPh>
    <rPh sb="18" eb="20">
      <t>ジム</t>
    </rPh>
    <rPh sb="20" eb="22">
      <t>シツナイ</t>
    </rPh>
    <phoneticPr fontId="10"/>
  </si>
  <si>
    <t>【注２】</t>
    <phoneticPr fontId="10"/>
  </si>
  <si>
    <t>加算Ⅰ</t>
    <phoneticPr fontId="10"/>
  </si>
  <si>
    <t>加算Ⅱ</t>
    <phoneticPr fontId="10"/>
  </si>
  <si>
    <t>加算Ⅲ</t>
    <rPh sb="0" eb="2">
      <t>カサン</t>
    </rPh>
    <phoneticPr fontId="10"/>
  </si>
  <si>
    <t>加算Ⅰ</t>
    <rPh sb="0" eb="2">
      <t>カサン</t>
    </rPh>
    <phoneticPr fontId="10"/>
  </si>
  <si>
    <t>１　なし</t>
    <phoneticPr fontId="10"/>
  </si>
  <si>
    <t>２　あり</t>
    <phoneticPr fontId="10"/>
  </si>
  <si>
    <t>（※１）</t>
    <phoneticPr fontId="10"/>
  </si>
  <si>
    <t>割引の設定は、事前相談が必要となります。</t>
    <rPh sb="0" eb="2">
      <t>ワリビキ</t>
    </rPh>
    <rPh sb="3" eb="5">
      <t>セッテイ</t>
    </rPh>
    <rPh sb="7" eb="9">
      <t>ジゼン</t>
    </rPh>
    <rPh sb="9" eb="11">
      <t>ソウダン</t>
    </rPh>
    <rPh sb="12" eb="14">
      <t>ヒツヨウ</t>
    </rPh>
    <phoneticPr fontId="10"/>
  </si>
  <si>
    <t>（※２）</t>
    <phoneticPr fontId="10"/>
  </si>
  <si>
    <t>加算の算定にあたり必要となる書類等は、別紙「第１号事業費算定に係る体制に関する届出書類一覧」を確認してください。</t>
    <rPh sb="0" eb="2">
      <t>カサン</t>
    </rPh>
    <rPh sb="3" eb="5">
      <t>サンテイ</t>
    </rPh>
    <rPh sb="9" eb="11">
      <t>ヒツヨウ</t>
    </rPh>
    <rPh sb="14" eb="17">
      <t>ショルイナド</t>
    </rPh>
    <rPh sb="19" eb="21">
      <t>ベッシ</t>
    </rPh>
    <rPh sb="22" eb="23">
      <t>ダイ</t>
    </rPh>
    <rPh sb="24" eb="25">
      <t>ゴウ</t>
    </rPh>
    <rPh sb="25" eb="27">
      <t>ジギョウ</t>
    </rPh>
    <rPh sb="27" eb="28">
      <t>ヒ</t>
    </rPh>
    <rPh sb="28" eb="30">
      <t>サンテイ</t>
    </rPh>
    <rPh sb="31" eb="32">
      <t>カカ</t>
    </rPh>
    <rPh sb="33" eb="35">
      <t>タイセイ</t>
    </rPh>
    <rPh sb="36" eb="37">
      <t>カン</t>
    </rPh>
    <rPh sb="39" eb="40">
      <t>トドケ</t>
    </rPh>
    <rPh sb="40" eb="41">
      <t>デ</t>
    </rPh>
    <rPh sb="41" eb="43">
      <t>ショルイ</t>
    </rPh>
    <rPh sb="43" eb="45">
      <t>イチラン</t>
    </rPh>
    <rPh sb="47" eb="49">
      <t>カクニン</t>
    </rPh>
    <phoneticPr fontId="10"/>
  </si>
  <si>
    <t>（参考様式１）</t>
    <rPh sb="1" eb="3">
      <t>サンコウ</t>
    </rPh>
    <rPh sb="3" eb="5">
      <t>ヨウシキ</t>
    </rPh>
    <phoneticPr fontId="10"/>
  </si>
  <si>
    <t>（</t>
    <phoneticPr fontId="10"/>
  </si>
  <si>
    <t>）</t>
    <phoneticPr fontId="10"/>
  </si>
  <si>
    <t>４週</t>
  </si>
  <si>
    <t>予定</t>
  </si>
  <si>
    <t>常勤の従業者が当該月（４週間）に勤務すべき時間数</t>
  </si>
  <si>
    <t>時間/週</t>
    <phoneticPr fontId="10"/>
  </si>
  <si>
    <t>時間/月</t>
    <rPh sb="0" eb="2">
      <t>ジカン</t>
    </rPh>
    <rPh sb="3" eb="4">
      <t>ガツ</t>
    </rPh>
    <phoneticPr fontId="10"/>
  </si>
  <si>
    <t>当月の日数</t>
  </si>
  <si>
    <t>(4) 事業所全体のサービス提供単位数</t>
  </si>
  <si>
    <t>単位目</t>
    <rPh sb="0" eb="2">
      <t>タンイ</t>
    </rPh>
    <rPh sb="2" eb="3">
      <t>モク</t>
    </rPh>
    <phoneticPr fontId="10"/>
  </si>
  <si>
    <t xml:space="preserve">(5) 当該サービス提供単位のサービス提供時間 </t>
  </si>
  <si>
    <t>～</t>
    <phoneticPr fontId="10"/>
  </si>
  <si>
    <t>時間）</t>
  </si>
  <si>
    <t>No</t>
  </si>
  <si>
    <t>勤務　　形態</t>
    <rPh sb="0" eb="2">
      <t>キンム</t>
    </rPh>
    <rPh sb="4" eb="6">
      <t>ケイタイ</t>
    </rPh>
    <phoneticPr fontId="10"/>
  </si>
  <si>
    <t>週平均　　勤務時間数</t>
    <rPh sb="0" eb="3">
      <t>シュウヘイキン</t>
    </rPh>
    <rPh sb="5" eb="7">
      <t>キンム</t>
    </rPh>
    <rPh sb="7" eb="9">
      <t>ジカン</t>
    </rPh>
    <rPh sb="9" eb="10">
      <t>スウ</t>
    </rPh>
    <phoneticPr fontId="10"/>
  </si>
  <si>
    <t>兼務状況
（兼務先／兼務する　職務の内容）等</t>
    <rPh sb="0" eb="2">
      <t>ケンム</t>
    </rPh>
    <rPh sb="2" eb="4">
      <t>ジョウキョウ</t>
    </rPh>
    <rPh sb="6" eb="8">
      <t>ケンム</t>
    </rPh>
    <rPh sb="8" eb="9">
      <t>サキ</t>
    </rPh>
    <rPh sb="10" eb="12">
      <t>ケンム</t>
    </rPh>
    <rPh sb="15" eb="17">
      <t>ショクム</t>
    </rPh>
    <rPh sb="18" eb="20">
      <t>ナイヨウ</t>
    </rPh>
    <rPh sb="21" eb="22">
      <t>ナド</t>
    </rPh>
    <phoneticPr fontId="10"/>
  </si>
  <si>
    <t>シフト記号</t>
    <phoneticPr fontId="10"/>
  </si>
  <si>
    <t>勤務時間数</t>
    <phoneticPr fontId="10"/>
  </si>
  <si>
    <t>サービス提供時間内
の勤務時間数</t>
    <phoneticPr fontId="10"/>
  </si>
  <si>
    <t>シフト記号</t>
    <phoneticPr fontId="10"/>
  </si>
  <si>
    <t>シフト記号</t>
    <phoneticPr fontId="10"/>
  </si>
  <si>
    <t>勤務時間数</t>
    <phoneticPr fontId="10"/>
  </si>
  <si>
    <t>サービス提供時間内
の勤務時間数</t>
    <phoneticPr fontId="10"/>
  </si>
  <si>
    <t>(14) サービス提供時間内の勤務延時間数（生活相談員）</t>
  </si>
  <si>
    <t>(15) サービス提供時間内の勤務延時間数（介護職員）</t>
  </si>
  <si>
    <t>(16) 利用者数　　　</t>
  </si>
  <si>
    <t>(17) サービス提供時間（平均提供時間）</t>
  </si>
  <si>
    <t>(18) 確保すべき介護職員の勤務時間数　　　</t>
  </si>
  <si>
    <t>（参考）
 1日の職種別人員内訳</t>
    <phoneticPr fontId="10"/>
  </si>
  <si>
    <t>生活相談員</t>
  </si>
  <si>
    <t>看護職員</t>
  </si>
  <si>
    <t>介護職員</t>
  </si>
  <si>
    <t>機能訓練指導員</t>
  </si>
  <si>
    <t>【備考】</t>
    <rPh sb="1" eb="3">
      <t>ビコウ</t>
    </rPh>
    <phoneticPr fontId="10"/>
  </si>
  <si>
    <t>　＊欄には、当該月の曜日を記入してください。</t>
    <phoneticPr fontId="10"/>
  </si>
  <si>
    <t>・従業員１人につき、勤務延時間数に算入できる時間数は、当該事業所において常勤の従業者が勤務すべき時間数を上限とする。</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phoneticPr fontId="10"/>
  </si>
  <si>
    <t>　職種欄には「管理者」「生活相談員」「看護職員」「介護職員」「機能訓練指導員」のいずれかの職種名を選択してください。</t>
    <rPh sb="1" eb="3">
      <t>ショクシュ</t>
    </rPh>
    <rPh sb="7" eb="10">
      <t>カンリシャ</t>
    </rPh>
    <rPh sb="12" eb="14">
      <t>セイカツ</t>
    </rPh>
    <rPh sb="14" eb="17">
      <t>ソウダンイン</t>
    </rPh>
    <rPh sb="19" eb="21">
      <t>カンゴ</t>
    </rPh>
    <rPh sb="21" eb="23">
      <t>ショクイン</t>
    </rPh>
    <rPh sb="25" eb="27">
      <t>カイゴ</t>
    </rPh>
    <rPh sb="27" eb="29">
      <t>ショクイン</t>
    </rPh>
    <rPh sb="31" eb="33">
      <t>キノウ</t>
    </rPh>
    <rPh sb="33" eb="35">
      <t>クンレン</t>
    </rPh>
    <rPh sb="35" eb="38">
      <t>シドウイン</t>
    </rPh>
    <rPh sb="45" eb="47">
      <t>ショクシュ</t>
    </rPh>
    <rPh sb="47" eb="48">
      <t>メイ</t>
    </rPh>
    <rPh sb="49" eb="51">
      <t>センタク</t>
    </rPh>
    <phoneticPr fontId="10"/>
  </si>
  <si>
    <t>　
（例えば、常勤が勤務すべき時間数が４週で160時間の事業所において、法人役員等であって４週で172時間勤務する従業員であっても、160時間を上限とすること）</t>
    <phoneticPr fontId="10"/>
  </si>
  <si>
    <t>　勤務形態欄は次の区分によりアルファベットで選択してください。</t>
    <rPh sb="22" eb="24">
      <t>センタク</t>
    </rPh>
    <phoneticPr fontId="10"/>
  </si>
  <si>
    <t xml:space="preserve">・当該事業所における勤務時間が、当該事業所において定められている常勤の従業者が勤務すべき時間数に達していることをいう。雇用の形態は考慮しない。
</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phoneticPr fontId="10"/>
  </si>
  <si>
    <t>　従業者全員（管理者を含む。）について勤務時間ごとにアルファベットを付し（シフト記号表に入力）、</t>
    <rPh sb="40" eb="42">
      <t>キゴウ</t>
    </rPh>
    <rPh sb="42" eb="43">
      <t>ヒョウ</t>
    </rPh>
    <rPh sb="44" eb="46">
      <t>ニュウリョク</t>
    </rPh>
    <phoneticPr fontId="10"/>
  </si>
  <si>
    <t>（例えば、常勤者は4週で160時間勤務することとされた事業所であれば、パート雇用であっても、4週160時間勤務する従業者は常勤となる）</t>
    <phoneticPr fontId="10"/>
  </si>
  <si>
    <t>　その番号を上表に記入してください。</t>
    <phoneticPr fontId="10"/>
  </si>
  <si>
    <t>・看護職員と機能訓練指導員を兼務するような場合にあっては、当該従業員が1日に勤務すべき時間数を、看護関連業務を行う時間と機能訓練関連業務を行う時間とに按分し、</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phoneticPr fontId="10"/>
  </si>
  <si>
    <t>　従業者に兼務がある場合は、兼務内容を備考欄に記入してください。</t>
    <phoneticPr fontId="10"/>
  </si>
  <si>
    <t>　それぞれ勤務時間ごとに番号を付して記入すること。</t>
    <phoneticPr fontId="10"/>
  </si>
  <si>
    <t>　複数単位の場合は、単位ごとに当該一覧表を作成してください。</t>
    <phoneticPr fontId="10"/>
  </si>
  <si>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</si>
  <si>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</si>
  <si>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</si>
  <si>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</si>
  <si>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</si>
  <si>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</si>
  <si>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</si>
  <si>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</si>
  <si>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</si>
  <si>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</si>
  <si>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</si>
  <si>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</si>
  <si>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</si>
  <si>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</si>
  <si>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a</t>
  </si>
  <si>
    <t>：</t>
  </si>
  <si>
    <t>～</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</si>
  <si>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</si>
  <si>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</si>
  <si>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</si>
  <si>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</si>
  <si>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</si>
  <si>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</si>
  <si>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</si>
  <si>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</si>
  <si>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</si>
  <si>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</si>
  <si>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</si>
  <si>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</si>
  <si>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</si>
  <si>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</si>
  <si>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</si>
  <si>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</si>
  <si>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</si>
  <si>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</si>
  <si>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</si>
  <si>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</si>
  <si>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</si>
  <si>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</si>
  <si>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</si>
  <si>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</si>
  <si>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</si>
  <si>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</si>
  <si>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</si>
  <si>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</si>
  <si>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</si>
  <si>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</si>
  <si>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</si>
  <si>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</si>
  <si>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</si>
  <si>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</si>
  <si>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phoneticPr fontId="10"/>
  </si>
  <si>
    <t>　「サービス提供時間内の勤務時間」の計算にあたってその休憩時間を差し引く必要はないのでご留意ください。</t>
    <phoneticPr fontId="10"/>
  </si>
  <si>
    <t>（</t>
    <phoneticPr fontId="10"/>
  </si>
  <si>
    <t>）</t>
    <phoneticPr fontId="10"/>
  </si>
  <si>
    <t>時間/週</t>
    <phoneticPr fontId="10"/>
  </si>
  <si>
    <t>～</t>
    <phoneticPr fontId="10"/>
  </si>
  <si>
    <t>管理者</t>
  </si>
  <si>
    <t>Ｂ</t>
  </si>
  <si>
    <t>板橋　一郎</t>
    <rPh sb="0" eb="2">
      <t>イタバシ</t>
    </rPh>
    <rPh sb="3" eb="5">
      <t>イチロウ</t>
    </rPh>
    <phoneticPr fontId="10"/>
  </si>
  <si>
    <t>シフト記号</t>
    <phoneticPr fontId="10"/>
  </si>
  <si>
    <t>a</t>
    <phoneticPr fontId="10"/>
  </si>
  <si>
    <t>a</t>
    <phoneticPr fontId="10"/>
  </si>
  <si>
    <t>勤務時間数</t>
    <phoneticPr fontId="10"/>
  </si>
  <si>
    <t>b</t>
    <phoneticPr fontId="10"/>
  </si>
  <si>
    <t>b</t>
    <phoneticPr fontId="10"/>
  </si>
  <si>
    <t>成増　二郎</t>
    <rPh sb="0" eb="2">
      <t>ナリマス</t>
    </rPh>
    <rPh sb="3" eb="5">
      <t>ジロウ</t>
    </rPh>
    <phoneticPr fontId="10"/>
  </si>
  <si>
    <t>d</t>
    <phoneticPr fontId="10"/>
  </si>
  <si>
    <t>Ａ</t>
  </si>
  <si>
    <t>中板　花子</t>
    <rPh sb="0" eb="1">
      <t>ナカ</t>
    </rPh>
    <rPh sb="1" eb="2">
      <t>イタ</t>
    </rPh>
    <rPh sb="3" eb="5">
      <t>ハナコ</t>
    </rPh>
    <phoneticPr fontId="10"/>
  </si>
  <si>
    <t>c</t>
    <phoneticPr fontId="10"/>
  </si>
  <si>
    <t>Ｃ</t>
  </si>
  <si>
    <t>大山　三郎</t>
    <rPh sb="0" eb="2">
      <t>オオヤマ</t>
    </rPh>
    <rPh sb="3" eb="5">
      <t>サブロウ</t>
    </rPh>
    <phoneticPr fontId="10"/>
  </si>
  <si>
    <t>c</t>
    <phoneticPr fontId="10"/>
  </si>
  <si>
    <t>c</t>
    <phoneticPr fontId="10"/>
  </si>
  <si>
    <t>勤務時間数</t>
    <phoneticPr fontId="10"/>
  </si>
  <si>
    <t>シフト記号</t>
    <phoneticPr fontId="10"/>
  </si>
  <si>
    <t>e</t>
    <phoneticPr fontId="10"/>
  </si>
  <si>
    <t>e</t>
    <phoneticPr fontId="10"/>
  </si>
  <si>
    <t>e</t>
    <phoneticPr fontId="10"/>
  </si>
  <si>
    <t>e</t>
    <phoneticPr fontId="10"/>
  </si>
  <si>
    <t>勤務時間数</t>
    <phoneticPr fontId="10"/>
  </si>
  <si>
    <t>シフト記号</t>
    <phoneticPr fontId="10"/>
  </si>
  <si>
    <t>（参考）
 1日の職種別人員内訳</t>
    <phoneticPr fontId="10"/>
  </si>
  <si>
    <t>　緑色のセルには入力、青色のセルはプルダウンから項目を選んで記入してください。</t>
    <phoneticPr fontId="10"/>
  </si>
  <si>
    <t>　
（例えば、常勤が勤務すべき時間数が４週で160時間の事業所において、法人役員等であって４週で172時間勤務する従業員であっても、160時間を上限とすること）</t>
    <phoneticPr fontId="10"/>
  </si>
  <si>
    <t>　その記号を上表に入力してください。</t>
    <rPh sb="3" eb="5">
      <t>キゴウ</t>
    </rPh>
    <rPh sb="9" eb="11">
      <t>ニュウリョク</t>
    </rPh>
    <phoneticPr fontId="10"/>
  </si>
  <si>
    <t>　それぞれ勤務時間ごとに番号を付して記入すること。</t>
    <phoneticPr fontId="10"/>
  </si>
  <si>
    <t>　複数単位の場合は、単位ごとに当該一覧表を作成してください。</t>
    <phoneticPr fontId="10"/>
  </si>
  <si>
    <t>・シフト記号が足りない場合は、適宜、行を追加してください。→増やしたい行を選択、「Ctrl」と「+」を同時に押す</t>
    <rPh sb="30" eb="31">
      <t>フ</t>
    </rPh>
    <rPh sb="35" eb="36">
      <t>ギョウ</t>
    </rPh>
    <rPh sb="37" eb="39">
      <t>センタク</t>
    </rPh>
    <rPh sb="51" eb="53">
      <t>ドウジ</t>
    </rPh>
    <rPh sb="54" eb="55">
      <t>オ</t>
    </rPh>
    <phoneticPr fontId="10"/>
  </si>
  <si>
    <t>・通所介護における「確保すべき従業者の勤務延時間数」には、「最低限確保すべきとされている程度の休憩時間は含めて差し支えない」としており、</t>
    <phoneticPr fontId="10"/>
  </si>
  <si>
    <t>第１号通所事業（通所型サービス）／変更事項別提出書類一覧</t>
    <rPh sb="0" eb="1">
      <t>ダイ</t>
    </rPh>
    <rPh sb="2" eb="3">
      <t>ゴウ</t>
    </rPh>
    <rPh sb="3" eb="5">
      <t>ツウショ</t>
    </rPh>
    <rPh sb="5" eb="7">
      <t>ジギョウ</t>
    </rPh>
    <rPh sb="8" eb="10">
      <t>ツウショ</t>
    </rPh>
    <rPh sb="10" eb="11">
      <t>ガタ</t>
    </rPh>
    <rPh sb="17" eb="19">
      <t>ヘンコウ</t>
    </rPh>
    <rPh sb="19" eb="21">
      <t>ジコウ</t>
    </rPh>
    <rPh sb="21" eb="22">
      <t>ベツ</t>
    </rPh>
    <rPh sb="22" eb="24">
      <t>テイシュツ</t>
    </rPh>
    <rPh sb="24" eb="26">
      <t>ショルイ</t>
    </rPh>
    <rPh sb="26" eb="28">
      <t>イチラン</t>
    </rPh>
    <phoneticPr fontId="10"/>
  </si>
  <si>
    <t>変更があった事項</t>
    <rPh sb="0" eb="2">
      <t>ヘンコウ</t>
    </rPh>
    <rPh sb="6" eb="8">
      <t>ジコウ</t>
    </rPh>
    <phoneticPr fontId="10"/>
  </si>
  <si>
    <t>提出書類</t>
    <rPh sb="0" eb="2">
      <t>テイシュツ</t>
    </rPh>
    <rPh sb="2" eb="4">
      <t>ショルイ</t>
    </rPh>
    <phoneticPr fontId="10"/>
  </si>
  <si>
    <t>提出期限等</t>
    <rPh sb="0" eb="2">
      <t>テイシュツ</t>
    </rPh>
    <rPh sb="2" eb="4">
      <t>キゲン</t>
    </rPh>
    <rPh sb="4" eb="5">
      <t>トウ</t>
    </rPh>
    <phoneticPr fontId="10"/>
  </si>
  <si>
    <t>事業所名称</t>
    <rPh sb="0" eb="3">
      <t>ジギョウショ</t>
    </rPh>
    <rPh sb="3" eb="5">
      <t>メイショウ</t>
    </rPh>
    <phoneticPr fontId="10"/>
  </si>
  <si>
    <r>
      <rPr>
        <b/>
        <sz val="11"/>
        <color indexed="8"/>
        <rFont val="ＭＳ Ｐゴシック"/>
        <family val="3"/>
        <charset val="128"/>
      </rPr>
      <t>□</t>
    </r>
    <r>
      <rPr>
        <sz val="11"/>
        <rFont val="ＭＳ Ｐゴシック"/>
        <family val="3"/>
        <charset val="128"/>
      </rPr>
      <t>　変更届出書（第２号様式）</t>
    </r>
    <rPh sb="2" eb="4">
      <t>ヘンコウ</t>
    </rPh>
    <rPh sb="4" eb="7">
      <t>トドケデショ</t>
    </rPh>
    <rPh sb="8" eb="9">
      <t>ダイ</t>
    </rPh>
    <rPh sb="10" eb="11">
      <t>ゴウ</t>
    </rPh>
    <rPh sb="11" eb="13">
      <t>ヨウシキ</t>
    </rPh>
    <phoneticPr fontId="10"/>
  </si>
  <si>
    <t>変更事由発生後
10日以内</t>
    <rPh sb="0" eb="2">
      <t>ヘンコウ</t>
    </rPh>
    <rPh sb="2" eb="4">
      <t>ジユウ</t>
    </rPh>
    <rPh sb="4" eb="6">
      <t>ハッセイ</t>
    </rPh>
    <rPh sb="6" eb="7">
      <t>ゴ</t>
    </rPh>
    <rPh sb="10" eb="11">
      <t>ニチ</t>
    </rPh>
    <rPh sb="11" eb="13">
      <t>イナイ</t>
    </rPh>
    <phoneticPr fontId="10"/>
  </si>
  <si>
    <r>
      <rPr>
        <b/>
        <sz val="11"/>
        <color indexed="8"/>
        <rFont val="ＭＳ Ｐゴシック"/>
        <family val="3"/>
        <charset val="128"/>
      </rPr>
      <t>□</t>
    </r>
    <r>
      <rPr>
        <sz val="11"/>
        <rFont val="ＭＳ Ｐゴシック"/>
        <family val="3"/>
        <charset val="128"/>
      </rPr>
      <t>　付表２－１</t>
    </r>
    <rPh sb="2" eb="4">
      <t>フヒョウ</t>
    </rPh>
    <phoneticPr fontId="10"/>
  </si>
  <si>
    <r>
      <rPr>
        <b/>
        <sz val="11"/>
        <color indexed="8"/>
        <rFont val="ＭＳ Ｐゴシック"/>
        <family val="3"/>
        <charset val="128"/>
      </rPr>
      <t>□</t>
    </r>
    <r>
      <rPr>
        <sz val="11"/>
        <rFont val="ＭＳ Ｐゴシック"/>
        <family val="3"/>
        <charset val="128"/>
      </rPr>
      <t>　付表２－２
     ※２単位目以降がある場合</t>
    </r>
    <rPh sb="2" eb="4">
      <t>フヒョウ</t>
    </rPh>
    <rPh sb="15" eb="17">
      <t>タンイ</t>
    </rPh>
    <rPh sb="17" eb="18">
      <t>メ</t>
    </rPh>
    <rPh sb="18" eb="20">
      <t>イコウ</t>
    </rPh>
    <rPh sb="23" eb="25">
      <t>バアイ</t>
    </rPh>
    <phoneticPr fontId="10"/>
  </si>
  <si>
    <r>
      <rPr>
        <b/>
        <sz val="11"/>
        <color indexed="8"/>
        <rFont val="ＭＳ Ｐゴシック"/>
        <family val="3"/>
        <charset val="128"/>
      </rPr>
      <t>□</t>
    </r>
    <r>
      <rPr>
        <sz val="12"/>
        <rFont val="ＭＳ Ｐゴシック"/>
        <family val="3"/>
        <charset val="128"/>
      </rPr>
      <t>　運営規程（料金表を含む）</t>
    </r>
    <rPh sb="2" eb="4">
      <t>ウンエイ</t>
    </rPh>
    <rPh sb="4" eb="6">
      <t>キテイ</t>
    </rPh>
    <rPh sb="7" eb="9">
      <t>リョウキン</t>
    </rPh>
    <rPh sb="9" eb="10">
      <t>ヒョウ</t>
    </rPh>
    <rPh sb="11" eb="12">
      <t>フク</t>
    </rPh>
    <phoneticPr fontId="10"/>
  </si>
  <si>
    <t>変更前に要相談</t>
    <rPh sb="0" eb="2">
      <t>ヘンコウ</t>
    </rPh>
    <rPh sb="2" eb="3">
      <t>マエ</t>
    </rPh>
    <rPh sb="4" eb="5">
      <t>ヨウ</t>
    </rPh>
    <rPh sb="5" eb="7">
      <t>ソウダン</t>
    </rPh>
    <phoneticPr fontId="10"/>
  </si>
  <si>
    <r>
      <rPr>
        <b/>
        <sz val="11"/>
        <color indexed="8"/>
        <rFont val="ＭＳ Ｐゴシック"/>
        <family val="3"/>
        <charset val="128"/>
      </rPr>
      <t>□</t>
    </r>
    <r>
      <rPr>
        <sz val="11"/>
        <rFont val="ＭＳ Ｐゴシック"/>
        <family val="3"/>
        <charset val="128"/>
      </rPr>
      <t>　事業所の平面図（参考様式５）</t>
    </r>
    <rPh sb="2" eb="4">
      <t>ジギョウ</t>
    </rPh>
    <rPh sb="4" eb="5">
      <t>ショ</t>
    </rPh>
    <rPh sb="6" eb="9">
      <t>ヘイメンズ</t>
    </rPh>
    <rPh sb="10" eb="12">
      <t>サンコウ</t>
    </rPh>
    <rPh sb="12" eb="14">
      <t>ヨウシキ</t>
    </rPh>
    <phoneticPr fontId="10"/>
  </si>
  <si>
    <r>
      <rPr>
        <b/>
        <sz val="11"/>
        <color indexed="8"/>
        <rFont val="ＭＳ Ｐゴシック"/>
        <family val="3"/>
        <charset val="128"/>
      </rPr>
      <t>□</t>
    </r>
    <r>
      <rPr>
        <sz val="11"/>
        <rFont val="ＭＳ Ｐゴシック"/>
        <family val="3"/>
        <charset val="128"/>
      </rPr>
      <t>　外観及び内部の様子がわかる写真（カラーのもの）</t>
    </r>
    <rPh sb="2" eb="4">
      <t>ガイカン</t>
    </rPh>
    <rPh sb="4" eb="5">
      <t>オヨ</t>
    </rPh>
    <rPh sb="6" eb="8">
      <t>ナイブ</t>
    </rPh>
    <rPh sb="9" eb="11">
      <t>ヨウス</t>
    </rPh>
    <rPh sb="15" eb="17">
      <t>シャシン</t>
    </rPh>
    <phoneticPr fontId="10"/>
  </si>
  <si>
    <t>事業所連絡先　（電話、ＦＡＸ番号）</t>
    <rPh sb="0" eb="2">
      <t>ジギョウ</t>
    </rPh>
    <rPh sb="2" eb="3">
      <t>ショ</t>
    </rPh>
    <rPh sb="3" eb="6">
      <t>レンラクサキ</t>
    </rPh>
    <rPh sb="8" eb="10">
      <t>デンワ</t>
    </rPh>
    <rPh sb="14" eb="16">
      <t>バンゴウ</t>
    </rPh>
    <phoneticPr fontId="10"/>
  </si>
  <si>
    <r>
      <rPr>
        <b/>
        <sz val="11"/>
        <color indexed="8"/>
        <rFont val="ＭＳ Ｐゴシック"/>
        <family val="3"/>
        <charset val="128"/>
      </rPr>
      <t>□</t>
    </r>
    <r>
      <rPr>
        <sz val="11"/>
        <rFont val="ＭＳ Ｐゴシック"/>
        <family val="3"/>
        <charset val="128"/>
      </rPr>
      <t>　運営規程　
　　 ※運営規程に連絡先の記載がある場合</t>
    </r>
    <rPh sb="2" eb="4">
      <t>ウンエイ</t>
    </rPh>
    <rPh sb="4" eb="6">
      <t>キテイ</t>
    </rPh>
    <rPh sb="12" eb="14">
      <t>ウンエイ</t>
    </rPh>
    <rPh sb="14" eb="16">
      <t>キテイ</t>
    </rPh>
    <rPh sb="17" eb="20">
      <t>レンラクサキ</t>
    </rPh>
    <rPh sb="21" eb="23">
      <t>キサイ</t>
    </rPh>
    <rPh sb="26" eb="28">
      <t>バアイ</t>
    </rPh>
    <phoneticPr fontId="10"/>
  </si>
  <si>
    <r>
      <rPr>
        <b/>
        <sz val="11"/>
        <color indexed="8"/>
        <rFont val="ＭＳ Ｐゴシック"/>
        <family val="3"/>
        <charset val="128"/>
      </rPr>
      <t>□</t>
    </r>
    <r>
      <rPr>
        <sz val="11"/>
        <rFont val="ＭＳ Ｐゴシック"/>
        <family val="3"/>
        <charset val="128"/>
      </rPr>
      <t>　登記事項証明書（原本）</t>
    </r>
    <rPh sb="2" eb="4">
      <t>トウキ</t>
    </rPh>
    <rPh sb="4" eb="6">
      <t>ジコウ</t>
    </rPh>
    <rPh sb="6" eb="9">
      <t>ショウメイショ</t>
    </rPh>
    <rPh sb="10" eb="12">
      <t>ゲンポン</t>
    </rPh>
    <phoneticPr fontId="10"/>
  </si>
  <si>
    <r>
      <rPr>
        <b/>
        <sz val="11"/>
        <color indexed="8"/>
        <rFont val="ＭＳ Ｐゴシック"/>
        <family val="3"/>
        <charset val="128"/>
      </rPr>
      <t>□</t>
    </r>
    <r>
      <rPr>
        <sz val="11"/>
        <rFont val="ＭＳ Ｐゴシック"/>
        <family val="3"/>
        <charset val="128"/>
      </rPr>
      <t>　誓約書（参考様式７）</t>
    </r>
    <rPh sb="2" eb="5">
      <t>セイヤクショ</t>
    </rPh>
    <rPh sb="6" eb="8">
      <t>サンコウ</t>
    </rPh>
    <rPh sb="8" eb="10">
      <t>ヨウシキ</t>
    </rPh>
    <phoneticPr fontId="10"/>
  </si>
  <si>
    <t>事業所内の専用区画、レイアウト変更等</t>
    <rPh sb="0" eb="3">
      <t>ジギョウショ</t>
    </rPh>
    <rPh sb="3" eb="4">
      <t>ナイ</t>
    </rPh>
    <rPh sb="5" eb="7">
      <t>センヨウ</t>
    </rPh>
    <rPh sb="7" eb="9">
      <t>クカク</t>
    </rPh>
    <rPh sb="15" eb="17">
      <t>ヘンコウ</t>
    </rPh>
    <rPh sb="17" eb="18">
      <t>トウ</t>
    </rPh>
    <phoneticPr fontId="10"/>
  </si>
  <si>
    <r>
      <rPr>
        <b/>
        <sz val="11"/>
        <color indexed="8"/>
        <rFont val="ＭＳ Ｐゴシック"/>
        <family val="3"/>
        <charset val="128"/>
      </rPr>
      <t>□</t>
    </r>
    <r>
      <rPr>
        <sz val="11"/>
        <rFont val="ＭＳ Ｐゴシック"/>
        <family val="3"/>
        <charset val="128"/>
      </rPr>
      <t>　付表２－１
　　 ※面積変更が生じた場合</t>
    </r>
    <rPh sb="2" eb="4">
      <t>フヒョウ</t>
    </rPh>
    <rPh sb="12" eb="14">
      <t>メンセキ</t>
    </rPh>
    <rPh sb="14" eb="16">
      <t>ヘンコウ</t>
    </rPh>
    <rPh sb="17" eb="18">
      <t>ショウ</t>
    </rPh>
    <rPh sb="20" eb="22">
      <t>バアイ</t>
    </rPh>
    <phoneticPr fontId="10"/>
  </si>
  <si>
    <r>
      <rPr>
        <b/>
        <sz val="11"/>
        <color indexed="8"/>
        <rFont val="ＭＳ Ｐゴシック"/>
        <family val="3"/>
        <charset val="128"/>
      </rPr>
      <t>□</t>
    </r>
    <r>
      <rPr>
        <sz val="11"/>
        <rFont val="ＭＳ Ｐゴシック"/>
        <family val="3"/>
        <charset val="128"/>
      </rPr>
      <t>　付表２－２
　　 ※２単位目以降で面積変更が生じた場合</t>
    </r>
    <rPh sb="2" eb="4">
      <t>フヒョウ</t>
    </rPh>
    <rPh sb="13" eb="15">
      <t>タンイ</t>
    </rPh>
    <rPh sb="15" eb="16">
      <t>メ</t>
    </rPh>
    <rPh sb="16" eb="18">
      <t>イコウ</t>
    </rPh>
    <rPh sb="19" eb="21">
      <t>メンセキ</t>
    </rPh>
    <rPh sb="21" eb="23">
      <t>ヘンコウ</t>
    </rPh>
    <rPh sb="24" eb="25">
      <t>ショウ</t>
    </rPh>
    <rPh sb="27" eb="29">
      <t>バアイ</t>
    </rPh>
    <phoneticPr fontId="10"/>
  </si>
  <si>
    <r>
      <rPr>
        <b/>
        <sz val="11"/>
        <color indexed="8"/>
        <rFont val="ＭＳ Ｐゴシック"/>
        <family val="3"/>
        <charset val="128"/>
      </rPr>
      <t>□</t>
    </r>
    <r>
      <rPr>
        <sz val="11"/>
        <rFont val="ＭＳ Ｐゴシック"/>
        <family val="3"/>
        <charset val="128"/>
      </rPr>
      <t xml:space="preserve">　外観及び内部の様子がわかる写真（カラーのもの）
      </t>
    </r>
    <r>
      <rPr>
        <sz val="11"/>
        <color rgb="FFFF0000"/>
        <rFont val="ＭＳ Ｐゴシック"/>
        <family val="3"/>
        <charset val="128"/>
      </rPr>
      <t>※事務室内、食堂及び機能訓練室に変更が生じた場合</t>
    </r>
    <rPh sb="2" eb="4">
      <t>ガイカン</t>
    </rPh>
    <rPh sb="4" eb="5">
      <t>オヨ</t>
    </rPh>
    <rPh sb="6" eb="8">
      <t>ナイブ</t>
    </rPh>
    <rPh sb="9" eb="11">
      <t>ヨウス</t>
    </rPh>
    <rPh sb="15" eb="17">
      <t>シャシン</t>
    </rPh>
    <rPh sb="33" eb="36">
      <t>ジムシツ</t>
    </rPh>
    <rPh sb="36" eb="37">
      <t>ナイ</t>
    </rPh>
    <rPh sb="38" eb="40">
      <t>ショクドウ</t>
    </rPh>
    <rPh sb="40" eb="41">
      <t>オヨ</t>
    </rPh>
    <rPh sb="42" eb="44">
      <t>キノウ</t>
    </rPh>
    <rPh sb="44" eb="46">
      <t>クンレン</t>
    </rPh>
    <rPh sb="46" eb="47">
      <t>シツ</t>
    </rPh>
    <rPh sb="48" eb="50">
      <t>ヘンコウ</t>
    </rPh>
    <rPh sb="51" eb="52">
      <t>ショウ</t>
    </rPh>
    <rPh sb="54" eb="56">
      <t>バアイ</t>
    </rPh>
    <phoneticPr fontId="10"/>
  </si>
  <si>
    <t>運営規程①（営業日、営業時間、サービス提供日、サービス提供時間、単位数、利用者定員、利用料、その他の費用　）</t>
    <rPh sb="0" eb="2">
      <t>ウンエイ</t>
    </rPh>
    <rPh sb="2" eb="4">
      <t>キテイ</t>
    </rPh>
    <rPh sb="6" eb="9">
      <t>エイギョウビ</t>
    </rPh>
    <rPh sb="10" eb="12">
      <t>エイギョウ</t>
    </rPh>
    <rPh sb="12" eb="14">
      <t>ジカン</t>
    </rPh>
    <rPh sb="19" eb="21">
      <t>テイキョウ</t>
    </rPh>
    <rPh sb="21" eb="22">
      <t>ビ</t>
    </rPh>
    <rPh sb="27" eb="29">
      <t>テイキョウ</t>
    </rPh>
    <rPh sb="29" eb="31">
      <t>ジカン</t>
    </rPh>
    <rPh sb="32" eb="35">
      <t>タンイスウ</t>
    </rPh>
    <rPh sb="36" eb="38">
      <t>リヨウ</t>
    </rPh>
    <rPh sb="38" eb="39">
      <t>シャ</t>
    </rPh>
    <rPh sb="39" eb="41">
      <t>テイイン</t>
    </rPh>
    <rPh sb="42" eb="45">
      <t>リヨウリョウ</t>
    </rPh>
    <rPh sb="48" eb="49">
      <t>タ</t>
    </rPh>
    <rPh sb="50" eb="52">
      <t>ヒヨウ</t>
    </rPh>
    <phoneticPr fontId="10"/>
  </si>
  <si>
    <r>
      <rPr>
        <b/>
        <sz val="11"/>
        <color indexed="8"/>
        <rFont val="ＭＳ Ｐゴシック"/>
        <family val="3"/>
        <charset val="128"/>
      </rPr>
      <t>□</t>
    </r>
    <r>
      <rPr>
        <sz val="11"/>
        <color indexed="8"/>
        <rFont val="ＭＳ Ｐゴシック"/>
        <family val="3"/>
        <charset val="128"/>
      </rPr>
      <t>　従業者の勤務体制及び勤務形態一覧表（参考様式２） 
　　　※変更がある場合</t>
    </r>
    <rPh sb="2" eb="5">
      <t>ジュウギョウシャ</t>
    </rPh>
    <rPh sb="6" eb="8">
      <t>キンム</t>
    </rPh>
    <rPh sb="8" eb="10">
      <t>タイセイ</t>
    </rPh>
    <rPh sb="10" eb="11">
      <t>オヨ</t>
    </rPh>
    <rPh sb="12" eb="14">
      <t>キンム</t>
    </rPh>
    <rPh sb="14" eb="16">
      <t>ケイタイ</t>
    </rPh>
    <rPh sb="16" eb="18">
      <t>イチラン</t>
    </rPh>
    <rPh sb="18" eb="19">
      <t>ヒョウ</t>
    </rPh>
    <rPh sb="20" eb="22">
      <t>サンコウ</t>
    </rPh>
    <rPh sb="22" eb="24">
      <t>ヨウシキ</t>
    </rPh>
    <rPh sb="32" eb="34">
      <t>ヘンコウ</t>
    </rPh>
    <rPh sb="37" eb="39">
      <t>バアイ</t>
    </rPh>
    <phoneticPr fontId="10"/>
  </si>
  <si>
    <t>運営規程②（従事者内訳 他）</t>
    <rPh sb="0" eb="2">
      <t>ウンエイ</t>
    </rPh>
    <rPh sb="2" eb="4">
      <t>キテイ</t>
    </rPh>
    <rPh sb="6" eb="9">
      <t>ジュウジシャ</t>
    </rPh>
    <rPh sb="9" eb="11">
      <t>ウチワケ</t>
    </rPh>
    <rPh sb="12" eb="13">
      <t>ホカ</t>
    </rPh>
    <phoneticPr fontId="10"/>
  </si>
  <si>
    <r>
      <rPr>
        <b/>
        <sz val="11"/>
        <color indexed="8"/>
        <rFont val="ＭＳ Ｐゴシック"/>
        <family val="3"/>
        <charset val="128"/>
      </rPr>
      <t>□</t>
    </r>
    <r>
      <rPr>
        <sz val="11"/>
        <rFont val="ＭＳ Ｐゴシック"/>
        <family val="3"/>
        <charset val="128"/>
      </rPr>
      <t>　従業者の勤務体制及び勤務形態一覧表（参考様式２） 
　　　※変更がある場合</t>
    </r>
    <rPh sb="2" eb="5">
      <t>ジュウギョウシャ</t>
    </rPh>
    <rPh sb="6" eb="8">
      <t>キンム</t>
    </rPh>
    <rPh sb="8" eb="10">
      <t>タイセイ</t>
    </rPh>
    <rPh sb="10" eb="11">
      <t>オヨ</t>
    </rPh>
    <rPh sb="12" eb="14">
      <t>キンム</t>
    </rPh>
    <rPh sb="14" eb="16">
      <t>ケイタイ</t>
    </rPh>
    <rPh sb="16" eb="18">
      <t>イチラン</t>
    </rPh>
    <rPh sb="18" eb="19">
      <t>ヒョウ</t>
    </rPh>
    <rPh sb="20" eb="22">
      <t>サンコウ</t>
    </rPh>
    <rPh sb="22" eb="24">
      <t>ヨウシキ</t>
    </rPh>
    <rPh sb="32" eb="34">
      <t>ヘンコウ</t>
    </rPh>
    <rPh sb="37" eb="39">
      <t>バアイ</t>
    </rPh>
    <phoneticPr fontId="10"/>
  </si>
  <si>
    <r>
      <rPr>
        <b/>
        <sz val="11"/>
        <color indexed="8"/>
        <rFont val="ＭＳ Ｐゴシック"/>
        <family val="3"/>
        <charset val="128"/>
      </rPr>
      <t>□</t>
    </r>
    <r>
      <rPr>
        <sz val="12"/>
        <rFont val="ＭＳ Ｐゴシック"/>
        <family val="3"/>
        <charset val="128"/>
      </rPr>
      <t>　加算様式１－５</t>
    </r>
    <rPh sb="2" eb="4">
      <t>カサン</t>
    </rPh>
    <rPh sb="4" eb="6">
      <t>ヨウシキ</t>
    </rPh>
    <phoneticPr fontId="10"/>
  </si>
  <si>
    <t>変更予定月の
前月15日まで</t>
    <rPh sb="0" eb="2">
      <t>ヘンコウ</t>
    </rPh>
    <rPh sb="2" eb="4">
      <t>ヨテイ</t>
    </rPh>
    <rPh sb="4" eb="5">
      <t>ツキ</t>
    </rPh>
    <rPh sb="7" eb="9">
      <t>ゼンゲツ</t>
    </rPh>
    <rPh sb="11" eb="12">
      <t>ニチ</t>
    </rPh>
    <phoneticPr fontId="10"/>
  </si>
  <si>
    <r>
      <rPr>
        <b/>
        <sz val="11"/>
        <color theme="1"/>
        <rFont val="ＭＳ Ｐゴシック"/>
        <family val="3"/>
        <charset val="128"/>
        <scheme val="minor"/>
      </rPr>
      <t>□</t>
    </r>
    <r>
      <rPr>
        <sz val="11"/>
        <color theme="1"/>
        <rFont val="ＭＳ Ｐゴシック"/>
        <family val="3"/>
        <charset val="128"/>
        <scheme val="minor"/>
      </rPr>
      <t>　算定に伴い必要となる書類
　　　</t>
    </r>
    <r>
      <rPr>
        <sz val="11"/>
        <color rgb="FFFF0000"/>
        <rFont val="ＭＳ Ｐゴシック"/>
        <family val="3"/>
        <charset val="128"/>
        <scheme val="minor"/>
      </rPr>
      <t>※別途ホームページ等でご確認ください</t>
    </r>
    <rPh sb="2" eb="4">
      <t>サンテイ</t>
    </rPh>
    <rPh sb="5" eb="6">
      <t>トモナ</t>
    </rPh>
    <rPh sb="7" eb="9">
      <t>ヒツヨウ</t>
    </rPh>
    <rPh sb="12" eb="14">
      <t>ショルイ</t>
    </rPh>
    <rPh sb="19" eb="21">
      <t>ベット</t>
    </rPh>
    <rPh sb="27" eb="28">
      <t>トウ</t>
    </rPh>
    <rPh sb="30" eb="32">
      <t>カクニン</t>
    </rPh>
    <phoneticPr fontId="10"/>
  </si>
  <si>
    <t>（変更前）</t>
    <rPh sb="1" eb="3">
      <t>ヘンコウ</t>
    </rPh>
    <rPh sb="3" eb="4">
      <t>マエ</t>
    </rPh>
    <phoneticPr fontId="10"/>
  </si>
  <si>
    <t>（変更後）</t>
    <rPh sb="1" eb="3">
      <t>ヘンコウ</t>
    </rPh>
    <rPh sb="3" eb="4">
      <t>アト</t>
    </rPh>
    <phoneticPr fontId="10"/>
  </si>
  <si>
    <t>年　　　月　　　日</t>
    <rPh sb="0" eb="1">
      <t>ネン</t>
    </rPh>
    <rPh sb="4" eb="5">
      <t>ツキ</t>
    </rPh>
    <rPh sb="8" eb="9">
      <t>ニチ</t>
    </rPh>
    <phoneticPr fontId="10"/>
  </si>
  <si>
    <t>LIFEへの登録</t>
    <rPh sb="6" eb="8">
      <t>トウロク</t>
    </rPh>
    <phoneticPr fontId="10"/>
  </si>
  <si>
    <r>
      <t xml:space="preserve">割引
</t>
    </r>
    <r>
      <rPr>
        <b/>
        <sz val="9"/>
        <color rgb="FFFF0000"/>
        <rFont val="ＭＳ Ｐゴシック"/>
        <family val="3"/>
        <charset val="128"/>
      </rPr>
      <t>（※1）</t>
    </r>
    <rPh sb="0" eb="2">
      <t>ワリビキ</t>
    </rPh>
    <phoneticPr fontId="10"/>
  </si>
  <si>
    <t xml:space="preserve"> 職員の欠員による減算の状況</t>
    <rPh sb="1" eb="3">
      <t>ショクイン</t>
    </rPh>
    <rPh sb="4" eb="6">
      <t>ケツイン</t>
    </rPh>
    <rPh sb="9" eb="11">
      <t>ゲンサン</t>
    </rPh>
    <rPh sb="12" eb="14">
      <t>ジョウキョウ</t>
    </rPh>
    <phoneticPr fontId="10"/>
  </si>
  <si>
    <t xml:space="preserve"> 感染症・災害加算</t>
    <rPh sb="1" eb="4">
      <t>カンセンショウ</t>
    </rPh>
    <rPh sb="5" eb="7">
      <t>サイガイ</t>
    </rPh>
    <rPh sb="7" eb="9">
      <t>カサン</t>
    </rPh>
    <phoneticPr fontId="10"/>
  </si>
  <si>
    <t xml:space="preserve"> (※２）入浴介助加算 </t>
    <rPh sb="5" eb="7">
      <t>ニュウヨク</t>
    </rPh>
    <rPh sb="7" eb="9">
      <t>カイジョ</t>
    </rPh>
    <rPh sb="9" eb="11">
      <t>カサン</t>
    </rPh>
    <phoneticPr fontId="10"/>
  </si>
  <si>
    <t xml:space="preserve"> 若年性認知症利用者受入加算</t>
    <rPh sb="1" eb="3">
      <t>ジャクネン</t>
    </rPh>
    <rPh sb="3" eb="4">
      <t>セイ</t>
    </rPh>
    <rPh sb="4" eb="7">
      <t>ニンチショウ</t>
    </rPh>
    <rPh sb="7" eb="10">
      <t>リヨウシャ</t>
    </rPh>
    <rPh sb="10" eb="12">
      <t>ウケイ</t>
    </rPh>
    <rPh sb="12" eb="14">
      <t>カサン</t>
    </rPh>
    <phoneticPr fontId="10"/>
  </si>
  <si>
    <t xml:space="preserve"> 生活機能向上グループ活動加算</t>
    <rPh sb="1" eb="3">
      <t>セイカツ</t>
    </rPh>
    <rPh sb="3" eb="5">
      <t>キノウ</t>
    </rPh>
    <rPh sb="5" eb="7">
      <t>コウジョウ</t>
    </rPh>
    <rPh sb="11" eb="13">
      <t>カツドウ</t>
    </rPh>
    <rPh sb="13" eb="15">
      <t>カサン</t>
    </rPh>
    <phoneticPr fontId="10"/>
  </si>
  <si>
    <t xml:space="preserve"> 運動器機能向上加算</t>
    <rPh sb="1" eb="3">
      <t>ウンドウ</t>
    </rPh>
    <rPh sb="3" eb="4">
      <t>キ</t>
    </rPh>
    <rPh sb="4" eb="6">
      <t>キノウ</t>
    </rPh>
    <rPh sb="6" eb="8">
      <t>コウジョウ</t>
    </rPh>
    <rPh sb="8" eb="10">
      <t>カサン</t>
    </rPh>
    <phoneticPr fontId="10"/>
  </si>
  <si>
    <t xml:space="preserve"> 栄養アセスメント加算</t>
    <rPh sb="1" eb="3">
      <t>エイヨウ</t>
    </rPh>
    <rPh sb="9" eb="11">
      <t>カサン</t>
    </rPh>
    <phoneticPr fontId="10"/>
  </si>
  <si>
    <t xml:space="preserve"> 栄養改善加算</t>
    <rPh sb="1" eb="3">
      <t>エイヨウ</t>
    </rPh>
    <rPh sb="3" eb="5">
      <t>カイゼン</t>
    </rPh>
    <rPh sb="5" eb="7">
      <t>カサン</t>
    </rPh>
    <phoneticPr fontId="10"/>
  </si>
  <si>
    <t xml:space="preserve"> 口腔機能向上加算</t>
    <rPh sb="1" eb="3">
      <t>コウクウ</t>
    </rPh>
    <rPh sb="3" eb="5">
      <t>キノウ</t>
    </rPh>
    <rPh sb="5" eb="7">
      <t>コウジョウ</t>
    </rPh>
    <rPh sb="7" eb="9">
      <t>カサン</t>
    </rPh>
    <phoneticPr fontId="10"/>
  </si>
  <si>
    <t xml:space="preserve"> 選択的サービス複数実施加算</t>
    <rPh sb="1" eb="3">
      <t>センタク</t>
    </rPh>
    <rPh sb="3" eb="4">
      <t>テキ</t>
    </rPh>
    <rPh sb="8" eb="10">
      <t>フクスウ</t>
    </rPh>
    <rPh sb="10" eb="12">
      <t>ジッシ</t>
    </rPh>
    <rPh sb="12" eb="14">
      <t>カサン</t>
    </rPh>
    <phoneticPr fontId="10"/>
  </si>
  <si>
    <t xml:space="preserve"> 事業所評価加算（申出）の有無</t>
    <rPh sb="1" eb="3">
      <t>ジギョウ</t>
    </rPh>
    <rPh sb="3" eb="4">
      <t>ショ</t>
    </rPh>
    <rPh sb="4" eb="6">
      <t>ヒョウカ</t>
    </rPh>
    <rPh sb="6" eb="8">
      <t>カサン</t>
    </rPh>
    <rPh sb="9" eb="10">
      <t>モウ</t>
    </rPh>
    <rPh sb="10" eb="11">
      <t>デ</t>
    </rPh>
    <rPh sb="13" eb="15">
      <t>ウム</t>
    </rPh>
    <phoneticPr fontId="10"/>
  </si>
  <si>
    <t xml:space="preserve"> （※３）生活機能向上連携加算</t>
    <rPh sb="5" eb="7">
      <t>セイカツ</t>
    </rPh>
    <rPh sb="7" eb="9">
      <t>キノウ</t>
    </rPh>
    <rPh sb="9" eb="11">
      <t>コウジョウ</t>
    </rPh>
    <rPh sb="11" eb="13">
      <t>レンケイ</t>
    </rPh>
    <rPh sb="13" eb="15">
      <t>カサン</t>
    </rPh>
    <phoneticPr fontId="10"/>
  </si>
  <si>
    <t xml:space="preserve"> サービス提供体制強化加算</t>
    <rPh sb="5" eb="7">
      <t>テイキョウ</t>
    </rPh>
    <rPh sb="7" eb="9">
      <t>タイセイ</t>
    </rPh>
    <rPh sb="9" eb="11">
      <t>キョウカ</t>
    </rPh>
    <rPh sb="11" eb="13">
      <t>カサン</t>
    </rPh>
    <phoneticPr fontId="10"/>
  </si>
  <si>
    <t xml:space="preserve"> 科学的介護推進体制加算 </t>
    <rPh sb="1" eb="4">
      <t>カガクテキ</t>
    </rPh>
    <rPh sb="4" eb="6">
      <t>カイゴ</t>
    </rPh>
    <rPh sb="6" eb="8">
      <t>スイシン</t>
    </rPh>
    <rPh sb="8" eb="10">
      <t>タイセイ</t>
    </rPh>
    <rPh sb="10" eb="12">
      <t>カサン</t>
    </rPh>
    <phoneticPr fontId="10"/>
  </si>
  <si>
    <t xml:space="preserve"> （※２）機能訓練体制強化加算</t>
    <rPh sb="5" eb="7">
      <t>キノウ</t>
    </rPh>
    <rPh sb="7" eb="9">
      <t>クンレン</t>
    </rPh>
    <rPh sb="9" eb="11">
      <t>タイセイ</t>
    </rPh>
    <rPh sb="11" eb="13">
      <t>キョウカ</t>
    </rPh>
    <rPh sb="13" eb="15">
      <t>カサン</t>
    </rPh>
    <phoneticPr fontId="10"/>
  </si>
  <si>
    <t xml:space="preserve"> 介護職員処遇改善加算</t>
    <rPh sb="1" eb="3">
      <t>カイゴ</t>
    </rPh>
    <rPh sb="3" eb="5">
      <t>ショクイン</t>
    </rPh>
    <rPh sb="5" eb="7">
      <t>ショグウ</t>
    </rPh>
    <rPh sb="7" eb="9">
      <t>カイゼン</t>
    </rPh>
    <rPh sb="9" eb="11">
      <t>カサン</t>
    </rPh>
    <phoneticPr fontId="10"/>
  </si>
  <si>
    <t xml:space="preserve"> 介護職員等特定処遇改善加算</t>
    <rPh sb="1" eb="3">
      <t>カイゴ</t>
    </rPh>
    <rPh sb="3" eb="5">
      <t>ショクイン</t>
    </rPh>
    <rPh sb="5" eb="6">
      <t>ナド</t>
    </rPh>
    <rPh sb="6" eb="8">
      <t>トクテイ</t>
    </rPh>
    <rPh sb="8" eb="10">
      <t>ショグウ</t>
    </rPh>
    <rPh sb="10" eb="12">
      <t>カイゼン</t>
    </rPh>
    <rPh sb="12" eb="14">
      <t>カサン</t>
    </rPh>
    <phoneticPr fontId="10"/>
  </si>
  <si>
    <t>加算Ⅱ</t>
    <rPh sb="0" eb="2">
      <t>カサン</t>
    </rPh>
    <phoneticPr fontId="10"/>
  </si>
  <si>
    <t xml:space="preserve"> 介護職員等ベースアップ等支援加算</t>
    <rPh sb="1" eb="3">
      <t>カイゴ</t>
    </rPh>
    <rPh sb="3" eb="5">
      <t>ショクイン</t>
    </rPh>
    <rPh sb="5" eb="6">
      <t>ナド</t>
    </rPh>
    <rPh sb="12" eb="13">
      <t>ナド</t>
    </rPh>
    <rPh sb="13" eb="15">
      <t>シエン</t>
    </rPh>
    <rPh sb="15" eb="17">
      <t>カサン</t>
    </rPh>
    <phoneticPr fontId="10"/>
  </si>
  <si>
    <t>生活援助サービス（２時間以上５時間未満）のサービス提供時に算定可能です。</t>
    <rPh sb="0" eb="2">
      <t>セイカツ</t>
    </rPh>
    <rPh sb="2" eb="4">
      <t>エンジョ</t>
    </rPh>
    <rPh sb="10" eb="12">
      <t>ジカン</t>
    </rPh>
    <rPh sb="12" eb="14">
      <t>イジョウ</t>
    </rPh>
    <rPh sb="15" eb="17">
      <t>ジカン</t>
    </rPh>
    <rPh sb="17" eb="19">
      <t>ミマン</t>
    </rPh>
    <rPh sb="25" eb="27">
      <t>テイキョウ</t>
    </rPh>
    <rPh sb="27" eb="28">
      <t>ジ</t>
    </rPh>
    <rPh sb="29" eb="31">
      <t>サンテイ</t>
    </rPh>
    <rPh sb="31" eb="33">
      <t>カノウ</t>
    </rPh>
    <phoneticPr fontId="10"/>
  </si>
  <si>
    <t>（※３）</t>
    <phoneticPr fontId="10"/>
  </si>
  <si>
    <t>予防通所サービス（５時間以上）のサービス提供時に算定可能です。</t>
    <rPh sb="0" eb="2">
      <t>ヨボウ</t>
    </rPh>
    <rPh sb="2" eb="4">
      <t>ツウショ</t>
    </rPh>
    <rPh sb="10" eb="12">
      <t>ジカン</t>
    </rPh>
    <rPh sb="12" eb="14">
      <t>イジョウ</t>
    </rPh>
    <rPh sb="20" eb="22">
      <t>テイキョウ</t>
    </rPh>
    <rPh sb="22" eb="23">
      <t>ジ</t>
    </rPh>
    <rPh sb="24" eb="26">
      <t>サンテイ</t>
    </rPh>
    <rPh sb="26" eb="28">
      <t>カノウ</t>
    </rPh>
    <phoneticPr fontId="10"/>
  </si>
  <si>
    <t>事業費算定に関すること①</t>
    <rPh sb="0" eb="3">
      <t>ジギョウヒ</t>
    </rPh>
    <rPh sb="3" eb="5">
      <t>サンテイ</t>
    </rPh>
    <rPh sb="4" eb="5">
      <t>カサン</t>
    </rPh>
    <rPh sb="6" eb="7">
      <t>カン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</si>
</sst>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2" x14ac:knownFonts="1">
    <font>
      <sz val="12"/>
      <name val="ＭＳ Ｐゴシック"/>
      <family val="3"/>
      <charset val="128"/>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0"/>
      <name val="ＭＳ 明朝"/>
      <family val="1"/>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11"/>
      <color theme="1"/>
      <name val="ＭＳ Ｐゴシック"/>
      <family val="3"/>
      <charset val="128"/>
      <scheme val="minor"/>
    </font>
    <font>
      <sz val="14"/>
      <color rgb="FFFF0000"/>
      <name val="ＭＳ Ｐゴシック"/>
      <family val="3"/>
      <charset val="128"/>
    </font>
    <font>
      <sz val="9"/>
      <name val="HG丸ｺﾞｼｯｸM-PRO"/>
      <family val="3"/>
      <charset val="128"/>
    </font>
    <font>
      <b/>
      <sz val="8"/>
      <color rgb="FFFF0000"/>
      <name val="ＭＳ Ｐゴシック"/>
      <family val="3"/>
      <charset val="128"/>
    </font>
    <font>
      <b/>
      <sz val="12"/>
      <color theme="1"/>
      <name val="ＭＳ Ｐゴシック"/>
      <family val="3"/>
      <charset val="128"/>
      <scheme val="minor"/>
    </font>
    <font>
      <b/>
      <sz val="9"/>
      <color rgb="FFFF0000"/>
      <name val="ＭＳ Ｐゴシック"/>
      <family val="3"/>
      <charset val="128"/>
    </font>
    <font>
      <b/>
      <sz val="10"/>
      <color rgb="FFFF0000"/>
      <name val="ＭＳ Ｐゴシック"/>
      <family val="3"/>
      <charset val="128"/>
    </font>
    <font>
      <sz val="9"/>
      <name val="ＭＳ 明朝"/>
      <family val="1"/>
      <charset val="128"/>
    </font>
    <font>
      <b/>
      <sz val="10"/>
      <color theme="1"/>
      <name val="ＭＳ Ｐゴシック"/>
      <family val="3"/>
      <charset val="128"/>
      <scheme val="minor"/>
    </font>
    <font>
      <sz val="14"/>
      <color theme="1"/>
      <name val="ＭＳ Ｐ明朝"/>
      <family val="1"/>
      <charset val="128"/>
    </font>
    <font>
      <sz val="12"/>
      <color theme="1"/>
      <name val="ＭＳ 明朝"/>
      <family val="1"/>
      <charset val="128"/>
    </font>
    <font>
      <b/>
      <sz val="9"/>
      <color rgb="FFFF0000"/>
      <name val="ＭＳ Ｐゴシック"/>
      <family val="3"/>
      <charset val="128"/>
      <scheme val="minor"/>
    </font>
    <font>
      <sz val="11"/>
      <color theme="1"/>
      <name val="ＭＳ 明朝"/>
      <family val="1"/>
      <charset val="128"/>
    </font>
    <font>
      <sz val="11"/>
      <name val="ＭＳ Ｐゴシック"/>
      <family val="3"/>
      <charset val="128"/>
      <scheme val="minor"/>
    </font>
    <font>
      <b/>
      <sz val="10"/>
      <color rgb="FFFF0000"/>
      <name val="ＭＳ Ｐゴシック"/>
      <family val="3"/>
      <charset val="128"/>
      <scheme val="minor"/>
    </font>
    <font>
      <sz val="12"/>
      <color theme="1"/>
      <name val="ＭＳ Ｐゴシック"/>
      <family val="2"/>
      <charset val="128"/>
    </font>
    <font>
      <sz val="11"/>
      <name val="HG丸ｺﾞｼｯｸM-PRO"/>
      <family val="3"/>
      <charset val="128"/>
    </font>
    <font>
      <b/>
      <sz val="9"/>
      <name val="HG丸ｺﾞｼｯｸM-PRO"/>
      <family val="3"/>
      <charset val="128"/>
    </font>
    <font>
      <sz val="6"/>
      <name val="ＭＳ ゴシック"/>
      <family val="3"/>
      <charset val="128"/>
    </font>
    <font>
      <b/>
      <sz val="12"/>
      <name val="HG丸ｺﾞｼｯｸM-PRO"/>
      <family val="3"/>
      <charset val="128"/>
    </font>
    <font>
      <sz val="6"/>
      <name val="HG丸ｺﾞｼｯｸM-PRO"/>
      <family val="3"/>
      <charset val="128"/>
    </font>
    <font>
      <b/>
      <i/>
      <sz val="9"/>
      <name val="HG丸ｺﾞｼｯｸM-PRO"/>
      <family val="3"/>
      <charset val="128"/>
    </font>
    <font>
      <sz val="8"/>
      <name val="HG丸ｺﾞｼｯｸM-PRO"/>
      <family val="3"/>
      <charset val="128"/>
    </font>
    <font>
      <b/>
      <sz val="8"/>
      <name val="HG丸ｺﾞｼｯｸM-PRO"/>
      <family val="3"/>
      <charset val="128"/>
    </font>
    <font>
      <b/>
      <sz val="10"/>
      <name val="HG丸ｺﾞｼｯｸM-PRO"/>
      <family val="3"/>
      <charset val="128"/>
    </font>
    <font>
      <b/>
      <sz val="11"/>
      <name val="HG丸ｺﾞｼｯｸM-PRO"/>
      <family val="3"/>
      <charset val="128"/>
    </font>
    <font>
      <sz val="9"/>
      <name val="ＭＳ Ｐゴシック"/>
      <family val="3"/>
      <charset val="128"/>
      <scheme val="major"/>
    </font>
    <font>
      <sz val="10"/>
      <name val="ＭＳ Ｐゴシック"/>
      <family val="3"/>
      <charset val="128"/>
      <scheme val="major"/>
    </font>
    <font>
      <sz val="11"/>
      <color rgb="FFFF0000"/>
      <name val="ＭＳ ゴシック"/>
      <family val="3"/>
      <charset val="128"/>
    </font>
    <font>
      <b/>
      <sz val="12"/>
      <color rgb="FFFF0000"/>
      <name val="ＭＳ Ｐゴシック"/>
      <family val="3"/>
      <charset val="128"/>
    </font>
    <font>
      <sz val="12"/>
      <color rgb="FFFF0000"/>
      <name val="ＭＳ Ｐゴシック"/>
      <family val="3"/>
      <charset val="128"/>
    </font>
    <font>
      <sz val="9"/>
      <color rgb="FFFF0000"/>
      <name val="HG丸ｺﾞｼｯｸM-PRO"/>
      <family val="3"/>
      <charset val="128"/>
    </font>
    <font>
      <b/>
      <sz val="11"/>
      <color rgb="FFFF0000"/>
      <name val="HG丸ｺﾞｼｯｸM-PRO"/>
      <family val="3"/>
      <charset val="128"/>
    </font>
    <font>
      <b/>
      <sz val="11"/>
      <color rgb="FFFF0000"/>
      <name val="ＭＳ ゴシック"/>
      <family val="3"/>
      <charset val="128"/>
    </font>
    <font>
      <sz val="10"/>
      <color rgb="FFFF0000"/>
      <name val="ＭＳ Ｐゴシック"/>
      <family val="3"/>
      <charset val="128"/>
    </font>
    <font>
      <b/>
      <sz val="9"/>
      <color rgb="FFFF0000"/>
      <name val="HG丸ｺﾞｼｯｸM-PRO"/>
      <family val="3"/>
      <charset val="128"/>
    </font>
    <font>
      <sz val="9"/>
      <color indexed="10"/>
      <name val="HG丸ｺﾞｼｯｸM-PRO"/>
      <family val="3"/>
      <charset val="128"/>
    </font>
    <font>
      <sz val="11"/>
      <color theme="1"/>
      <name val="ＭＳ Ｐゴシック"/>
      <family val="2"/>
      <charset val="128"/>
    </font>
    <font>
      <sz val="16"/>
      <color theme="1"/>
      <name val="HGS創英角ｺﾞｼｯｸUB"/>
      <family val="3"/>
      <charset val="128"/>
    </font>
    <font>
      <sz val="6"/>
      <name val="ＭＳ Ｐゴシック"/>
      <family val="2"/>
      <charset val="128"/>
    </font>
    <font>
      <sz val="12"/>
      <color theme="1"/>
      <name val="HG丸ｺﾞｼｯｸM-PRO"/>
      <family val="3"/>
      <charset val="128"/>
    </font>
    <font>
      <sz val="12"/>
      <color theme="1"/>
      <name val="ＭＳ ゴシック"/>
      <family val="3"/>
      <charset val="128"/>
    </font>
    <font>
      <sz val="11"/>
      <color theme="1"/>
      <name val="ＭＳ ゴシック"/>
      <family val="3"/>
      <charset val="128"/>
    </font>
    <font>
      <sz val="10"/>
      <color theme="1"/>
      <name val="HG丸ｺﾞｼｯｸM-PRO"/>
      <family val="3"/>
      <charset val="128"/>
    </font>
    <font>
      <sz val="10"/>
      <color theme="1"/>
      <name val="ＭＳ 明朝"/>
      <family val="1"/>
      <charset val="128"/>
    </font>
    <font>
      <sz val="10"/>
      <color theme="1"/>
      <name val="ＭＳ ゴシック"/>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b/>
      <sz val="9"/>
      <color indexed="81"/>
      <name val="ＭＳ Ｐゴシック"/>
      <family val="3"/>
      <charset val="128"/>
    </font>
    <font>
      <sz val="11"/>
      <color rgb="FFFF0000"/>
      <name val="ＭＳ Ｐゴシック"/>
      <family val="3"/>
      <charset val="128"/>
    </font>
    <font>
      <sz val="9"/>
      <color theme="1"/>
      <name val="ＭＳ ゴシック"/>
      <family val="3"/>
      <charset val="128"/>
    </font>
    <font>
      <sz val="24"/>
      <name val="HGSｺﾞｼｯｸM"/>
      <family val="3"/>
      <charset val="128"/>
    </font>
    <font>
      <b/>
      <sz val="16"/>
      <name val="HGSｺﾞｼｯｸM"/>
      <family val="3"/>
      <charset val="128"/>
    </font>
    <font>
      <sz val="16"/>
      <name val="HGSｺﾞｼｯｸM"/>
      <family val="3"/>
      <charset val="128"/>
    </font>
    <font>
      <b/>
      <sz val="26"/>
      <name val="HGSｺﾞｼｯｸM"/>
      <family val="3"/>
      <charset val="128"/>
    </font>
    <font>
      <b/>
      <sz val="24"/>
      <name val="HGSｺﾞｼｯｸM"/>
      <family val="3"/>
      <charset val="128"/>
    </font>
    <font>
      <sz val="10"/>
      <name val="HGSｺﾞｼｯｸM"/>
      <family val="3"/>
      <charset val="128"/>
    </font>
    <font>
      <b/>
      <sz val="18"/>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sz val="9"/>
      <name val="HGSｺﾞｼｯｸM"/>
      <family val="3"/>
      <charset val="128"/>
    </font>
    <font>
      <sz val="14"/>
      <name val="HG丸ｺﾞｼｯｸM-PRO"/>
      <family val="3"/>
      <charset val="128"/>
    </font>
    <font>
      <sz val="24"/>
      <name val="ＭＳ Ｐゴシック"/>
      <family val="3"/>
      <charset val="128"/>
    </font>
    <font>
      <sz val="16"/>
      <color rgb="FFFF0000"/>
      <name val="游ゴシック"/>
      <family val="3"/>
      <charset val="128"/>
    </font>
    <font>
      <sz val="16"/>
      <name val="游ゴシック"/>
      <family val="3"/>
      <charset val="128"/>
    </font>
    <font>
      <b/>
      <sz val="16"/>
      <color theme="1"/>
      <name val="ＭＳ Ｐゴシック"/>
      <family val="3"/>
      <charset val="128"/>
      <scheme val="minor"/>
    </font>
    <font>
      <sz val="11"/>
      <color theme="1"/>
      <name val="ＭＳ Ｐゴシック"/>
      <family val="3"/>
      <charset val="128"/>
    </font>
    <font>
      <b/>
      <sz val="11"/>
      <color theme="1"/>
      <name val="HGP創英角ｺﾞｼｯｸUB"/>
      <family val="3"/>
      <charset val="128"/>
    </font>
    <font>
      <sz val="11"/>
      <color theme="1"/>
      <name val="HGP創英角ｺﾞｼｯｸUB"/>
      <family val="3"/>
      <charset val="128"/>
    </font>
    <font>
      <b/>
      <sz val="11"/>
      <color theme="1"/>
      <name val="ＭＳ Ｐゴシック"/>
      <family val="3"/>
      <charset val="128"/>
      <scheme val="minor"/>
    </font>
    <font>
      <sz val="11"/>
      <color rgb="FFFF0000"/>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rgb="FFFFFF99"/>
        <bgColor indexed="64"/>
      </patternFill>
    </fill>
    <fill>
      <patternFill patternType="solid">
        <fgColor rgb="FFFFFF00"/>
        <bgColor indexed="64"/>
      </patternFill>
    </fill>
    <fill>
      <patternFill patternType="solid">
        <fgColor indexed="13"/>
        <bgColor indexed="64"/>
      </patternFill>
    </fill>
    <fill>
      <patternFill patternType="solid">
        <fgColor rgb="FFCCFFCC"/>
        <bgColor indexed="64"/>
      </patternFill>
    </fill>
    <fill>
      <patternFill patternType="solid">
        <fgColor rgb="FFCCECFF"/>
        <bgColor indexed="64"/>
      </patternFill>
    </fill>
    <fill>
      <patternFill patternType="solid">
        <fgColor theme="9" tint="0.59999389629810485"/>
        <bgColor indexed="64"/>
      </patternFill>
    </fill>
    <fill>
      <patternFill patternType="solid">
        <fgColor theme="0"/>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hair">
        <color indexed="64"/>
      </top>
      <bottom style="thin">
        <color indexed="64"/>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left style="dotted">
        <color indexed="64"/>
      </left>
      <right/>
      <top style="medium">
        <color indexed="64"/>
      </top>
      <bottom/>
      <diagonal/>
    </border>
    <border>
      <left style="dotted">
        <color indexed="64"/>
      </left>
      <right/>
      <top/>
      <bottom/>
      <diagonal/>
    </border>
    <border>
      <left/>
      <right style="dotted">
        <color indexed="64"/>
      </right>
      <top/>
      <bottom/>
      <diagonal/>
    </border>
    <border>
      <left style="medium">
        <color indexed="64"/>
      </left>
      <right style="dotted">
        <color indexed="64"/>
      </right>
      <top/>
      <bottom style="dotted">
        <color indexed="64"/>
      </bottom>
      <diagonal/>
    </border>
    <border>
      <left/>
      <right style="hair">
        <color indexed="64"/>
      </right>
      <top/>
      <bottom/>
      <diagonal/>
    </border>
    <border>
      <left style="hair">
        <color indexed="64"/>
      </left>
      <right/>
      <top style="medium">
        <color indexed="64"/>
      </top>
      <bottom/>
      <diagonal/>
    </border>
    <border>
      <left/>
      <right style="dotted">
        <color indexed="64"/>
      </right>
      <top style="medium">
        <color indexed="64"/>
      </top>
      <bottom/>
      <diagonal/>
    </border>
    <border>
      <left style="dotted">
        <color indexed="64"/>
      </left>
      <right/>
      <top style="dotted">
        <color indexed="64"/>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dotted">
        <color indexed="64"/>
      </left>
      <right/>
      <top/>
      <bottom style="medium">
        <color indexed="64"/>
      </bottom>
      <diagonal/>
    </border>
    <border>
      <left/>
      <right/>
      <top/>
      <bottom style="medium">
        <color auto="1"/>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diagonalUp="1">
      <left style="medium">
        <color indexed="64"/>
      </left>
      <right/>
      <top style="medium">
        <color indexed="64"/>
      </top>
      <bottom style="dotted">
        <color indexed="64"/>
      </bottom>
      <diagonal style="thin">
        <color indexed="64"/>
      </diagonal>
    </border>
    <border diagonalUp="1">
      <left/>
      <right style="medium">
        <color indexed="64"/>
      </right>
      <top style="medium">
        <color indexed="64"/>
      </top>
      <bottom style="dotted">
        <color indexed="64"/>
      </bottom>
      <diagonal style="thin">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s>
  <cellStyleXfs count="64">
    <xf numFmtId="0" fontId="0" fillId="0" borderId="0" applyBorder="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4"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 fillId="0" borderId="0"/>
    <xf numFmtId="0" fontId="12" fillId="0" borderId="0"/>
    <xf numFmtId="0" fontId="4" fillId="0" borderId="0" applyBorder="0"/>
    <xf numFmtId="0" fontId="4" fillId="0" borderId="0" applyBorder="0"/>
    <xf numFmtId="0" fontId="3" fillId="0" borderId="0"/>
    <xf numFmtId="0" fontId="3" fillId="0" borderId="0"/>
    <xf numFmtId="0" fontId="34" fillId="4" borderId="0" applyNumberFormat="0" applyBorder="0" applyAlignment="0" applyProtection="0">
      <alignment vertical="center"/>
    </xf>
    <xf numFmtId="0" fontId="7" fillId="0" borderId="0"/>
    <xf numFmtId="0" fontId="3" fillId="0" borderId="0"/>
    <xf numFmtId="0" fontId="4" fillId="0" borderId="0" applyBorder="0"/>
    <xf numFmtId="0" fontId="3" fillId="0" borderId="0"/>
    <xf numFmtId="0" fontId="36" fillId="0" borderId="0">
      <alignment vertical="center"/>
    </xf>
    <xf numFmtId="0" fontId="3" fillId="0" borderId="0"/>
    <xf numFmtId="0" fontId="4" fillId="0" borderId="0" applyBorder="0"/>
    <xf numFmtId="0" fontId="1" fillId="0" borderId="0">
      <alignment vertical="center"/>
    </xf>
    <xf numFmtId="0" fontId="4" fillId="0" borderId="0" applyBorder="0"/>
    <xf numFmtId="0" fontId="3" fillId="22" borderId="2" applyNumberFormat="0" applyFont="0" applyAlignment="0" applyProtection="0">
      <alignment vertical="center"/>
    </xf>
    <xf numFmtId="0" fontId="4" fillId="0" borderId="0" applyBorder="0"/>
    <xf numFmtId="0" fontId="12" fillId="0" borderId="0"/>
    <xf numFmtId="0" fontId="3" fillId="0" borderId="0">
      <alignment vertical="center"/>
    </xf>
    <xf numFmtId="0" fontId="73" fillId="0" borderId="0">
      <alignment vertical="center"/>
    </xf>
    <xf numFmtId="0" fontId="7" fillId="0" borderId="0"/>
    <xf numFmtId="0" fontId="3" fillId="0" borderId="0">
      <alignment vertical="center"/>
    </xf>
  </cellStyleXfs>
  <cellXfs count="1276">
    <xf numFmtId="0" fontId="0" fillId="0" borderId="0" xfId="0"/>
    <xf numFmtId="0" fontId="13" fillId="0" borderId="0" xfId="44" applyFont="1" applyAlignment="1">
      <alignment vertical="center"/>
    </xf>
    <xf numFmtId="0" fontId="3" fillId="0" borderId="0" xfId="45" applyFont="1" applyAlignment="1">
      <alignment horizontal="left" vertical="center"/>
    </xf>
    <xf numFmtId="0" fontId="5" fillId="0" borderId="0" xfId="44" applyFont="1" applyFill="1" applyBorder="1" applyAlignment="1">
      <alignment vertical="center"/>
    </xf>
    <xf numFmtId="0" fontId="5" fillId="0" borderId="13" xfId="45" applyFont="1" applyBorder="1" applyAlignment="1">
      <alignment vertical="center"/>
    </xf>
    <xf numFmtId="0" fontId="4" fillId="0" borderId="0" xfId="0" applyFont="1"/>
    <xf numFmtId="0" fontId="3" fillId="0" borderId="0" xfId="45" applyFont="1" applyBorder="1" applyAlignment="1">
      <alignment horizontal="left" vertical="center"/>
    </xf>
    <xf numFmtId="0" fontId="4" fillId="0" borderId="0" xfId="44" applyFont="1" applyAlignment="1">
      <alignment vertical="center"/>
    </xf>
    <xf numFmtId="0" fontId="4" fillId="0" borderId="0" xfId="44" applyFont="1" applyFill="1" applyBorder="1" applyAlignment="1">
      <alignment vertical="center"/>
    </xf>
    <xf numFmtId="0" fontId="5" fillId="0" borderId="0" xfId="49" applyFont="1"/>
    <xf numFmtId="0" fontId="4" fillId="0" borderId="0" xfId="49" applyFont="1"/>
    <xf numFmtId="0" fontId="3" fillId="0" borderId="0" xfId="43" applyFont="1" applyAlignment="1">
      <alignment vertical="center"/>
    </xf>
    <xf numFmtId="0" fontId="3" fillId="0" borderId="0" xfId="43" applyFont="1" applyFill="1" applyAlignment="1">
      <alignment vertical="center"/>
    </xf>
    <xf numFmtId="0" fontId="2" fillId="0" borderId="0" xfId="43" applyFont="1" applyAlignment="1">
      <alignment vertical="center"/>
    </xf>
    <xf numFmtId="0" fontId="3" fillId="0" borderId="0" xfId="43" applyFont="1" applyFill="1" applyBorder="1" applyAlignment="1">
      <alignment vertical="center"/>
    </xf>
    <xf numFmtId="0" fontId="3" fillId="0" borderId="0" xfId="51" applyFont="1" applyBorder="1" applyAlignment="1">
      <alignment vertical="center"/>
    </xf>
    <xf numFmtId="0" fontId="15" fillId="0" borderId="0" xfId="43" applyFont="1" applyAlignment="1">
      <alignment vertical="center"/>
    </xf>
    <xf numFmtId="0" fontId="3" fillId="0" borderId="0" xfId="50" applyFont="1" applyBorder="1" applyAlignment="1">
      <alignment vertical="center" textRotation="255"/>
    </xf>
    <xf numFmtId="0" fontId="3" fillId="0" borderId="13" xfId="51" applyFont="1" applyBorder="1" applyAlignment="1">
      <alignment vertical="center"/>
    </xf>
    <xf numFmtId="0" fontId="3" fillId="0" borderId="22" xfId="51" applyFont="1" applyBorder="1" applyAlignment="1">
      <alignment vertical="center"/>
    </xf>
    <xf numFmtId="0" fontId="3" fillId="0" borderId="31" xfId="51" applyFont="1" applyBorder="1" applyAlignment="1">
      <alignment vertical="center"/>
    </xf>
    <xf numFmtId="0" fontId="3" fillId="0" borderId="0" xfId="51" applyFont="1" applyBorder="1" applyAlignment="1">
      <alignment vertical="center" wrapText="1"/>
    </xf>
    <xf numFmtId="0" fontId="3" fillId="0" borderId="0" xfId="51" applyFont="1" applyAlignment="1">
      <alignment vertical="center"/>
    </xf>
    <xf numFmtId="0" fontId="3" fillId="0" borderId="0" xfId="43" applyFont="1" applyBorder="1" applyAlignment="1">
      <alignment vertical="center" wrapText="1"/>
    </xf>
    <xf numFmtId="0" fontId="3" fillId="0" borderId="0" xfId="50" applyFont="1" applyBorder="1" applyAlignment="1">
      <alignment vertical="center"/>
    </xf>
    <xf numFmtId="0" fontId="3" fillId="0" borderId="0" xfId="43" applyFont="1" applyBorder="1" applyAlignment="1">
      <alignment vertical="center" shrinkToFit="1"/>
    </xf>
    <xf numFmtId="0" fontId="3" fillId="0" borderId="0" xfId="50" applyFont="1" applyBorder="1" applyAlignment="1">
      <alignment vertical="center" shrinkToFit="1"/>
    </xf>
    <xf numFmtId="0" fontId="6" fillId="0" borderId="0" xfId="43" applyFont="1" applyBorder="1" applyAlignment="1">
      <alignment vertical="center"/>
    </xf>
    <xf numFmtId="0" fontId="7" fillId="0" borderId="0" xfId="43" applyFont="1" applyAlignment="1">
      <alignment vertical="center"/>
    </xf>
    <xf numFmtId="0" fontId="4" fillId="0" borderId="0" xfId="50"/>
    <xf numFmtId="0" fontId="4" fillId="0" borderId="13" xfId="50" applyBorder="1"/>
    <xf numFmtId="0" fontId="6" fillId="0" borderId="0" xfId="54" applyFont="1" applyAlignment="1">
      <alignment horizontal="left"/>
    </xf>
    <xf numFmtId="0" fontId="6" fillId="0" borderId="0" xfId="53" applyFont="1" applyAlignment="1">
      <alignment horizontal="left"/>
    </xf>
    <xf numFmtId="0" fontId="6" fillId="0" borderId="0" xfId="54" applyFont="1" applyFill="1" applyAlignment="1">
      <alignment horizontal="left"/>
    </xf>
    <xf numFmtId="0" fontId="3" fillId="0" borderId="0" xfId="41" applyFont="1"/>
    <xf numFmtId="0" fontId="3" fillId="0" borderId="0" xfId="51" applyFont="1" applyBorder="1" applyAlignment="1">
      <alignment horizontal="center" vertical="center"/>
    </xf>
    <xf numFmtId="0" fontId="3" fillId="0" borderId="31" xfId="51" applyFont="1" applyBorder="1" applyAlignment="1">
      <alignment horizontal="center" vertical="center"/>
    </xf>
    <xf numFmtId="0" fontId="3" fillId="0" borderId="0" xfId="43" applyFont="1" applyBorder="1" applyAlignment="1">
      <alignment horizontal="center" vertical="center"/>
    </xf>
    <xf numFmtId="0" fontId="0" fillId="0" borderId="13" xfId="51" applyFont="1" applyBorder="1" applyAlignment="1">
      <alignment vertical="center"/>
    </xf>
    <xf numFmtId="0" fontId="37" fillId="0" borderId="0" xfId="43" applyFont="1" applyBorder="1" applyAlignment="1">
      <alignment vertical="center" wrapText="1"/>
    </xf>
    <xf numFmtId="0" fontId="6" fillId="0" borderId="0" xfId="43" applyFont="1" applyAlignment="1">
      <alignment horizontal="center" vertical="center"/>
    </xf>
    <xf numFmtId="0" fontId="3" fillId="0" borderId="11" xfId="0" applyFont="1" applyBorder="1" applyAlignment="1">
      <alignment horizontal="center" vertical="center" shrinkToFit="1"/>
    </xf>
    <xf numFmtId="0" fontId="3" fillId="0" borderId="0" xfId="44" applyFont="1" applyBorder="1" applyAlignment="1">
      <alignment vertical="center"/>
    </xf>
    <xf numFmtId="0" fontId="40" fillId="0" borderId="0" xfId="43" applyFont="1" applyFill="1" applyAlignment="1">
      <alignment vertical="center"/>
    </xf>
    <xf numFmtId="0" fontId="3" fillId="0" borderId="0" xfId="45" applyAlignment="1">
      <alignment vertical="center"/>
    </xf>
    <xf numFmtId="0" fontId="9" fillId="0" borderId="0" xfId="45" applyFont="1" applyAlignment="1">
      <alignment horizontal="left" vertical="center"/>
    </xf>
    <xf numFmtId="0" fontId="13" fillId="0" borderId="0" xfId="45" applyFont="1" applyAlignment="1">
      <alignment vertical="center"/>
    </xf>
    <xf numFmtId="0" fontId="0" fillId="0" borderId="0" xfId="45" applyFont="1" applyAlignment="1">
      <alignment horizontal="left" vertical="center"/>
    </xf>
    <xf numFmtId="0" fontId="4" fillId="0" borderId="0" xfId="41" applyFont="1"/>
    <xf numFmtId="0" fontId="3" fillId="0" borderId="0" xfId="41"/>
    <xf numFmtId="0" fontId="8" fillId="0" borderId="0" xfId="45" applyFont="1" applyAlignment="1">
      <alignment horizontal="left" vertical="center"/>
    </xf>
    <xf numFmtId="0" fontId="3" fillId="0" borderId="0" xfId="45" applyBorder="1" applyAlignment="1">
      <alignment vertical="center"/>
    </xf>
    <xf numFmtId="0" fontId="3" fillId="0" borderId="13" xfId="45" applyBorder="1" applyAlignment="1">
      <alignment vertical="center"/>
    </xf>
    <xf numFmtId="0" fontId="3" fillId="0" borderId="0" xfId="41" applyFont="1" applyFill="1" applyBorder="1" applyAlignment="1">
      <alignment vertical="center"/>
    </xf>
    <xf numFmtId="0" fontId="4" fillId="0" borderId="0" xfId="41" applyFont="1" applyFill="1" applyBorder="1" applyAlignment="1">
      <alignment vertical="center"/>
    </xf>
    <xf numFmtId="0" fontId="3" fillId="0" borderId="0" xfId="41" applyFont="1" applyBorder="1"/>
    <xf numFmtId="0" fontId="15" fillId="0" borderId="17" xfId="45" applyFont="1" applyFill="1" applyBorder="1" applyAlignment="1">
      <alignment horizontal="center" vertical="center"/>
    </xf>
    <xf numFmtId="0" fontId="5" fillId="0" borderId="10" xfId="45" applyFont="1" applyFill="1" applyBorder="1" applyAlignment="1">
      <alignment horizontal="center" vertical="center"/>
    </xf>
    <xf numFmtId="0" fontId="15" fillId="0" borderId="10" xfId="45" applyFont="1" applyFill="1" applyBorder="1" applyAlignment="1">
      <alignment horizontal="center" vertical="center"/>
    </xf>
    <xf numFmtId="0" fontId="5" fillId="0" borderId="10" xfId="45" applyFont="1" applyFill="1" applyBorder="1" applyAlignment="1">
      <alignment vertical="center"/>
    </xf>
    <xf numFmtId="0" fontId="3" fillId="0" borderId="13" xfId="45" applyFont="1" applyFill="1" applyBorder="1" applyAlignment="1">
      <alignment vertical="center"/>
    </xf>
    <xf numFmtId="0" fontId="3" fillId="0" borderId="0" xfId="45" applyFont="1" applyFill="1" applyBorder="1" applyAlignment="1">
      <alignment vertical="center"/>
    </xf>
    <xf numFmtId="0" fontId="3" fillId="0" borderId="17" xfId="45" applyBorder="1" applyAlignment="1">
      <alignment vertical="center"/>
    </xf>
    <xf numFmtId="0" fontId="3" fillId="0" borderId="0" xfId="45" applyFont="1" applyFill="1" applyBorder="1" applyAlignment="1">
      <alignment horizontal="center" vertical="center"/>
    </xf>
    <xf numFmtId="0" fontId="15" fillId="0" borderId="0" xfId="45" applyFont="1" applyFill="1" applyBorder="1" applyAlignment="1">
      <alignment horizontal="left" vertical="center"/>
    </xf>
    <xf numFmtId="0" fontId="35" fillId="0" borderId="0" xfId="43" applyFont="1" applyAlignment="1">
      <alignment vertical="center"/>
    </xf>
    <xf numFmtId="0" fontId="35" fillId="0" borderId="0" xfId="45" applyFont="1" applyBorder="1" applyAlignment="1">
      <alignment horizontal="right" vertical="center"/>
    </xf>
    <xf numFmtId="0" fontId="35" fillId="0" borderId="0" xfId="45" applyFont="1" applyAlignment="1">
      <alignment vertical="center"/>
    </xf>
    <xf numFmtId="0" fontId="3" fillId="0" borderId="0" xfId="45" applyFont="1" applyAlignment="1">
      <alignment vertical="center"/>
    </xf>
    <xf numFmtId="0" fontId="6" fillId="0" borderId="0" xfId="43" applyFont="1" applyAlignment="1">
      <alignment vertical="center"/>
    </xf>
    <xf numFmtId="0" fontId="41" fillId="0" borderId="0" xfId="43" applyFont="1" applyAlignment="1">
      <alignment vertical="center"/>
    </xf>
    <xf numFmtId="0" fontId="35" fillId="0" borderId="0" xfId="45" applyFont="1" applyBorder="1" applyAlignment="1">
      <alignment horizontal="center" vertical="center"/>
    </xf>
    <xf numFmtId="0" fontId="6" fillId="0" borderId="0" xfId="43" applyFont="1"/>
    <xf numFmtId="0" fontId="4" fillId="0" borderId="0" xfId="43"/>
    <xf numFmtId="0" fontId="6" fillId="0" borderId="0" xfId="45" applyFont="1" applyAlignment="1">
      <alignment vertical="center"/>
    </xf>
    <xf numFmtId="0" fontId="3" fillId="0" borderId="11" xfId="44" applyFont="1" applyFill="1" applyBorder="1" applyAlignment="1">
      <alignment horizontal="center" vertical="center"/>
    </xf>
    <xf numFmtId="0" fontId="3" fillId="24" borderId="21" xfId="45" applyFont="1" applyFill="1" applyBorder="1" applyAlignment="1">
      <alignment horizontal="center" vertical="center"/>
    </xf>
    <xf numFmtId="0" fontId="5" fillId="0" borderId="11" xfId="45" applyFont="1" applyFill="1" applyBorder="1" applyAlignment="1">
      <alignment vertical="center"/>
    </xf>
    <xf numFmtId="0" fontId="15" fillId="0" borderId="16" xfId="45" applyFont="1" applyBorder="1" applyAlignment="1">
      <alignment vertical="center" shrinkToFit="1"/>
    </xf>
    <xf numFmtId="0" fontId="15" fillId="0" borderId="12" xfId="45" applyFont="1" applyBorder="1" applyAlignment="1">
      <alignment vertical="center" shrinkToFit="1"/>
    </xf>
    <xf numFmtId="0" fontId="0" fillId="24" borderId="21" xfId="45" applyFont="1" applyFill="1" applyBorder="1" applyAlignment="1">
      <alignment horizontal="center" vertical="center"/>
    </xf>
    <xf numFmtId="0" fontId="15" fillId="0" borderId="21" xfId="45" applyFont="1" applyBorder="1" applyAlignment="1">
      <alignment horizontal="center" vertical="center"/>
    </xf>
    <xf numFmtId="0" fontId="14" fillId="0" borderId="52" xfId="45" applyFont="1" applyBorder="1" applyAlignment="1">
      <alignment horizontal="center" vertical="center"/>
    </xf>
    <xf numFmtId="0" fontId="9" fillId="0" borderId="0" xfId="43" applyFont="1" applyAlignment="1">
      <alignment vertical="center"/>
    </xf>
    <xf numFmtId="0" fontId="14" fillId="0" borderId="12" xfId="43" applyFont="1" applyBorder="1" applyAlignment="1">
      <alignment vertical="center"/>
    </xf>
    <xf numFmtId="0" fontId="13" fillId="0" borderId="0" xfId="50" applyFont="1" applyBorder="1" applyAlignment="1">
      <alignment horizontal="left" vertical="center" shrinkToFit="1"/>
    </xf>
    <xf numFmtId="0" fontId="3" fillId="0" borderId="35" xfId="43" applyFont="1" applyBorder="1" applyAlignment="1">
      <alignment vertical="center"/>
    </xf>
    <xf numFmtId="0" fontId="3" fillId="0" borderId="34" xfId="43" applyFont="1" applyBorder="1" applyAlignment="1">
      <alignment vertical="center"/>
    </xf>
    <xf numFmtId="0" fontId="3" fillId="0" borderId="22" xfId="43" applyFont="1" applyBorder="1" applyAlignment="1">
      <alignment vertical="center"/>
    </xf>
    <xf numFmtId="0" fontId="3" fillId="0" borderId="12" xfId="43" applyFont="1" applyBorder="1" applyAlignment="1">
      <alignment vertical="center"/>
    </xf>
    <xf numFmtId="0" fontId="3" fillId="0" borderId="18" xfId="43" applyFont="1" applyBorder="1" applyAlignment="1">
      <alignment vertical="center"/>
    </xf>
    <xf numFmtId="0" fontId="2" fillId="0" borderId="0" xfId="43" applyFont="1" applyAlignment="1">
      <alignment vertical="center" shrinkToFit="1"/>
    </xf>
    <xf numFmtId="0" fontId="3" fillId="0" borderId="10" xfId="45" applyFont="1" applyBorder="1" applyAlignment="1">
      <alignment vertical="center" shrinkToFit="1"/>
    </xf>
    <xf numFmtId="0" fontId="16" fillId="0" borderId="10" xfId="45" applyFont="1" applyBorder="1" applyAlignment="1">
      <alignment vertical="center" shrinkToFit="1"/>
    </xf>
    <xf numFmtId="0" fontId="5" fillId="0" borderId="11" xfId="45" applyFont="1" applyBorder="1" applyAlignment="1">
      <alignment vertical="center" shrinkToFit="1"/>
    </xf>
    <xf numFmtId="0" fontId="44" fillId="0" borderId="0" xfId="43" applyFont="1" applyFill="1" applyAlignment="1">
      <alignment vertical="center"/>
    </xf>
    <xf numFmtId="0" fontId="3" fillId="0" borderId="0" xfId="43" applyFont="1" applyAlignment="1">
      <alignment horizontal="left" vertical="center" wrapText="1"/>
    </xf>
    <xf numFmtId="0" fontId="3" fillId="0" borderId="0" xfId="43" applyFont="1" applyAlignment="1">
      <alignment horizontal="center" vertical="center" wrapText="1"/>
    </xf>
    <xf numFmtId="0" fontId="3" fillId="0" borderId="0" xfId="43" applyFont="1" applyAlignment="1">
      <alignment horizontal="center" vertical="top" wrapText="1"/>
    </xf>
    <xf numFmtId="0" fontId="3" fillId="0" borderId="34" xfId="45" applyBorder="1" applyAlignment="1">
      <alignment vertical="center"/>
    </xf>
    <xf numFmtId="0" fontId="15" fillId="0" borderId="18" xfId="45" applyFont="1" applyBorder="1" applyAlignment="1">
      <alignment vertical="center" shrinkToFit="1"/>
    </xf>
    <xf numFmtId="0" fontId="3" fillId="0" borderId="35" xfId="45" applyFont="1" applyFill="1" applyBorder="1" applyAlignment="1">
      <alignment horizontal="center" vertical="center"/>
    </xf>
    <xf numFmtId="0" fontId="15" fillId="0" borderId="34" xfId="45" applyFont="1" applyFill="1" applyBorder="1" applyAlignment="1">
      <alignment horizontal="left" vertical="center"/>
    </xf>
    <xf numFmtId="0" fontId="14" fillId="0" borderId="66" xfId="45" applyFont="1" applyBorder="1" applyAlignment="1">
      <alignment horizontal="center" vertical="center"/>
    </xf>
    <xf numFmtId="0" fontId="3" fillId="0" borderId="34" xfId="41" applyFont="1" applyBorder="1"/>
    <xf numFmtId="0" fontId="4" fillId="0" borderId="0" xfId="50" applyFill="1" applyBorder="1"/>
    <xf numFmtId="0" fontId="4" fillId="0" borderId="0" xfId="50" applyBorder="1"/>
    <xf numFmtId="0" fontId="4" fillId="0" borderId="19" xfId="50" applyBorder="1"/>
    <xf numFmtId="0" fontId="11" fillId="0" borderId="13" xfId="50" applyFont="1" applyBorder="1"/>
    <xf numFmtId="0" fontId="4" fillId="0" borderId="35" xfId="50" applyBorder="1"/>
    <xf numFmtId="0" fontId="9" fillId="0" borderId="0" xfId="50" applyFont="1" applyBorder="1" applyAlignment="1">
      <alignment vertical="center"/>
    </xf>
    <xf numFmtId="0" fontId="9" fillId="0" borderId="0" xfId="50" applyFont="1" applyBorder="1"/>
    <xf numFmtId="0" fontId="9" fillId="0" borderId="0" xfId="50" applyFont="1" applyBorder="1" applyAlignment="1"/>
    <xf numFmtId="0" fontId="9" fillId="0" borderId="0" xfId="50" applyFont="1" applyBorder="1" applyAlignment="1">
      <alignment horizontal="center"/>
    </xf>
    <xf numFmtId="0" fontId="4" fillId="0" borderId="0" xfId="50" applyBorder="1" applyAlignment="1"/>
    <xf numFmtId="0" fontId="4" fillId="0" borderId="0" xfId="50" applyBorder="1" applyAlignment="1">
      <alignment vertical="center"/>
    </xf>
    <xf numFmtId="0" fontId="9" fillId="0" borderId="0" xfId="50" applyFont="1" applyBorder="1" applyAlignment="1">
      <alignment horizontal="center" vertical="center"/>
    </xf>
    <xf numFmtId="0" fontId="9" fillId="0" borderId="0" xfId="50" applyFont="1" applyBorder="1" applyAlignment="1">
      <alignment horizontal="left" vertical="center"/>
    </xf>
    <xf numFmtId="0" fontId="4" fillId="0" borderId="0" xfId="50" applyBorder="1" applyAlignment="1">
      <alignment horizontal="center"/>
    </xf>
    <xf numFmtId="0" fontId="9" fillId="0" borderId="0" xfId="50" applyFont="1" applyBorder="1" applyAlignment="1">
      <alignment horizontal="right"/>
    </xf>
    <xf numFmtId="0" fontId="9" fillId="0" borderId="0" xfId="50" applyFont="1" applyBorder="1" applyAlignment="1">
      <alignment horizontal="left"/>
    </xf>
    <xf numFmtId="0" fontId="9" fillId="0" borderId="0" xfId="50" applyFont="1" applyBorder="1" applyAlignment="1">
      <alignment horizontal="right" vertical="center"/>
    </xf>
    <xf numFmtId="0" fontId="6" fillId="0" borderId="0" xfId="50" applyFont="1" applyBorder="1" applyAlignment="1">
      <alignment horizontal="right" vertical="center"/>
    </xf>
    <xf numFmtId="0" fontId="6" fillId="0" borderId="0" xfId="50" applyFont="1" applyBorder="1" applyAlignment="1">
      <alignment horizontal="left" vertical="center"/>
    </xf>
    <xf numFmtId="0" fontId="9" fillId="0" borderId="0" xfId="50" applyFont="1" applyFill="1" applyBorder="1" applyAlignment="1">
      <alignment vertical="center"/>
    </xf>
    <xf numFmtId="0" fontId="4" fillId="0" borderId="16" xfId="50" applyBorder="1"/>
    <xf numFmtId="0" fontId="4" fillId="0" borderId="12" xfId="50" applyBorder="1"/>
    <xf numFmtId="0" fontId="4" fillId="0" borderId="0" xfId="50" applyAlignment="1">
      <alignment horizontal="center" vertical="center"/>
    </xf>
    <xf numFmtId="0" fontId="3" fillId="0" borderId="0" xfId="50" applyFont="1" applyAlignment="1">
      <alignment vertical="center"/>
    </xf>
    <xf numFmtId="0" fontId="3" fillId="0" borderId="0" xfId="50" applyFont="1"/>
    <xf numFmtId="0" fontId="3" fillId="0" borderId="0" xfId="50" applyFont="1" applyBorder="1"/>
    <xf numFmtId="0" fontId="4" fillId="0" borderId="0" xfId="50" applyAlignment="1">
      <alignment vertical="center"/>
    </xf>
    <xf numFmtId="0" fontId="5" fillId="0" borderId="0" xfId="50" applyFont="1" applyBorder="1" applyAlignment="1">
      <alignment vertical="center"/>
    </xf>
    <xf numFmtId="0" fontId="17" fillId="0" borderId="0" xfId="49" applyFont="1" applyFill="1" applyAlignment="1">
      <alignment vertical="center"/>
    </xf>
    <xf numFmtId="0" fontId="3" fillId="0" borderId="0" xfId="43" applyFont="1" applyBorder="1" applyAlignment="1">
      <alignment vertical="center"/>
    </xf>
    <xf numFmtId="0" fontId="0" fillId="0" borderId="0" xfId="0" applyFont="1" applyBorder="1" applyAlignment="1">
      <alignment horizontal="left" vertical="center" shrinkToFit="1"/>
    </xf>
    <xf numFmtId="0" fontId="0" fillId="0" borderId="35" xfId="0" applyFont="1" applyBorder="1" applyAlignment="1">
      <alignment horizontal="left" vertical="center" shrinkToFit="1"/>
    </xf>
    <xf numFmtId="0" fontId="0" fillId="0" borderId="34" xfId="0" applyFont="1" applyBorder="1" applyAlignment="1">
      <alignment horizontal="left" vertical="center" shrinkToFit="1"/>
    </xf>
    <xf numFmtId="0" fontId="3" fillId="0" borderId="0" xfId="43" applyFont="1" applyAlignment="1">
      <alignment horizontal="center" vertical="center"/>
    </xf>
    <xf numFmtId="0" fontId="3" fillId="0" borderId="0" xfId="43" applyFont="1" applyAlignment="1">
      <alignment horizontal="left" vertical="top" wrapText="1"/>
    </xf>
    <xf numFmtId="0" fontId="4" fillId="0" borderId="22" xfId="50" applyBorder="1"/>
    <xf numFmtId="0" fontId="4" fillId="0" borderId="34" xfId="50" applyBorder="1"/>
    <xf numFmtId="0" fontId="4" fillId="0" borderId="18" xfId="50" applyBorder="1"/>
    <xf numFmtId="0" fontId="3" fillId="0" borderId="22" xfId="45" applyBorder="1" applyAlignment="1">
      <alignment vertical="center"/>
    </xf>
    <xf numFmtId="0" fontId="3" fillId="0" borderId="11" xfId="0" applyFont="1" applyBorder="1" applyAlignment="1">
      <alignment vertical="center"/>
    </xf>
    <xf numFmtId="0" fontId="3" fillId="0" borderId="11" xfId="45" applyBorder="1" applyAlignment="1">
      <alignment vertical="center"/>
    </xf>
    <xf numFmtId="0" fontId="3" fillId="0" borderId="0" xfId="43" applyFont="1" applyBorder="1" applyAlignment="1">
      <alignment vertical="center"/>
    </xf>
    <xf numFmtId="0" fontId="36" fillId="0" borderId="0" xfId="52">
      <alignment vertical="center"/>
    </xf>
    <xf numFmtId="0" fontId="36" fillId="0" borderId="0" xfId="52" applyBorder="1">
      <alignment vertical="center"/>
    </xf>
    <xf numFmtId="0" fontId="36" fillId="0" borderId="0" xfId="52" applyBorder="1" applyAlignment="1">
      <alignment vertical="center" wrapText="1"/>
    </xf>
    <xf numFmtId="0" fontId="36" fillId="0" borderId="0" xfId="52" applyBorder="1" applyAlignment="1">
      <alignment horizontal="center" vertical="center"/>
    </xf>
    <xf numFmtId="0" fontId="36" fillId="0" borderId="0" xfId="52" applyBorder="1" applyAlignment="1">
      <alignment horizontal="left" vertical="center"/>
    </xf>
    <xf numFmtId="0" fontId="0" fillId="0" borderId="0" xfId="43" applyFont="1" applyAlignment="1">
      <alignment vertical="center"/>
    </xf>
    <xf numFmtId="0" fontId="15" fillId="0" borderId="13" xfId="51" applyFont="1" applyBorder="1" applyAlignment="1">
      <alignment vertical="center"/>
    </xf>
    <xf numFmtId="0" fontId="15" fillId="0" borderId="13" xfId="51" applyFont="1" applyBorder="1" applyAlignment="1">
      <alignment vertical="center" shrinkToFit="1"/>
    </xf>
    <xf numFmtId="0" fontId="36" fillId="0" borderId="13" xfId="52" applyBorder="1" applyAlignment="1">
      <alignment vertical="top"/>
    </xf>
    <xf numFmtId="0" fontId="36" fillId="0" borderId="22" xfId="52" applyBorder="1" applyAlignment="1">
      <alignment vertical="top"/>
    </xf>
    <xf numFmtId="0" fontId="36" fillId="0" borderId="0" xfId="52" applyBorder="1" applyAlignment="1">
      <alignment vertical="top"/>
    </xf>
    <xf numFmtId="0" fontId="36" fillId="0" borderId="34" xfId="52" applyBorder="1" applyAlignment="1">
      <alignment vertical="top"/>
    </xf>
    <xf numFmtId="0" fontId="36" fillId="0" borderId="10" xfId="52" applyBorder="1" applyAlignment="1">
      <alignment vertical="center"/>
    </xf>
    <xf numFmtId="0" fontId="36" fillId="0" borderId="11" xfId="52" applyBorder="1" applyAlignment="1">
      <alignment vertical="center"/>
    </xf>
    <xf numFmtId="0" fontId="8" fillId="0" borderId="0" xfId="50" applyFont="1" applyBorder="1" applyAlignment="1">
      <alignment vertical="center"/>
    </xf>
    <xf numFmtId="0" fontId="38" fillId="0" borderId="0" xfId="58" applyFont="1"/>
    <xf numFmtId="0" fontId="52" fillId="0" borderId="0" xfId="58" applyFont="1" applyBorder="1" applyAlignment="1">
      <alignment vertical="center"/>
    </xf>
    <xf numFmtId="0" fontId="38" fillId="0" borderId="0" xfId="58" applyFont="1" applyBorder="1"/>
    <xf numFmtId="0" fontId="4" fillId="0" borderId="0" xfId="58"/>
    <xf numFmtId="0" fontId="14" fillId="0" borderId="12" xfId="50" applyFont="1" applyBorder="1" applyAlignment="1"/>
    <xf numFmtId="0" fontId="38" fillId="0" borderId="19" xfId="58" applyFont="1" applyBorder="1"/>
    <xf numFmtId="0" fontId="53" fillId="0" borderId="13" xfId="58" applyFont="1" applyBorder="1"/>
    <xf numFmtId="0" fontId="38" fillId="0" borderId="13" xfId="58" applyFont="1" applyBorder="1"/>
    <xf numFmtId="0" fontId="38" fillId="0" borderId="34" xfId="58" applyFont="1" applyBorder="1"/>
    <xf numFmtId="0" fontId="38" fillId="0" borderId="35" xfId="58" applyFont="1" applyBorder="1"/>
    <xf numFmtId="0" fontId="53" fillId="0" borderId="25" xfId="58" applyFont="1" applyBorder="1" applyAlignment="1">
      <alignment vertical="center"/>
    </xf>
    <xf numFmtId="0" fontId="38" fillId="0" borderId="28" xfId="58" applyFont="1" applyBorder="1"/>
    <xf numFmtId="0" fontId="38" fillId="0" borderId="37" xfId="58" applyFont="1" applyBorder="1" applyAlignment="1">
      <alignment vertical="center" textRotation="255"/>
    </xf>
    <xf numFmtId="0" fontId="38" fillId="0" borderId="25" xfId="58" applyFont="1" applyBorder="1" applyAlignment="1"/>
    <xf numFmtId="0" fontId="38" fillId="0" borderId="37" xfId="58" applyFont="1" applyBorder="1" applyAlignment="1"/>
    <xf numFmtId="0" fontId="38" fillId="26" borderId="97" xfId="58" applyFont="1" applyFill="1" applyBorder="1"/>
    <xf numFmtId="0" fontId="53" fillId="26" borderId="28" xfId="58" applyFont="1" applyFill="1" applyBorder="1"/>
    <xf numFmtId="0" fontId="38" fillId="26" borderId="28" xfId="58" applyFont="1" applyFill="1" applyBorder="1"/>
    <xf numFmtId="0" fontId="53" fillId="0" borderId="23" xfId="58" applyFont="1" applyBorder="1" applyAlignment="1">
      <alignment vertical="center"/>
    </xf>
    <xf numFmtId="0" fontId="38" fillId="0" borderId="24" xfId="58" applyFont="1" applyBorder="1" applyAlignment="1">
      <alignment vertical="center" textRotation="255"/>
    </xf>
    <xf numFmtId="0" fontId="53" fillId="0" borderId="0" xfId="58" applyFont="1" applyFill="1" applyBorder="1" applyAlignment="1">
      <alignment vertical="center"/>
    </xf>
    <xf numFmtId="0" fontId="53" fillId="27" borderId="98" xfId="58" applyFont="1" applyFill="1" applyBorder="1" applyAlignment="1">
      <alignment vertical="center"/>
    </xf>
    <xf numFmtId="0" fontId="53" fillId="27" borderId="0" xfId="58" applyFont="1" applyFill="1" applyBorder="1" applyAlignment="1">
      <alignment horizontal="right" vertical="center"/>
    </xf>
    <xf numFmtId="0" fontId="53" fillId="27" borderId="0" xfId="58" applyFont="1" applyFill="1" applyBorder="1" applyAlignment="1">
      <alignment vertical="center"/>
    </xf>
    <xf numFmtId="0" fontId="6" fillId="0" borderId="23" xfId="58" applyFont="1" applyBorder="1" applyAlignment="1">
      <alignment horizontal="center" vertical="center" shrinkToFit="1"/>
    </xf>
    <xf numFmtId="0" fontId="6" fillId="0" borderId="24" xfId="58" applyFont="1" applyBorder="1" applyAlignment="1">
      <alignment horizontal="center" vertical="center" shrinkToFit="1"/>
    </xf>
    <xf numFmtId="0" fontId="53" fillId="27" borderId="99" xfId="58" applyFont="1" applyFill="1" applyBorder="1" applyAlignment="1">
      <alignment vertical="center"/>
    </xf>
    <xf numFmtId="0" fontId="38" fillId="0" borderId="24" xfId="58" applyFont="1" applyBorder="1" applyAlignment="1">
      <alignment vertical="center"/>
    </xf>
    <xf numFmtId="0" fontId="38" fillId="0" borderId="23" xfId="58" applyFont="1" applyBorder="1"/>
    <xf numFmtId="0" fontId="53" fillId="0" borderId="24" xfId="58" applyFont="1" applyBorder="1" applyAlignment="1">
      <alignment horizontal="center" vertical="center" textRotation="255"/>
    </xf>
    <xf numFmtId="0" fontId="38" fillId="27" borderId="98" xfId="58" applyFont="1" applyFill="1" applyBorder="1"/>
    <xf numFmtId="0" fontId="38" fillId="27" borderId="0" xfId="58" applyFont="1" applyFill="1" applyBorder="1" applyAlignment="1">
      <alignment vertical="center"/>
    </xf>
    <xf numFmtId="0" fontId="53" fillId="26" borderId="0" xfId="58" applyFont="1" applyFill="1" applyBorder="1" applyAlignment="1">
      <alignment horizontal="left"/>
    </xf>
    <xf numFmtId="0" fontId="38" fillId="27" borderId="0" xfId="58" applyFont="1" applyFill="1" applyBorder="1" applyAlignment="1"/>
    <xf numFmtId="0" fontId="38" fillId="27" borderId="99" xfId="58" applyFont="1" applyFill="1" applyBorder="1" applyAlignment="1"/>
    <xf numFmtId="0" fontId="38" fillId="0" borderId="0" xfId="58" applyFont="1" applyFill="1" applyBorder="1" applyAlignment="1"/>
    <xf numFmtId="0" fontId="38" fillId="27" borderId="0" xfId="58" applyFont="1" applyFill="1" applyBorder="1"/>
    <xf numFmtId="0" fontId="38" fillId="27" borderId="99" xfId="58" applyFont="1" applyFill="1" applyBorder="1"/>
    <xf numFmtId="0" fontId="38" fillId="0" borderId="0" xfId="58" applyFont="1" applyFill="1" applyBorder="1"/>
    <xf numFmtId="0" fontId="38" fillId="0" borderId="24" xfId="58" applyFont="1" applyBorder="1"/>
    <xf numFmtId="0" fontId="53" fillId="0" borderId="26" xfId="58" applyFont="1" applyBorder="1" applyAlignment="1">
      <alignment horizontal="center" vertical="center"/>
    </xf>
    <xf numFmtId="0" fontId="38" fillId="0" borderId="26" xfId="58" applyFont="1" applyBorder="1"/>
    <xf numFmtId="0" fontId="38" fillId="0" borderId="100" xfId="58" applyFont="1" applyFill="1" applyBorder="1" applyAlignment="1">
      <alignment horizontal="center"/>
    </xf>
    <xf numFmtId="0" fontId="53" fillId="0" borderId="0" xfId="58" applyFont="1" applyFill="1" applyBorder="1" applyAlignment="1">
      <alignment horizontal="center" vertical="center"/>
    </xf>
    <xf numFmtId="0" fontId="53" fillId="0" borderId="101" xfId="58" applyFont="1" applyBorder="1" applyAlignment="1"/>
    <xf numFmtId="0" fontId="38" fillId="27" borderId="104" xfId="58" applyFont="1" applyFill="1" applyBorder="1" applyAlignment="1">
      <alignment horizontal="center"/>
    </xf>
    <xf numFmtId="0" fontId="53" fillId="27" borderId="0" xfId="58" applyFont="1" applyFill="1" applyBorder="1" applyAlignment="1">
      <alignment horizontal="center" vertical="center"/>
    </xf>
    <xf numFmtId="0" fontId="55" fillId="27" borderId="0" xfId="58" applyFont="1" applyFill="1" applyBorder="1"/>
    <xf numFmtId="0" fontId="58" fillId="0" borderId="24" xfId="58" applyFont="1" applyBorder="1" applyAlignment="1"/>
    <xf numFmtId="0" fontId="53" fillId="0" borderId="0" xfId="58" applyFont="1" applyBorder="1" applyAlignment="1"/>
    <xf numFmtId="0" fontId="38" fillId="0" borderId="101" xfId="58" applyFont="1" applyBorder="1"/>
    <xf numFmtId="0" fontId="38" fillId="27" borderId="98" xfId="58" applyFont="1" applyFill="1" applyBorder="1" applyAlignment="1">
      <alignment horizontal="center"/>
    </xf>
    <xf numFmtId="0" fontId="53" fillId="27" borderId="0" xfId="58" applyFont="1" applyFill="1" applyBorder="1" applyAlignment="1">
      <alignment horizontal="center"/>
    </xf>
    <xf numFmtId="0" fontId="38" fillId="0" borderId="23" xfId="58" applyFont="1" applyBorder="1" applyAlignment="1">
      <alignment horizontal="center"/>
    </xf>
    <xf numFmtId="0" fontId="38" fillId="0" borderId="98" xfId="58" applyFont="1" applyFill="1" applyBorder="1"/>
    <xf numFmtId="0" fontId="38" fillId="0" borderId="57" xfId="58" applyFont="1" applyBorder="1"/>
    <xf numFmtId="0" fontId="59" fillId="0" borderId="101" xfId="58" applyFont="1" applyBorder="1"/>
    <xf numFmtId="0" fontId="60" fillId="0" borderId="57" xfId="58" applyFont="1" applyBorder="1" applyAlignment="1">
      <alignment horizontal="right"/>
    </xf>
    <xf numFmtId="0" fontId="38" fillId="0" borderId="25" xfId="58" applyFont="1" applyBorder="1" applyAlignment="1">
      <alignment horizontal="center"/>
    </xf>
    <xf numFmtId="0" fontId="38" fillId="0" borderId="37" xfId="58" applyFont="1" applyBorder="1"/>
    <xf numFmtId="0" fontId="12" fillId="0" borderId="103" xfId="59" applyBorder="1" applyAlignment="1"/>
    <xf numFmtId="0" fontId="12" fillId="0" borderId="0" xfId="59" applyBorder="1" applyAlignment="1"/>
    <xf numFmtId="0" fontId="53" fillId="27" borderId="0" xfId="58" applyFont="1" applyFill="1" applyBorder="1" applyAlignment="1">
      <alignment horizontal="right"/>
    </xf>
    <xf numFmtId="0" fontId="38" fillId="27" borderId="0" xfId="58" applyFont="1" applyFill="1" applyBorder="1" applyAlignment="1">
      <alignment horizontal="left"/>
    </xf>
    <xf numFmtId="0" fontId="53" fillId="0" borderId="98" xfId="58" applyFont="1" applyFill="1" applyBorder="1" applyAlignment="1">
      <alignment vertical="center"/>
    </xf>
    <xf numFmtId="0" fontId="53" fillId="27" borderId="0" xfId="58" applyFont="1" applyFill="1" applyBorder="1" applyAlignment="1"/>
    <xf numFmtId="0" fontId="59" fillId="0" borderId="24" xfId="58" applyFont="1" applyBorder="1" applyAlignment="1">
      <alignment horizontal="left" vertical="center"/>
    </xf>
    <xf numFmtId="0" fontId="53" fillId="27" borderId="98" xfId="58" applyFont="1" applyFill="1" applyBorder="1"/>
    <xf numFmtId="0" fontId="53" fillId="27" borderId="0" xfId="58" applyFont="1" applyFill="1" applyBorder="1"/>
    <xf numFmtId="0" fontId="53" fillId="26" borderId="98" xfId="58" applyFont="1" applyFill="1" applyBorder="1"/>
    <xf numFmtId="0" fontId="53" fillId="26" borderId="0" xfId="58" applyFont="1" applyFill="1" applyBorder="1"/>
    <xf numFmtId="0" fontId="38" fillId="26" borderId="0" xfId="58" applyFont="1" applyFill="1" applyBorder="1"/>
    <xf numFmtId="0" fontId="53" fillId="26" borderId="99" xfId="58" applyFont="1" applyFill="1" applyBorder="1" applyAlignment="1">
      <alignment vertical="top"/>
    </xf>
    <xf numFmtId="0" fontId="53" fillId="0" borderId="0" xfId="58" applyFont="1" applyFill="1" applyBorder="1" applyAlignment="1">
      <alignment vertical="top"/>
    </xf>
    <xf numFmtId="0" fontId="38" fillId="26" borderId="98" xfId="58" applyFont="1" applyFill="1" applyBorder="1"/>
    <xf numFmtId="0" fontId="38" fillId="26" borderId="0" xfId="58" applyFont="1" applyFill="1" applyBorder="1" applyAlignment="1">
      <alignment horizontal="center"/>
    </xf>
    <xf numFmtId="0" fontId="53" fillId="0" borderId="24" xfId="58" applyFont="1" applyBorder="1" applyAlignment="1">
      <alignment horizontal="center" vertical="center"/>
    </xf>
    <xf numFmtId="0" fontId="12" fillId="0" borderId="24" xfId="59" applyBorder="1" applyAlignment="1">
      <alignment vertical="top"/>
    </xf>
    <xf numFmtId="0" fontId="61" fillId="0" borderId="25" xfId="59" applyFont="1" applyBorder="1" applyAlignment="1"/>
    <xf numFmtId="0" fontId="61" fillId="0" borderId="37" xfId="59" applyFont="1" applyBorder="1" applyAlignment="1"/>
    <xf numFmtId="0" fontId="53" fillId="26" borderId="0" xfId="58" applyFont="1" applyFill="1" applyBorder="1" applyAlignment="1">
      <alignment horizontal="center" vertical="center"/>
    </xf>
    <xf numFmtId="0" fontId="38" fillId="26" borderId="99" xfId="58" applyFont="1" applyFill="1" applyBorder="1"/>
    <xf numFmtId="0" fontId="53" fillId="26" borderId="0" xfId="58" applyFont="1" applyFill="1" applyBorder="1" applyAlignment="1">
      <alignment horizontal="center"/>
    </xf>
    <xf numFmtId="0" fontId="38" fillId="0" borderId="104" xfId="58" applyFont="1" applyFill="1" applyBorder="1"/>
    <xf numFmtId="0" fontId="38" fillId="0" borderId="79" xfId="58" applyFont="1" applyFill="1" applyBorder="1"/>
    <xf numFmtId="0" fontId="38" fillId="0" borderId="107" xfId="58" applyFont="1" applyBorder="1"/>
    <xf numFmtId="0" fontId="38" fillId="0" borderId="24" xfId="58" applyFont="1" applyBorder="1" applyAlignment="1">
      <alignment horizontal="center"/>
    </xf>
    <xf numFmtId="0" fontId="12" fillId="0" borderId="23" xfId="59" applyBorder="1" applyAlignment="1">
      <alignment vertical="top"/>
    </xf>
    <xf numFmtId="0" fontId="53" fillId="26" borderId="98" xfId="58" applyFont="1" applyFill="1" applyBorder="1" applyAlignment="1">
      <alignment horizontal="center" vertical="center"/>
    </xf>
    <xf numFmtId="0" fontId="38" fillId="26" borderId="0" xfId="58" applyFont="1" applyFill="1" applyBorder="1" applyAlignment="1">
      <alignment vertical="center"/>
    </xf>
    <xf numFmtId="0" fontId="53" fillId="0" borderId="34" xfId="58" applyFont="1" applyBorder="1" applyAlignment="1">
      <alignment horizontal="center"/>
    </xf>
    <xf numFmtId="0" fontId="53" fillId="26" borderId="98" xfId="58" applyFont="1" applyFill="1" applyBorder="1" applyAlignment="1">
      <alignment vertical="center"/>
    </xf>
    <xf numFmtId="0" fontId="38" fillId="26" borderId="0" xfId="58" applyFont="1" applyFill="1"/>
    <xf numFmtId="0" fontId="38" fillId="26" borderId="0" xfId="58" applyFont="1" applyFill="1" applyBorder="1" applyAlignment="1"/>
    <xf numFmtId="0" fontId="38" fillId="0" borderId="23" xfId="58" applyFont="1" applyBorder="1" applyAlignment="1">
      <alignment vertical="center"/>
    </xf>
    <xf numFmtId="0" fontId="38" fillId="26" borderId="98" xfId="58" applyFont="1" applyFill="1" applyBorder="1" applyAlignment="1">
      <alignment vertical="center"/>
    </xf>
    <xf numFmtId="0" fontId="38" fillId="26" borderId="0" xfId="58" applyFont="1" applyFill="1" applyBorder="1" applyAlignment="1">
      <alignment horizontal="left"/>
    </xf>
    <xf numFmtId="0" fontId="38" fillId="0" borderId="27" xfId="58" applyFont="1" applyBorder="1" applyAlignment="1">
      <alignment horizontal="center"/>
    </xf>
    <xf numFmtId="0" fontId="12" fillId="0" borderId="26" xfId="59" applyBorder="1" applyAlignment="1">
      <alignment vertical="top"/>
    </xf>
    <xf numFmtId="0" fontId="12" fillId="0" borderId="27" xfId="59" applyBorder="1" applyAlignment="1">
      <alignment vertical="top"/>
    </xf>
    <xf numFmtId="0" fontId="38" fillId="26" borderId="108" xfId="58" applyFont="1" applyFill="1" applyBorder="1"/>
    <xf numFmtId="0" fontId="38" fillId="0" borderId="27" xfId="58" applyFont="1" applyFill="1" applyBorder="1"/>
    <xf numFmtId="0" fontId="38" fillId="0" borderId="16" xfId="58" applyFont="1" applyBorder="1"/>
    <xf numFmtId="0" fontId="38" fillId="0" borderId="12" xfId="58" applyFont="1" applyBorder="1"/>
    <xf numFmtId="0" fontId="38" fillId="0" borderId="18" xfId="58" applyFont="1" applyBorder="1"/>
    <xf numFmtId="0" fontId="64" fillId="0" borderId="0" xfId="59" applyFont="1" applyFill="1"/>
    <xf numFmtId="0" fontId="64" fillId="0" borderId="0" xfId="59" applyFont="1" applyFill="1" applyBorder="1"/>
    <xf numFmtId="0" fontId="67" fillId="0" borderId="0" xfId="58" applyFont="1"/>
    <xf numFmtId="0" fontId="64" fillId="0" borderId="0" xfId="59" applyFont="1" applyFill="1" applyAlignment="1"/>
    <xf numFmtId="0" fontId="68" fillId="0" borderId="0" xfId="59" applyFont="1" applyBorder="1" applyAlignment="1">
      <alignment horizontal="center"/>
    </xf>
    <xf numFmtId="0" fontId="69" fillId="0" borderId="0" xfId="59" applyFont="1" applyFill="1" applyBorder="1" applyAlignment="1"/>
    <xf numFmtId="0" fontId="67" fillId="0" borderId="0" xfId="58" applyFont="1" applyFill="1"/>
    <xf numFmtId="0" fontId="70" fillId="0" borderId="0" xfId="59" applyFont="1" applyFill="1" applyBorder="1" applyAlignment="1">
      <alignment vertical="center"/>
    </xf>
    <xf numFmtId="0" fontId="38" fillId="0" borderId="0" xfId="58" applyFont="1" applyFill="1"/>
    <xf numFmtId="0" fontId="71" fillId="0" borderId="0" xfId="58" applyFont="1" applyFill="1" applyBorder="1"/>
    <xf numFmtId="0" fontId="38" fillId="0" borderId="0" xfId="58" applyFont="1" applyFill="1" applyBorder="1" applyAlignment="1">
      <alignment vertical="center"/>
    </xf>
    <xf numFmtId="0" fontId="4" fillId="0" borderId="0" xfId="58" applyFill="1" applyAlignment="1">
      <alignment vertical="center"/>
    </xf>
    <xf numFmtId="0" fontId="4" fillId="0" borderId="0" xfId="58" applyFill="1" applyBorder="1" applyAlignment="1">
      <alignment vertical="center"/>
    </xf>
    <xf numFmtId="0" fontId="38" fillId="0" borderId="0" xfId="60" applyFont="1" applyFill="1" applyBorder="1" applyAlignment="1">
      <alignment vertical="center" wrapText="1" shrinkToFit="1"/>
    </xf>
    <xf numFmtId="0" fontId="38" fillId="0" borderId="0" xfId="58" applyFont="1" applyFill="1" applyBorder="1" applyAlignment="1">
      <alignment vertical="center" wrapText="1"/>
    </xf>
    <xf numFmtId="0" fontId="4" fillId="0" borderId="0" xfId="58" applyFont="1" applyFill="1" applyAlignment="1">
      <alignment vertical="center" wrapText="1"/>
    </xf>
    <xf numFmtId="0" fontId="38" fillId="0" borderId="0" xfId="58" applyFont="1" applyFill="1" applyBorder="1" applyAlignment="1">
      <alignment horizontal="center" vertical="center"/>
    </xf>
    <xf numFmtId="0" fontId="38" fillId="0" borderId="0" xfId="60" applyFont="1" applyFill="1" applyBorder="1" applyAlignment="1">
      <alignment vertical="center" shrinkToFit="1"/>
    </xf>
    <xf numFmtId="0" fontId="38" fillId="0" borderId="0" xfId="58" applyFont="1" applyFill="1" applyBorder="1" applyAlignment="1">
      <alignment vertical="top" wrapText="1" shrinkToFit="1"/>
    </xf>
    <xf numFmtId="0" fontId="72" fillId="0" borderId="0" xfId="58" applyFont="1" applyFill="1" applyBorder="1" applyAlignment="1">
      <alignment vertical="top" wrapText="1" shrinkToFit="1"/>
    </xf>
    <xf numFmtId="0" fontId="38" fillId="0" borderId="0" xfId="58" applyFont="1" applyFill="1" applyBorder="1" applyAlignment="1">
      <alignment horizontal="left" vertical="center" wrapText="1"/>
    </xf>
    <xf numFmtId="0" fontId="4" fillId="0" borderId="0" xfId="58" applyFill="1"/>
    <xf numFmtId="0" fontId="74" fillId="0" borderId="0" xfId="61" applyFont="1" applyAlignment="1">
      <alignment horizontal="center" vertical="center"/>
    </xf>
    <xf numFmtId="0" fontId="73" fillId="0" borderId="0" xfId="61">
      <alignment vertical="center"/>
    </xf>
    <xf numFmtId="0" fontId="51" fillId="0" borderId="21" xfId="61" applyFont="1" applyBorder="1" applyAlignment="1">
      <alignment horizontal="center" vertical="center"/>
    </xf>
    <xf numFmtId="0" fontId="76" fillId="0" borderId="0" xfId="61" applyFont="1" applyBorder="1" applyAlignment="1">
      <alignment horizontal="center" vertical="center"/>
    </xf>
    <xf numFmtId="0" fontId="51" fillId="0" borderId="0" xfId="61" applyFont="1">
      <alignment vertical="center"/>
    </xf>
    <xf numFmtId="0" fontId="51" fillId="0" borderId="17" xfId="61" applyFont="1" applyBorder="1" applyAlignment="1">
      <alignment horizontal="center" vertical="center"/>
    </xf>
    <xf numFmtId="0" fontId="76" fillId="0" borderId="0" xfId="61" applyFont="1" applyBorder="1" applyAlignment="1">
      <alignment horizontal="left" vertical="center" wrapText="1"/>
    </xf>
    <xf numFmtId="0" fontId="51" fillId="0" borderId="17" xfId="61" applyFont="1" applyBorder="1" applyAlignment="1">
      <alignment horizontal="center" vertical="center" shrinkToFit="1"/>
    </xf>
    <xf numFmtId="0" fontId="77" fillId="0" borderId="13" xfId="61" applyFont="1" applyBorder="1" applyAlignment="1">
      <alignment vertical="center"/>
    </xf>
    <xf numFmtId="0" fontId="77" fillId="0" borderId="22" xfId="61" applyFont="1" applyBorder="1" applyAlignment="1">
      <alignment vertical="center"/>
    </xf>
    <xf numFmtId="0" fontId="77" fillId="0" borderId="35" xfId="61" applyFont="1" applyBorder="1" applyAlignment="1">
      <alignment horizontal="center" vertical="center"/>
    </xf>
    <xf numFmtId="0" fontId="77" fillId="0" borderId="0" xfId="61" applyFont="1" applyBorder="1" applyAlignment="1">
      <alignment horizontal="center" vertical="center"/>
    </xf>
    <xf numFmtId="0" fontId="77" fillId="0" borderId="0" xfId="61" applyFont="1" applyBorder="1" applyAlignment="1">
      <alignment vertical="center"/>
    </xf>
    <xf numFmtId="0" fontId="77" fillId="0" borderId="34" xfId="61" applyFont="1" applyBorder="1" applyAlignment="1">
      <alignment vertical="center"/>
    </xf>
    <xf numFmtId="0" fontId="77" fillId="0" borderId="16" xfId="61" applyFont="1" applyBorder="1" applyAlignment="1">
      <alignment vertical="center" shrinkToFit="1"/>
    </xf>
    <xf numFmtId="0" fontId="77" fillId="0" borderId="12" xfId="61" applyFont="1" applyBorder="1" applyAlignment="1">
      <alignment vertical="center" shrinkToFit="1"/>
    </xf>
    <xf numFmtId="0" fontId="77" fillId="0" borderId="18" xfId="61" applyFont="1" applyBorder="1" applyAlignment="1">
      <alignment horizontal="center" vertical="center"/>
    </xf>
    <xf numFmtId="0" fontId="78" fillId="0" borderId="0" xfId="61" applyFont="1" applyFill="1" applyBorder="1" applyAlignment="1">
      <alignment horizontal="left" vertical="center"/>
    </xf>
    <xf numFmtId="0" fontId="79" fillId="0" borderId="0" xfId="61" applyFont="1" applyFill="1" applyBorder="1" applyAlignment="1">
      <alignment horizontal="left" vertical="center"/>
    </xf>
    <xf numFmtId="0" fontId="81" fillId="0" borderId="0" xfId="61" applyFont="1" applyFill="1" applyBorder="1" applyAlignment="1">
      <alignment horizontal="center" vertical="center"/>
    </xf>
    <xf numFmtId="0" fontId="78" fillId="0" borderId="0" xfId="61" applyFont="1" applyAlignment="1">
      <alignment horizontal="center" vertical="center"/>
    </xf>
    <xf numFmtId="0" fontId="82" fillId="0" borderId="0" xfId="61" applyFont="1">
      <alignment vertical="center"/>
    </xf>
    <xf numFmtId="0" fontId="83" fillId="0" borderId="0" xfId="61" applyFont="1">
      <alignment vertical="center"/>
    </xf>
    <xf numFmtId="0" fontId="84" fillId="0" borderId="0" xfId="61" applyFont="1">
      <alignment vertical="center"/>
    </xf>
    <xf numFmtId="0" fontId="73" fillId="0" borderId="0" xfId="61" applyAlignment="1">
      <alignment horizontal="left" vertical="center"/>
    </xf>
    <xf numFmtId="0" fontId="85" fillId="0" borderId="0" xfId="61" applyFont="1">
      <alignment vertical="center"/>
    </xf>
    <xf numFmtId="0" fontId="86" fillId="0" borderId="0" xfId="61" applyFont="1">
      <alignment vertical="center"/>
    </xf>
    <xf numFmtId="49" fontId="15" fillId="0" borderId="10" xfId="45" applyNumberFormat="1" applyFont="1" applyFill="1" applyBorder="1" applyAlignment="1">
      <alignment horizontal="center" vertical="center"/>
    </xf>
    <xf numFmtId="0" fontId="3" fillId="0" borderId="0" xfId="50" applyFont="1" applyAlignment="1">
      <alignment horizontal="left" vertical="center"/>
    </xf>
    <xf numFmtId="0" fontId="6" fillId="0" borderId="28" xfId="58" applyFont="1" applyBorder="1" applyAlignment="1">
      <alignment horizontal="center" vertical="center" shrinkToFit="1"/>
    </xf>
    <xf numFmtId="0" fontId="6" fillId="0" borderId="37" xfId="58" applyFont="1" applyBorder="1" applyAlignment="1">
      <alignment horizontal="center" vertical="center" shrinkToFit="1"/>
    </xf>
    <xf numFmtId="0" fontId="53" fillId="0" borderId="23" xfId="58" applyFont="1" applyBorder="1" applyAlignment="1">
      <alignment horizontal="center" vertical="center"/>
    </xf>
    <xf numFmtId="0" fontId="53" fillId="0" borderId="23" xfId="58" applyFont="1" applyBorder="1" applyAlignment="1">
      <alignment horizontal="center"/>
    </xf>
    <xf numFmtId="0" fontId="53" fillId="0" borderId="0" xfId="58" applyFont="1" applyBorder="1" applyAlignment="1">
      <alignment horizontal="center"/>
    </xf>
    <xf numFmtId="0" fontId="12" fillId="0" borderId="24" xfId="59" applyBorder="1" applyAlignment="1"/>
    <xf numFmtId="0" fontId="12" fillId="0" borderId="23" xfId="59" applyBorder="1" applyAlignment="1"/>
    <xf numFmtId="0" fontId="38" fillId="0" borderId="109" xfId="58" applyFont="1" applyBorder="1"/>
    <xf numFmtId="0" fontId="12" fillId="0" borderId="109" xfId="59" applyBorder="1" applyAlignment="1"/>
    <xf numFmtId="0" fontId="38" fillId="26" borderId="109" xfId="58" applyFont="1" applyFill="1" applyBorder="1"/>
    <xf numFmtId="0" fontId="53" fillId="26" borderId="109" xfId="58" applyFont="1" applyFill="1" applyBorder="1" applyAlignment="1">
      <alignment vertical="center"/>
    </xf>
    <xf numFmtId="0" fontId="53" fillId="26" borderId="109" xfId="58" applyFont="1" applyFill="1" applyBorder="1"/>
    <xf numFmtId="0" fontId="53" fillId="0" borderId="109" xfId="58" applyFont="1" applyBorder="1"/>
    <xf numFmtId="0" fontId="78" fillId="0" borderId="16" xfId="42" applyFont="1" applyFill="1" applyBorder="1" applyAlignment="1">
      <alignment vertical="center" wrapText="1"/>
    </xf>
    <xf numFmtId="0" fontId="78" fillId="0" borderId="12" xfId="42" applyFont="1" applyFill="1" applyBorder="1" applyAlignment="1">
      <alignment vertical="center" wrapText="1"/>
    </xf>
    <xf numFmtId="0" fontId="78" fillId="0" borderId="18" xfId="42" applyFont="1" applyFill="1" applyBorder="1" applyAlignment="1">
      <alignment vertical="center" wrapText="1"/>
    </xf>
    <xf numFmtId="0" fontId="15" fillId="0" borderId="78" xfId="43" applyFont="1" applyBorder="1" applyAlignment="1">
      <alignment vertical="center"/>
    </xf>
    <xf numFmtId="0" fontId="15" fillId="0" borderId="79" xfId="43" applyFont="1" applyBorder="1" applyAlignment="1">
      <alignment vertical="center"/>
    </xf>
    <xf numFmtId="0" fontId="15" fillId="0" borderId="80" xfId="43" applyFont="1" applyBorder="1" applyAlignment="1">
      <alignment vertical="center"/>
    </xf>
    <xf numFmtId="0" fontId="15" fillId="0" borderId="35" xfId="43" applyFont="1" applyBorder="1" applyAlignment="1">
      <alignment vertical="center"/>
    </xf>
    <xf numFmtId="0" fontId="15" fillId="0" borderId="0" xfId="43" applyFont="1" applyBorder="1" applyAlignment="1">
      <alignment vertical="center"/>
    </xf>
    <xf numFmtId="0" fontId="15" fillId="0" borderId="34" xfId="43" applyFont="1" applyBorder="1" applyAlignment="1">
      <alignment vertical="center"/>
    </xf>
    <xf numFmtId="0" fontId="15" fillId="0" borderId="16" xfId="43" applyFont="1" applyBorder="1" applyAlignment="1">
      <alignment vertical="center"/>
    </xf>
    <xf numFmtId="0" fontId="15" fillId="0" borderId="12" xfId="43" applyFont="1" applyBorder="1" applyAlignment="1">
      <alignment vertical="center"/>
    </xf>
    <xf numFmtId="0" fontId="15" fillId="0" borderId="18" xfId="43" applyFont="1" applyBorder="1" applyAlignment="1">
      <alignment vertical="center"/>
    </xf>
    <xf numFmtId="0" fontId="90" fillId="0" borderId="0" xfId="49" applyFont="1"/>
    <xf numFmtId="0" fontId="91" fillId="0" borderId="0" xfId="49" applyFont="1" applyFill="1" applyAlignment="1">
      <alignment vertical="center"/>
    </xf>
    <xf numFmtId="0" fontId="92" fillId="0" borderId="0" xfId="49" applyFont="1"/>
    <xf numFmtId="0" fontId="92" fillId="0" borderId="0" xfId="49" applyFont="1" applyFill="1"/>
    <xf numFmtId="0" fontId="92" fillId="0" borderId="0" xfId="49" applyFont="1" applyBorder="1" applyAlignment="1">
      <alignment vertical="center"/>
    </xf>
    <xf numFmtId="0" fontId="91" fillId="0" borderId="0" xfId="49" applyFont="1" applyAlignment="1">
      <alignment shrinkToFit="1"/>
    </xf>
    <xf numFmtId="0" fontId="92" fillId="0" borderId="0" xfId="49" applyFont="1" applyAlignment="1"/>
    <xf numFmtId="0" fontId="92" fillId="0" borderId="0" xfId="49" applyFont="1" applyBorder="1" applyAlignment="1">
      <alignment horizontal="center"/>
    </xf>
    <xf numFmtId="0" fontId="92" fillId="0" borderId="0" xfId="49" applyFont="1" applyBorder="1" applyAlignment="1">
      <alignment horizontal="right" vertical="center"/>
    </xf>
    <xf numFmtId="0" fontId="92" fillId="0" borderId="0" xfId="49" applyFont="1" applyBorder="1" applyAlignment="1">
      <alignment horizontal="center" vertical="center"/>
    </xf>
    <xf numFmtId="0" fontId="92" fillId="0" borderId="0" xfId="49" applyFont="1" applyAlignment="1">
      <alignment horizontal="right"/>
    </xf>
    <xf numFmtId="0" fontId="92" fillId="0" borderId="0" xfId="49" applyFont="1" applyAlignment="1">
      <alignment vertical="center" shrinkToFit="1"/>
    </xf>
    <xf numFmtId="0" fontId="92" fillId="0" borderId="0" xfId="49" applyFont="1" applyBorder="1" applyAlignment="1">
      <alignment vertical="center" shrinkToFit="1"/>
    </xf>
    <xf numFmtId="0" fontId="92" fillId="0" borderId="0" xfId="49" applyFont="1" applyBorder="1"/>
    <xf numFmtId="0" fontId="92" fillId="0" borderId="0" xfId="49" applyFont="1" applyAlignment="1">
      <alignment vertical="center"/>
    </xf>
    <xf numFmtId="0" fontId="94" fillId="0" borderId="0" xfId="49" applyFont="1" applyAlignment="1">
      <alignment vertical="center"/>
    </xf>
    <xf numFmtId="0" fontId="91" fillId="0" borderId="0" xfId="49" applyFont="1" applyAlignment="1">
      <alignment vertical="center"/>
    </xf>
    <xf numFmtId="0" fontId="91" fillId="0" borderId="0" xfId="49" applyFont="1" applyBorder="1" applyAlignment="1">
      <alignment vertical="center"/>
    </xf>
    <xf numFmtId="0" fontId="92" fillId="0" borderId="0" xfId="49" applyFont="1" applyBorder="1" applyAlignment="1">
      <alignment horizontal="right"/>
    </xf>
    <xf numFmtId="11" fontId="92" fillId="0" borderId="0" xfId="49" applyNumberFormat="1" applyFont="1" applyBorder="1" applyAlignment="1">
      <alignment horizontal="center"/>
    </xf>
    <xf numFmtId="11" fontId="92" fillId="0" borderId="0" xfId="49" applyNumberFormat="1" applyFont="1" applyBorder="1" applyAlignment="1"/>
    <xf numFmtId="0" fontId="92" fillId="0" borderId="48" xfId="49" applyFont="1" applyBorder="1" applyAlignment="1">
      <alignment horizontal="center" vertical="center"/>
    </xf>
    <xf numFmtId="0" fontId="92" fillId="0" borderId="21" xfId="49" applyFont="1" applyBorder="1" applyAlignment="1">
      <alignment horizontal="center" vertical="center"/>
    </xf>
    <xf numFmtId="0" fontId="92" fillId="0" borderId="59" xfId="49" applyFont="1" applyBorder="1" applyAlignment="1">
      <alignment horizontal="center"/>
    </xf>
    <xf numFmtId="0" fontId="92" fillId="0" borderId="48" xfId="49" applyFont="1" applyBorder="1" applyAlignment="1">
      <alignment horizontal="center"/>
    </xf>
    <xf numFmtId="0" fontId="92" fillId="0" borderId="49" xfId="49" applyFont="1" applyBorder="1" applyAlignment="1">
      <alignment horizontal="center"/>
    </xf>
    <xf numFmtId="0" fontId="92" fillId="0" borderId="29" xfId="49" applyFont="1" applyBorder="1" applyAlignment="1">
      <alignment horizontal="center"/>
    </xf>
    <xf numFmtId="0" fontId="92" fillId="0" borderId="47" xfId="49" applyFont="1" applyBorder="1" applyAlignment="1">
      <alignment horizontal="center"/>
    </xf>
    <xf numFmtId="0" fontId="92" fillId="0" borderId="22" xfId="49" applyFont="1" applyBorder="1"/>
    <xf numFmtId="0" fontId="92" fillId="0" borderId="54" xfId="49" applyFont="1" applyBorder="1"/>
    <xf numFmtId="0" fontId="92" fillId="0" borderId="70" xfId="49" applyFont="1" applyBorder="1"/>
    <xf numFmtId="0" fontId="92" fillId="0" borderId="19" xfId="49" applyFont="1" applyBorder="1"/>
    <xf numFmtId="0" fontId="92" fillId="0" borderId="58" xfId="49" applyFont="1" applyBorder="1"/>
    <xf numFmtId="0" fontId="92" fillId="0" borderId="46" xfId="49" applyFont="1" applyBorder="1" applyAlignment="1">
      <alignment horizontal="center" vertical="center"/>
    </xf>
    <xf numFmtId="0" fontId="92" fillId="0" borderId="120" xfId="49" applyFont="1" applyBorder="1" applyAlignment="1">
      <alignment horizontal="center" vertical="center"/>
    </xf>
    <xf numFmtId="0" fontId="92" fillId="0" borderId="76" xfId="49" applyFont="1" applyBorder="1" applyAlignment="1">
      <alignment horizontal="center" vertical="center"/>
    </xf>
    <xf numFmtId="0" fontId="92" fillId="0" borderId="77" xfId="49" applyFont="1" applyBorder="1" applyAlignment="1">
      <alignment horizontal="center" vertical="center"/>
    </xf>
    <xf numFmtId="0" fontId="92" fillId="0" borderId="67" xfId="49" applyFont="1" applyBorder="1" applyAlignment="1">
      <alignment horizontal="center" vertical="center"/>
    </xf>
    <xf numFmtId="0" fontId="92" fillId="0" borderId="66" xfId="49" applyFont="1" applyBorder="1" applyAlignment="1">
      <alignment horizontal="center" vertical="center"/>
    </xf>
    <xf numFmtId="0" fontId="92" fillId="28" borderId="28" xfId="49" applyFont="1" applyFill="1" applyBorder="1" applyAlignment="1">
      <alignment horizontal="center" vertical="center"/>
    </xf>
    <xf numFmtId="0" fontId="92" fillId="29" borderId="69" xfId="49" applyFont="1" applyFill="1" applyBorder="1" applyAlignment="1">
      <alignment horizontal="center" vertical="center"/>
    </xf>
    <xf numFmtId="0" fontId="92" fillId="29" borderId="125" xfId="49" applyFont="1" applyFill="1" applyBorder="1" applyAlignment="1">
      <alignment horizontal="center" vertical="center"/>
    </xf>
    <xf numFmtId="0" fontId="92" fillId="29" borderId="126" xfId="49" applyFont="1" applyFill="1" applyBorder="1" applyAlignment="1">
      <alignment horizontal="center" vertical="center"/>
    </xf>
    <xf numFmtId="0" fontId="92" fillId="28" borderId="0" xfId="49" applyFont="1" applyFill="1" applyBorder="1" applyAlignment="1">
      <alignment horizontal="center" vertical="center"/>
    </xf>
    <xf numFmtId="176" fontId="92" fillId="0" borderId="132" xfId="49" applyNumberFormat="1" applyFont="1" applyBorder="1" applyAlignment="1">
      <alignment horizontal="center" vertical="center"/>
    </xf>
    <xf numFmtId="0" fontId="92" fillId="28" borderId="12" xfId="49" applyFont="1" applyFill="1" applyBorder="1" applyAlignment="1">
      <alignment horizontal="center" vertical="center"/>
    </xf>
    <xf numFmtId="176" fontId="92" fillId="0" borderId="72" xfId="49" applyNumberFormat="1" applyFont="1" applyBorder="1" applyAlignment="1">
      <alignment horizontal="center" vertical="center"/>
    </xf>
    <xf numFmtId="0" fontId="92" fillId="28" borderId="109" xfId="49" applyFont="1" applyFill="1" applyBorder="1" applyAlignment="1">
      <alignment horizontal="center" vertical="center"/>
    </xf>
    <xf numFmtId="176" fontId="92" fillId="0" borderId="83" xfId="49" applyNumberFormat="1" applyFont="1" applyBorder="1" applyAlignment="1">
      <alignment horizontal="center" vertical="center"/>
    </xf>
    <xf numFmtId="0" fontId="90" fillId="0" borderId="0" xfId="49" applyFont="1" applyFill="1"/>
    <xf numFmtId="0" fontId="92" fillId="0" borderId="0" xfId="49" applyFont="1" applyFill="1" applyBorder="1" applyAlignment="1">
      <alignment horizontal="center" vertical="center"/>
    </xf>
    <xf numFmtId="0" fontId="92" fillId="0" borderId="0" xfId="49" applyFont="1" applyFill="1" applyBorder="1" applyAlignment="1">
      <alignment horizontal="center" vertical="center" wrapText="1" shrinkToFit="1"/>
    </xf>
    <xf numFmtId="0" fontId="95" fillId="0" borderId="0" xfId="49" applyFont="1" applyFill="1" applyBorder="1" applyAlignment="1">
      <alignment horizontal="center" vertical="center" wrapText="1"/>
    </xf>
    <xf numFmtId="0" fontId="92" fillId="0" borderId="0" xfId="49" applyFont="1" applyFill="1" applyBorder="1" applyAlignment="1">
      <alignment horizontal="center" vertical="center" wrapText="1"/>
    </xf>
    <xf numFmtId="0" fontId="90" fillId="0" borderId="41" xfId="49" applyFont="1" applyBorder="1"/>
    <xf numFmtId="0" fontId="92" fillId="0" borderId="14" xfId="49" applyFont="1" applyBorder="1" applyAlignment="1">
      <alignment horizontal="center" vertical="center"/>
    </xf>
    <xf numFmtId="176" fontId="92" fillId="0" borderId="11" xfId="49" applyNumberFormat="1" applyFont="1" applyBorder="1" applyAlignment="1">
      <alignment horizontal="center" vertical="center"/>
    </xf>
    <xf numFmtId="176" fontId="92" fillId="0" borderId="21" xfId="49" applyNumberFormat="1" applyFont="1" applyBorder="1" applyAlignment="1">
      <alignment horizontal="center" vertical="center"/>
    </xf>
    <xf numFmtId="0" fontId="90" fillId="0" borderId="30" xfId="49" applyFont="1" applyBorder="1"/>
    <xf numFmtId="0" fontId="92" fillId="0" borderId="10" xfId="49" applyFont="1" applyBorder="1" applyAlignment="1">
      <alignment horizontal="center" vertical="center"/>
    </xf>
    <xf numFmtId="0" fontId="92" fillId="28" borderId="11" xfId="49" applyFont="1" applyFill="1" applyBorder="1" applyAlignment="1">
      <alignment horizontal="center" vertical="center"/>
    </xf>
    <xf numFmtId="0" fontId="92" fillId="28" borderId="21" xfId="49" applyFont="1" applyFill="1" applyBorder="1" applyAlignment="1">
      <alignment horizontal="center" vertical="center"/>
    </xf>
    <xf numFmtId="0" fontId="92" fillId="28" borderId="17" xfId="49" applyFont="1" applyFill="1" applyBorder="1" applyAlignment="1">
      <alignment horizontal="center" vertical="center"/>
    </xf>
    <xf numFmtId="0" fontId="90" fillId="0" borderId="42" xfId="49" applyFont="1" applyBorder="1"/>
    <xf numFmtId="0" fontId="92" fillId="0" borderId="38" xfId="49" applyFont="1" applyBorder="1" applyAlignment="1">
      <alignment horizontal="center" vertical="center"/>
    </xf>
    <xf numFmtId="0" fontId="92" fillId="0" borderId="11" xfId="49" applyFont="1" applyBorder="1" applyAlignment="1">
      <alignment horizontal="center" vertical="center"/>
    </xf>
    <xf numFmtId="0" fontId="92" fillId="0" borderId="17" xfId="49" applyFont="1" applyBorder="1" applyAlignment="1">
      <alignment horizontal="center" vertical="center"/>
    </xf>
    <xf numFmtId="0" fontId="96" fillId="0" borderId="0" xfId="49" applyFont="1"/>
    <xf numFmtId="0" fontId="96" fillId="0" borderId="0" xfId="49" applyFont="1" applyBorder="1" applyAlignment="1">
      <alignment horizontal="right" vertical="center"/>
    </xf>
    <xf numFmtId="0" fontId="96" fillId="0" borderId="0" xfId="49" applyFont="1" applyAlignment="1">
      <alignment vertical="center"/>
    </xf>
    <xf numFmtId="0" fontId="96" fillId="0" borderId="0" xfId="49" applyFont="1" applyAlignment="1"/>
    <xf numFmtId="0" fontId="97" fillId="0" borderId="0" xfId="49" applyFont="1"/>
    <xf numFmtId="0" fontId="98" fillId="0" borderId="0" xfId="49" applyFont="1"/>
    <xf numFmtId="0" fontId="98" fillId="0" borderId="0" xfId="49" applyFont="1" applyAlignment="1">
      <alignment horizontal="left"/>
    </xf>
    <xf numFmtId="0" fontId="99" fillId="0" borderId="0" xfId="53" applyFont="1" applyAlignment="1">
      <alignment horizontal="left"/>
    </xf>
    <xf numFmtId="0" fontId="97" fillId="0" borderId="0" xfId="49" applyFont="1" applyAlignment="1">
      <alignment horizontal="left"/>
    </xf>
    <xf numFmtId="0" fontId="4" fillId="0" borderId="0" xfId="49" applyFont="1" applyAlignment="1">
      <alignment horizontal="left"/>
    </xf>
    <xf numFmtId="0" fontId="98" fillId="0" borderId="0" xfId="49" applyFont="1" applyAlignment="1"/>
    <xf numFmtId="0" fontId="98" fillId="0" borderId="0" xfId="53" applyFont="1" applyAlignment="1"/>
    <xf numFmtId="0" fontId="97" fillId="0" borderId="0" xfId="49" applyFont="1" applyAlignment="1"/>
    <xf numFmtId="0" fontId="4" fillId="0" borderId="0" xfId="49" applyFont="1" applyAlignment="1"/>
    <xf numFmtId="0" fontId="99" fillId="0" borderId="0" xfId="49" applyFont="1" applyAlignment="1">
      <alignment vertical="top"/>
    </xf>
    <xf numFmtId="0" fontId="100" fillId="0" borderId="0" xfId="49" applyFont="1" applyAlignment="1">
      <alignment vertical="top"/>
    </xf>
    <xf numFmtId="0" fontId="9" fillId="0" borderId="0" xfId="49" applyFont="1" applyAlignment="1">
      <alignment vertical="top"/>
    </xf>
    <xf numFmtId="0" fontId="99" fillId="0" borderId="0" xfId="49" applyFont="1" applyAlignment="1">
      <alignment vertical="center"/>
    </xf>
    <xf numFmtId="0" fontId="98" fillId="0" borderId="0" xfId="49" applyFont="1" applyAlignment="1">
      <alignment vertical="center"/>
    </xf>
    <xf numFmtId="0" fontId="97" fillId="0" borderId="0" xfId="49" applyFont="1" applyAlignment="1">
      <alignment vertical="center"/>
    </xf>
    <xf numFmtId="0" fontId="4" fillId="0" borderId="0" xfId="49" applyFont="1" applyAlignment="1">
      <alignment vertical="center"/>
    </xf>
    <xf numFmtId="0" fontId="4" fillId="0" borderId="0" xfId="49" applyFont="1" applyAlignment="1">
      <alignment vertical="top" wrapText="1"/>
    </xf>
    <xf numFmtId="0" fontId="98" fillId="0" borderId="0" xfId="49" applyFont="1" applyAlignment="1">
      <alignment vertical="top" wrapText="1"/>
    </xf>
    <xf numFmtId="0" fontId="99" fillId="0" borderId="0" xfId="54" applyFont="1" applyFill="1" applyAlignment="1">
      <alignment horizontal="left"/>
    </xf>
    <xf numFmtId="0" fontId="97" fillId="0" borderId="0" xfId="49" applyFont="1" applyAlignment="1">
      <alignment vertical="top" wrapText="1"/>
    </xf>
    <xf numFmtId="0" fontId="95" fillId="0" borderId="0" xfId="49" applyFont="1"/>
    <xf numFmtId="0" fontId="98" fillId="0" borderId="0" xfId="54" applyFont="1" applyAlignment="1">
      <alignment horizontal="left"/>
    </xf>
    <xf numFmtId="0" fontId="98" fillId="0" borderId="0" xfId="53" applyFont="1" applyAlignment="1">
      <alignment horizontal="left"/>
    </xf>
    <xf numFmtId="0" fontId="101" fillId="0" borderId="0" xfId="53" applyFont="1" applyAlignment="1">
      <alignment horizontal="left"/>
    </xf>
    <xf numFmtId="0" fontId="13" fillId="0" borderId="0" xfId="49" applyFont="1"/>
    <xf numFmtId="0" fontId="102" fillId="0" borderId="0" xfId="53" applyFont="1" applyAlignment="1">
      <alignment vertical="top"/>
    </xf>
    <xf numFmtId="0" fontId="13" fillId="0" borderId="0" xfId="53" applyFont="1" applyAlignment="1">
      <alignment horizontal="left"/>
    </xf>
    <xf numFmtId="0" fontId="38" fillId="0" borderId="0" xfId="53" applyFont="1" applyAlignment="1">
      <alignment vertical="top"/>
    </xf>
    <xf numFmtId="0" fontId="103" fillId="0" borderId="0" xfId="49" applyFont="1"/>
    <xf numFmtId="0" fontId="104" fillId="0" borderId="0" xfId="0" applyFont="1" applyAlignment="1"/>
    <xf numFmtId="0" fontId="105" fillId="0" borderId="0" xfId="0" applyFont="1" applyAlignment="1"/>
    <xf numFmtId="0" fontId="105" fillId="0" borderId="0" xfId="0" applyFont="1" applyAlignment="1">
      <alignment horizontal="center"/>
    </xf>
    <xf numFmtId="0" fontId="105" fillId="0" borderId="0" xfId="0" applyFont="1" applyBorder="1" applyAlignment="1"/>
    <xf numFmtId="0" fontId="105" fillId="0" borderId="21" xfId="0" applyFont="1" applyBorder="1" applyAlignment="1">
      <alignment horizontal="center"/>
    </xf>
    <xf numFmtId="20" fontId="105" fillId="28" borderId="21" xfId="0" applyNumberFormat="1" applyFont="1" applyFill="1" applyBorder="1" applyAlignment="1">
      <alignment horizontal="center"/>
    </xf>
    <xf numFmtId="20" fontId="105" fillId="0" borderId="21" xfId="0" applyNumberFormat="1" applyFont="1" applyBorder="1" applyAlignment="1">
      <alignment horizontal="center"/>
    </xf>
    <xf numFmtId="0" fontId="105" fillId="28" borderId="21" xfId="0" applyFont="1" applyFill="1" applyBorder="1" applyAlignment="1">
      <alignment horizontal="center"/>
    </xf>
    <xf numFmtId="0" fontId="105" fillId="0" borderId="0" xfId="0" applyFont="1" applyFill="1" applyAlignment="1">
      <alignment horizontal="center"/>
    </xf>
    <xf numFmtId="0" fontId="92" fillId="29" borderId="28" xfId="49" applyFont="1" applyFill="1" applyBorder="1" applyAlignment="1">
      <alignment horizontal="center" vertical="center"/>
    </xf>
    <xf numFmtId="0" fontId="92" fillId="29" borderId="0" xfId="49" applyFont="1" applyFill="1" applyBorder="1" applyAlignment="1">
      <alignment horizontal="center" vertical="center"/>
    </xf>
    <xf numFmtId="0" fontId="92" fillId="29" borderId="12" xfId="49" applyFont="1" applyFill="1" applyBorder="1" applyAlignment="1">
      <alignment horizontal="center" vertical="center"/>
    </xf>
    <xf numFmtId="0" fontId="92" fillId="29" borderId="109" xfId="49" applyFont="1" applyFill="1" applyBorder="1" applyAlignment="1">
      <alignment horizontal="center" vertical="center"/>
    </xf>
    <xf numFmtId="0" fontId="92" fillId="29" borderId="136" xfId="49" applyFont="1" applyFill="1" applyBorder="1" applyAlignment="1">
      <alignment horizontal="center" vertical="center"/>
    </xf>
    <xf numFmtId="0" fontId="92" fillId="29" borderId="137" xfId="49" applyFont="1" applyFill="1" applyBorder="1" applyAlignment="1">
      <alignment horizontal="center" vertical="center"/>
    </xf>
    <xf numFmtId="0" fontId="92" fillId="29" borderId="138" xfId="49" applyFont="1" applyFill="1" applyBorder="1" applyAlignment="1">
      <alignment horizontal="center" vertical="center"/>
    </xf>
    <xf numFmtId="176" fontId="92" fillId="0" borderId="139" xfId="49" applyNumberFormat="1" applyFont="1" applyBorder="1" applyAlignment="1">
      <alignment horizontal="center" vertical="center"/>
    </xf>
    <xf numFmtId="176" fontId="92" fillId="0" borderId="131" xfId="49" applyNumberFormat="1" applyFont="1" applyBorder="1" applyAlignment="1">
      <alignment horizontal="center" vertical="center"/>
    </xf>
    <xf numFmtId="176" fontId="92" fillId="0" borderId="140" xfId="49" applyNumberFormat="1" applyFont="1" applyBorder="1" applyAlignment="1">
      <alignment horizontal="center" vertical="center"/>
    </xf>
    <xf numFmtId="176" fontId="92" fillId="0" borderId="135" xfId="49" applyNumberFormat="1" applyFont="1" applyBorder="1" applyAlignment="1">
      <alignment horizontal="center" vertical="center"/>
    </xf>
    <xf numFmtId="0" fontId="92" fillId="29" borderId="141" xfId="49" applyFont="1" applyFill="1" applyBorder="1" applyAlignment="1">
      <alignment horizontal="center" vertical="center"/>
    </xf>
    <xf numFmtId="176" fontId="92" fillId="0" borderId="142" xfId="49" applyNumberFormat="1" applyFont="1" applyBorder="1" applyAlignment="1">
      <alignment horizontal="center" vertical="center"/>
    </xf>
    <xf numFmtId="176" fontId="92" fillId="0" borderId="85" xfId="49" applyNumberFormat="1" applyFont="1" applyBorder="1" applyAlignment="1">
      <alignment horizontal="center" vertical="center"/>
    </xf>
    <xf numFmtId="0" fontId="92" fillId="29" borderId="143" xfId="49" applyFont="1" applyFill="1" applyBorder="1" applyAlignment="1">
      <alignment horizontal="center" vertical="center"/>
    </xf>
    <xf numFmtId="0" fontId="3" fillId="0" borderId="0" xfId="43" applyFont="1" applyAlignment="1">
      <alignment horizontal="center" vertical="center"/>
    </xf>
    <xf numFmtId="0" fontId="3" fillId="0" borderId="0" xfId="43" applyFont="1" applyBorder="1" applyAlignment="1">
      <alignment vertical="center"/>
    </xf>
    <xf numFmtId="0" fontId="106" fillId="0" borderId="0" xfId="52" applyFont="1" applyAlignment="1">
      <alignment horizontal="center" vertical="center"/>
    </xf>
    <xf numFmtId="0" fontId="16" fillId="0" borderId="0" xfId="43" applyFont="1" applyAlignment="1">
      <alignment vertical="center"/>
    </xf>
    <xf numFmtId="0" fontId="14" fillId="0" borderId="67" xfId="43" applyFont="1" applyBorder="1" applyAlignment="1">
      <alignment vertical="center"/>
    </xf>
    <xf numFmtId="0" fontId="14" fillId="0" borderId="76" xfId="43" applyFont="1" applyBorder="1" applyAlignment="1">
      <alignment vertical="center"/>
    </xf>
    <xf numFmtId="0" fontId="14" fillId="0" borderId="53" xfId="43" applyFont="1" applyBorder="1" applyAlignment="1">
      <alignment vertical="center"/>
    </xf>
    <xf numFmtId="0" fontId="35" fillId="24" borderId="149" xfId="42" applyFont="1" applyFill="1" applyBorder="1" applyAlignment="1">
      <alignment horizontal="center" vertical="center" wrapText="1"/>
    </xf>
    <xf numFmtId="0" fontId="3" fillId="0" borderId="54" xfId="43" applyFont="1" applyBorder="1" applyAlignment="1">
      <alignment vertical="center"/>
    </xf>
    <xf numFmtId="0" fontId="3" fillId="0" borderId="19" xfId="43" applyFont="1" applyBorder="1" applyAlignment="1">
      <alignment vertical="center"/>
    </xf>
    <xf numFmtId="0" fontId="89" fillId="0" borderId="16" xfId="42" applyFont="1" applyFill="1" applyBorder="1" applyAlignment="1">
      <alignment horizontal="center" vertical="center" wrapText="1"/>
    </xf>
    <xf numFmtId="0" fontId="89" fillId="0" borderId="12" xfId="42" applyFont="1" applyFill="1" applyBorder="1" applyAlignment="1">
      <alignment horizontal="center" vertical="center" wrapText="1"/>
    </xf>
    <xf numFmtId="0" fontId="89" fillId="0" borderId="12" xfId="42" applyFont="1" applyFill="1" applyBorder="1" applyAlignment="1">
      <alignment horizontal="left" vertical="center" wrapText="1"/>
    </xf>
    <xf numFmtId="0" fontId="89" fillId="0" borderId="18" xfId="42" applyFont="1" applyFill="1" applyBorder="1" applyAlignment="1">
      <alignment horizontal="left" vertical="center" wrapText="1"/>
    </xf>
    <xf numFmtId="0" fontId="3" fillId="0" borderId="55" xfId="43" applyFont="1" applyBorder="1" applyAlignment="1">
      <alignment vertical="center"/>
    </xf>
    <xf numFmtId="0" fontId="89" fillId="0" borderId="17" xfId="42" applyFont="1" applyFill="1" applyBorder="1" applyAlignment="1">
      <alignment vertical="center" wrapText="1"/>
    </xf>
    <xf numFmtId="0" fontId="89" fillId="0" borderId="10" xfId="42" applyFont="1" applyFill="1" applyBorder="1" applyAlignment="1">
      <alignment vertical="center" wrapText="1"/>
    </xf>
    <xf numFmtId="0" fontId="89" fillId="0" borderId="11" xfId="42" applyFont="1" applyFill="1" applyBorder="1" applyAlignment="1">
      <alignment vertical="center" wrapText="1"/>
    </xf>
    <xf numFmtId="0" fontId="89" fillId="0" borderId="11" xfId="42" applyFont="1" applyFill="1" applyBorder="1" applyAlignment="1">
      <alignment horizontal="left" vertical="center" wrapText="1"/>
    </xf>
    <xf numFmtId="0" fontId="89" fillId="0" borderId="112" xfId="42" applyFont="1" applyFill="1" applyBorder="1" applyAlignment="1">
      <alignment vertical="center" wrapText="1"/>
    </xf>
    <xf numFmtId="0" fontId="89" fillId="0" borderId="154" xfId="42" applyFont="1" applyFill="1" applyBorder="1" applyAlignment="1">
      <alignment vertical="center" wrapText="1"/>
    </xf>
    <xf numFmtId="0" fontId="89" fillId="0" borderId="111" xfId="42" applyFont="1" applyFill="1" applyBorder="1" applyAlignment="1">
      <alignment vertical="center" wrapText="1"/>
    </xf>
    <xf numFmtId="0" fontId="89" fillId="0" borderId="18" xfId="42" applyFont="1" applyFill="1" applyBorder="1" applyAlignment="1">
      <alignment vertical="center" wrapText="1"/>
    </xf>
    <xf numFmtId="0" fontId="89" fillId="0" borderId="16" xfId="42" applyFont="1" applyFill="1" applyBorder="1" applyAlignment="1">
      <alignment vertical="center" wrapText="1"/>
    </xf>
    <xf numFmtId="0" fontId="89" fillId="0" borderId="12" xfId="42" applyFont="1" applyFill="1" applyBorder="1" applyAlignment="1">
      <alignment vertical="center" wrapText="1"/>
    </xf>
    <xf numFmtId="0" fontId="35" fillId="0" borderId="17" xfId="42" applyFont="1" applyFill="1" applyBorder="1" applyAlignment="1">
      <alignment vertical="center" wrapText="1"/>
    </xf>
    <xf numFmtId="0" fontId="35" fillId="0" borderId="10" xfId="42" applyFont="1" applyFill="1" applyBorder="1" applyAlignment="1">
      <alignment vertical="center" wrapText="1"/>
    </xf>
    <xf numFmtId="0" fontId="89" fillId="0" borderId="111" xfId="42" applyFont="1" applyFill="1" applyBorder="1" applyAlignment="1">
      <alignment horizontal="center" vertical="center" wrapText="1"/>
    </xf>
    <xf numFmtId="0" fontId="89" fillId="0" borderId="112" xfId="42" applyFont="1" applyFill="1" applyBorder="1" applyAlignment="1">
      <alignment horizontal="center" vertical="center" wrapText="1"/>
    </xf>
    <xf numFmtId="0" fontId="89" fillId="0" borderId="112" xfId="42" applyFont="1" applyFill="1" applyBorder="1" applyAlignment="1">
      <alignment horizontal="left" vertical="center" wrapText="1"/>
    </xf>
    <xf numFmtId="0" fontId="89" fillId="0" borderId="154" xfId="42" applyFont="1" applyFill="1" applyBorder="1" applyAlignment="1">
      <alignment horizontal="left" vertical="center" wrapText="1"/>
    </xf>
    <xf numFmtId="0" fontId="78" fillId="0" borderId="111" xfId="42" applyFont="1" applyFill="1" applyBorder="1" applyAlignment="1">
      <alignment vertical="center" wrapText="1"/>
    </xf>
    <xf numFmtId="0" fontId="78" fillId="0" borderId="112" xfId="42" applyFont="1" applyFill="1" applyBorder="1" applyAlignment="1">
      <alignment vertical="center" wrapText="1"/>
    </xf>
    <xf numFmtId="0" fontId="3" fillId="0" borderId="0" xfId="43" applyFont="1" applyAlignment="1"/>
    <xf numFmtId="0" fontId="41" fillId="0" borderId="0" xfId="43" applyFont="1" applyAlignment="1"/>
    <xf numFmtId="0" fontId="5" fillId="0" borderId="0" xfId="43" applyFont="1" applyAlignment="1">
      <alignment vertical="center"/>
    </xf>
    <xf numFmtId="0" fontId="106" fillId="0" borderId="0" xfId="52" applyFont="1" applyAlignment="1">
      <alignment horizontal="left" vertical="center"/>
    </xf>
    <xf numFmtId="0" fontId="36" fillId="26" borderId="47" xfId="52" applyFill="1" applyBorder="1" applyAlignment="1">
      <alignment horizontal="center" vertical="center"/>
    </xf>
    <xf numFmtId="0" fontId="36" fillId="26" borderId="48" xfId="52" applyFill="1" applyBorder="1" applyAlignment="1">
      <alignment horizontal="center" vertical="center"/>
    </xf>
    <xf numFmtId="0" fontId="36" fillId="26" borderId="58" xfId="52" applyFill="1" applyBorder="1" applyAlignment="1">
      <alignment horizontal="center" vertical="center"/>
    </xf>
    <xf numFmtId="0" fontId="36" fillId="26" borderId="54" xfId="52" applyFill="1" applyBorder="1" applyAlignment="1">
      <alignment horizontal="center" vertical="center"/>
    </xf>
    <xf numFmtId="0" fontId="36" fillId="26" borderId="29" xfId="52" applyFill="1" applyBorder="1" applyAlignment="1">
      <alignment horizontal="center" vertical="center"/>
    </xf>
    <xf numFmtId="0" fontId="36" fillId="26" borderId="19" xfId="52" applyFill="1" applyBorder="1" applyAlignment="1">
      <alignment horizontal="center" vertical="center"/>
    </xf>
    <xf numFmtId="0" fontId="36" fillId="26" borderId="49" xfId="52" applyFill="1" applyBorder="1" applyAlignment="1">
      <alignment horizontal="center" vertical="center"/>
    </xf>
    <xf numFmtId="0" fontId="36" fillId="26" borderId="70" xfId="52" applyFill="1" applyBorder="1" applyAlignment="1">
      <alignment horizontal="center" vertical="center"/>
    </xf>
    <xf numFmtId="0" fontId="36" fillId="0" borderId="144" xfId="52" applyBorder="1" applyAlignment="1">
      <alignment horizontal="center" vertical="center"/>
    </xf>
    <xf numFmtId="0" fontId="36" fillId="0" borderId="147" xfId="52" applyBorder="1" applyAlignment="1">
      <alignment horizontal="center" vertical="center"/>
    </xf>
    <xf numFmtId="0" fontId="36" fillId="0" borderId="43" xfId="52" applyBorder="1" applyAlignment="1">
      <alignment horizontal="center" vertical="center"/>
    </xf>
    <xf numFmtId="0" fontId="36" fillId="0" borderId="145" xfId="52" applyBorder="1" applyAlignment="1">
      <alignment horizontal="left" vertical="center"/>
    </xf>
    <xf numFmtId="0" fontId="36" fillId="0" borderId="56" xfId="52" applyBorder="1" applyAlignment="1">
      <alignment horizontal="left" vertical="center"/>
    </xf>
    <xf numFmtId="0" fontId="36" fillId="0" borderId="21" xfId="52" applyBorder="1" applyAlignment="1">
      <alignment horizontal="left" vertical="center"/>
    </xf>
    <xf numFmtId="0" fontId="107" fillId="0" borderId="89" xfId="52" applyFont="1" applyBorder="1" applyAlignment="1">
      <alignment horizontal="left" vertical="center"/>
    </xf>
    <xf numFmtId="0" fontId="36" fillId="0" borderId="90" xfId="52" applyFont="1" applyBorder="1" applyAlignment="1">
      <alignment horizontal="left" vertical="center"/>
    </xf>
    <xf numFmtId="0" fontId="36" fillId="0" borderId="146" xfId="52" applyBorder="1" applyAlignment="1">
      <alignment horizontal="center" vertical="center" wrapText="1"/>
    </xf>
    <xf numFmtId="0" fontId="36" fillId="0" borderId="107" xfId="52" applyBorder="1" applyAlignment="1">
      <alignment horizontal="center" vertical="center" wrapText="1"/>
    </xf>
    <xf numFmtId="0" fontId="36" fillId="0" borderId="148" xfId="52" applyBorder="1" applyAlignment="1">
      <alignment horizontal="center" vertical="center" wrapText="1"/>
    </xf>
    <xf numFmtId="0" fontId="36" fillId="0" borderId="17" xfId="52" applyFont="1" applyBorder="1" applyAlignment="1">
      <alignment horizontal="left" vertical="center"/>
    </xf>
    <xf numFmtId="0" fontId="36" fillId="0" borderId="10" xfId="52" applyFont="1" applyBorder="1" applyAlignment="1">
      <alignment horizontal="left" vertical="center"/>
    </xf>
    <xf numFmtId="0" fontId="107" fillId="0" borderId="19" xfId="52" applyFont="1" applyBorder="1" applyAlignment="1">
      <alignment horizontal="left" vertical="center" wrapText="1"/>
    </xf>
    <xf numFmtId="0" fontId="36" fillId="0" borderId="13" xfId="52" applyFont="1" applyBorder="1" applyAlignment="1">
      <alignment horizontal="left" vertical="center"/>
    </xf>
    <xf numFmtId="0" fontId="107" fillId="0" borderId="19" xfId="52" applyFont="1" applyBorder="1" applyAlignment="1">
      <alignment horizontal="left" vertical="center"/>
    </xf>
    <xf numFmtId="0" fontId="36" fillId="0" borderId="13" xfId="52" applyBorder="1" applyAlignment="1">
      <alignment horizontal="left" vertical="center"/>
    </xf>
    <xf numFmtId="0" fontId="36" fillId="0" borderId="21" xfId="52" applyBorder="1" applyAlignment="1">
      <alignment horizontal="left" vertical="center" wrapText="1"/>
    </xf>
    <xf numFmtId="0" fontId="108" fillId="30" borderId="70" xfId="52" applyFont="1" applyFill="1" applyBorder="1" applyAlignment="1">
      <alignment horizontal="center" vertical="center" wrapText="1"/>
    </xf>
    <xf numFmtId="0" fontId="108" fillId="30" borderId="107" xfId="52" applyFont="1" applyFill="1" applyBorder="1" applyAlignment="1">
      <alignment horizontal="center" vertical="center" wrapText="1"/>
    </xf>
    <xf numFmtId="0" fontId="108" fillId="30" borderId="148" xfId="52" applyFont="1" applyFill="1" applyBorder="1" applyAlignment="1">
      <alignment horizontal="center" vertical="center" wrapText="1"/>
    </xf>
    <xf numFmtId="0" fontId="36" fillId="0" borderId="44" xfId="52" applyBorder="1" applyAlignment="1">
      <alignment horizontal="center" vertical="center" wrapText="1"/>
    </xf>
    <xf numFmtId="0" fontId="36" fillId="0" borderId="44" xfId="52" applyBorder="1" applyAlignment="1">
      <alignment horizontal="center" vertical="center"/>
    </xf>
    <xf numFmtId="0" fontId="107" fillId="0" borderId="17" xfId="52" applyFont="1" applyBorder="1" applyAlignment="1">
      <alignment horizontal="left" vertical="center" wrapText="1"/>
    </xf>
    <xf numFmtId="0" fontId="107" fillId="0" borderId="17" xfId="52" applyFont="1" applyBorder="1" applyAlignment="1">
      <alignment horizontal="left" vertical="center"/>
    </xf>
    <xf numFmtId="0" fontId="36" fillId="0" borderId="58" xfId="52" applyBorder="1" applyAlignment="1">
      <alignment horizontal="center" vertical="center"/>
    </xf>
    <xf numFmtId="0" fontId="36" fillId="0" borderId="19" xfId="52" applyBorder="1" applyAlignment="1">
      <alignment horizontal="left" vertical="center" wrapText="1"/>
    </xf>
    <xf numFmtId="0" fontId="36" fillId="0" borderId="13" xfId="52" applyBorder="1" applyAlignment="1">
      <alignment horizontal="left" vertical="center" wrapText="1"/>
    </xf>
    <xf numFmtId="0" fontId="36" fillId="0" borderId="22" xfId="52" applyBorder="1" applyAlignment="1">
      <alignment horizontal="left" vertical="center" wrapText="1"/>
    </xf>
    <xf numFmtId="0" fontId="36" fillId="0" borderId="16" xfId="52" applyBorder="1" applyAlignment="1">
      <alignment horizontal="left" vertical="center" wrapText="1"/>
    </xf>
    <xf numFmtId="0" fontId="36" fillId="0" borderId="12" xfId="52" applyBorder="1" applyAlignment="1">
      <alignment horizontal="left" vertical="center" wrapText="1"/>
    </xf>
    <xf numFmtId="0" fontId="36" fillId="0" borderId="18" xfId="52" applyBorder="1" applyAlignment="1">
      <alignment horizontal="left" vertical="center" wrapText="1"/>
    </xf>
    <xf numFmtId="0" fontId="36" fillId="0" borderId="57" xfId="52" applyBorder="1" applyAlignment="1">
      <alignment horizontal="center" vertical="center"/>
    </xf>
    <xf numFmtId="0" fontId="36" fillId="0" borderId="22" xfId="52" applyBorder="1" applyAlignment="1">
      <alignment horizontal="left" vertical="center"/>
    </xf>
    <xf numFmtId="0" fontId="36" fillId="0" borderId="35" xfId="52" applyBorder="1" applyAlignment="1">
      <alignment horizontal="left" vertical="center"/>
    </xf>
    <xf numFmtId="0" fontId="36" fillId="0" borderId="0" xfId="52" applyBorder="1" applyAlignment="1">
      <alignment horizontal="left" vertical="center"/>
    </xf>
    <xf numFmtId="0" fontId="36" fillId="0" borderId="34" xfId="52" applyBorder="1" applyAlignment="1">
      <alignment horizontal="left" vertical="center"/>
    </xf>
    <xf numFmtId="0" fontId="108" fillId="30" borderId="44" xfId="52" applyFont="1" applyFill="1" applyBorder="1" applyAlignment="1">
      <alignment horizontal="center" vertical="center" wrapText="1"/>
    </xf>
    <xf numFmtId="0" fontId="36" fillId="0" borderId="35" xfId="52" applyBorder="1" applyAlignment="1">
      <alignment horizontal="left" vertical="center" wrapText="1"/>
    </xf>
    <xf numFmtId="0" fontId="36" fillId="0" borderId="0" xfId="52" applyBorder="1" applyAlignment="1">
      <alignment horizontal="left" vertical="center" wrapText="1"/>
    </xf>
    <xf numFmtId="0" fontId="36" fillId="0" borderId="34" xfId="52" applyBorder="1" applyAlignment="1">
      <alignment horizontal="left" vertical="center" wrapText="1"/>
    </xf>
    <xf numFmtId="0" fontId="107" fillId="0" borderId="10" xfId="52" applyFont="1" applyBorder="1" applyAlignment="1">
      <alignment horizontal="left" vertical="center" wrapText="1"/>
    </xf>
    <xf numFmtId="0" fontId="107" fillId="0" borderId="11" xfId="52" applyFont="1" applyBorder="1" applyAlignment="1">
      <alignment horizontal="left" vertical="center" wrapText="1"/>
    </xf>
    <xf numFmtId="0" fontId="18" fillId="0" borderId="19" xfId="52" applyFont="1" applyBorder="1" applyAlignment="1">
      <alignment horizontal="left" vertical="center" wrapText="1"/>
    </xf>
    <xf numFmtId="0" fontId="36" fillId="0" borderId="10" xfId="52" applyBorder="1" applyAlignment="1">
      <alignment horizontal="left" vertical="center"/>
    </xf>
    <xf numFmtId="0" fontId="36" fillId="0" borderId="11" xfId="52" applyBorder="1" applyAlignment="1">
      <alignment horizontal="left" vertical="center"/>
    </xf>
    <xf numFmtId="0" fontId="109" fillId="30" borderId="70" xfId="52" applyFont="1" applyFill="1" applyBorder="1" applyAlignment="1">
      <alignment horizontal="center" vertical="center" wrapText="1"/>
    </xf>
    <xf numFmtId="0" fontId="109" fillId="30" borderId="107" xfId="52" applyFont="1" applyFill="1" applyBorder="1" applyAlignment="1">
      <alignment horizontal="center" vertical="center" wrapText="1"/>
    </xf>
    <xf numFmtId="0" fontId="109" fillId="30" borderId="148" xfId="52" applyFont="1" applyFill="1" applyBorder="1" applyAlignment="1">
      <alignment horizontal="center" vertical="center" wrapText="1"/>
    </xf>
    <xf numFmtId="0" fontId="36" fillId="0" borderId="35" xfId="52" applyBorder="1" applyAlignment="1">
      <alignment horizontal="left" vertical="top" wrapText="1"/>
    </xf>
    <xf numFmtId="0" fontId="36" fillId="0" borderId="0" xfId="52" applyBorder="1" applyAlignment="1">
      <alignment horizontal="left" vertical="top" wrapText="1"/>
    </xf>
    <xf numFmtId="0" fontId="36" fillId="0" borderId="16" xfId="52" applyBorder="1" applyAlignment="1">
      <alignment horizontal="left" vertical="top" wrapText="1"/>
    </xf>
    <xf numFmtId="0" fontId="36" fillId="0" borderId="12" xfId="52" applyBorder="1" applyAlignment="1">
      <alignment horizontal="left" vertical="top" wrapText="1"/>
    </xf>
    <xf numFmtId="0" fontId="50" fillId="0" borderId="0" xfId="52" applyFont="1" applyAlignment="1">
      <alignment horizontal="center" vertical="center"/>
    </xf>
    <xf numFmtId="0" fontId="36" fillId="24" borderId="17" xfId="52" applyFill="1" applyBorder="1" applyAlignment="1">
      <alignment horizontal="center" vertical="center"/>
    </xf>
    <xf numFmtId="0" fontId="36" fillId="24" borderId="10" xfId="52" applyFill="1" applyBorder="1" applyAlignment="1">
      <alignment horizontal="center" vertical="center"/>
    </xf>
    <xf numFmtId="0" fontId="36" fillId="24" borderId="11" xfId="52" applyFill="1" applyBorder="1" applyAlignment="1">
      <alignment horizontal="center" vertical="center"/>
    </xf>
    <xf numFmtId="0" fontId="48" fillId="0" borderId="17" xfId="52" applyFont="1" applyBorder="1" applyAlignment="1">
      <alignment horizontal="center" vertical="center"/>
    </xf>
    <xf numFmtId="0" fontId="48" fillId="0" borderId="10" xfId="52" applyFont="1" applyBorder="1" applyAlignment="1">
      <alignment horizontal="center" vertical="center"/>
    </xf>
    <xf numFmtId="0" fontId="48" fillId="0" borderId="11" xfId="52" applyFont="1" applyBorder="1" applyAlignment="1">
      <alignment horizontal="center" vertical="center"/>
    </xf>
    <xf numFmtId="0" fontId="47" fillId="24" borderId="17" xfId="52" applyFont="1" applyFill="1" applyBorder="1" applyAlignment="1">
      <alignment horizontal="center" vertical="center"/>
    </xf>
    <xf numFmtId="0" fontId="36" fillId="0" borderId="17" xfId="52" applyBorder="1" applyAlignment="1">
      <alignment horizontal="center" vertical="center" shrinkToFit="1"/>
    </xf>
    <xf numFmtId="0" fontId="36" fillId="0" borderId="10" xfId="52" applyBorder="1" applyAlignment="1">
      <alignment horizontal="center" vertical="center" shrinkToFit="1"/>
    </xf>
    <xf numFmtId="0" fontId="36" fillId="0" borderId="0" xfId="52" applyAlignment="1">
      <alignment horizontal="center" vertical="center"/>
    </xf>
    <xf numFmtId="0" fontId="48" fillId="0" borderId="10" xfId="52" applyFont="1" applyBorder="1" applyAlignment="1">
      <alignment horizontal="right" vertical="center"/>
    </xf>
    <xf numFmtId="0" fontId="36" fillId="0" borderId="21" xfId="52" applyBorder="1" applyAlignment="1">
      <alignment horizontal="center" vertical="center"/>
    </xf>
    <xf numFmtId="0" fontId="36" fillId="0" borderId="19" xfId="52" applyBorder="1" applyAlignment="1">
      <alignment horizontal="left" vertical="center"/>
    </xf>
    <xf numFmtId="0" fontId="36" fillId="0" borderId="16" xfId="52" applyBorder="1" applyAlignment="1">
      <alignment horizontal="left" vertical="center"/>
    </xf>
    <xf numFmtId="0" fontId="36" fillId="0" borderId="12" xfId="52" applyBorder="1" applyAlignment="1">
      <alignment horizontal="left" vertical="center"/>
    </xf>
    <xf numFmtId="0" fontId="36" fillId="0" borderId="18" xfId="52" applyBorder="1" applyAlignment="1">
      <alignment horizontal="left" vertical="center"/>
    </xf>
    <xf numFmtId="0" fontId="48" fillId="0" borderId="35" xfId="52" applyFont="1" applyBorder="1" applyAlignment="1">
      <alignment horizontal="left" vertical="top"/>
    </xf>
    <xf numFmtId="0" fontId="48" fillId="0" borderId="0" xfId="52" applyFont="1" applyBorder="1" applyAlignment="1">
      <alignment horizontal="left" vertical="top"/>
    </xf>
    <xf numFmtId="0" fontId="48" fillId="0" borderId="34" xfId="52" applyFont="1" applyBorder="1" applyAlignment="1">
      <alignment horizontal="left" vertical="top"/>
    </xf>
    <xf numFmtId="0" fontId="48" fillId="0" borderId="16" xfId="52" applyFont="1" applyBorder="1" applyAlignment="1">
      <alignment horizontal="left" vertical="top"/>
    </xf>
    <xf numFmtId="0" fontId="48" fillId="0" borderId="12" xfId="52" applyFont="1" applyBorder="1" applyAlignment="1">
      <alignment horizontal="left" vertical="top"/>
    </xf>
    <xf numFmtId="0" fontId="48" fillId="0" borderId="18" xfId="52" applyFont="1" applyBorder="1" applyAlignment="1">
      <alignment horizontal="left" vertical="top"/>
    </xf>
    <xf numFmtId="0" fontId="15" fillId="0" borderId="35" xfId="51" applyFont="1" applyBorder="1" applyAlignment="1">
      <alignment horizontal="center" vertical="center"/>
    </xf>
    <xf numFmtId="0" fontId="15" fillId="0" borderId="0" xfId="51" applyFont="1" applyBorder="1" applyAlignment="1">
      <alignment horizontal="center" vertical="center"/>
    </xf>
    <xf numFmtId="0" fontId="15" fillId="0" borderId="34" xfId="51" applyFont="1" applyBorder="1" applyAlignment="1">
      <alignment horizontal="center" vertical="center"/>
    </xf>
    <xf numFmtId="0" fontId="6" fillId="0" borderId="75" xfId="51" applyFont="1" applyBorder="1" applyAlignment="1">
      <alignment horizontal="center" vertical="center" shrinkToFit="1"/>
    </xf>
    <xf numFmtId="0" fontId="6" fillId="0" borderId="60" xfId="51" applyFont="1" applyBorder="1" applyAlignment="1">
      <alignment horizontal="center" vertical="center" shrinkToFit="1"/>
    </xf>
    <xf numFmtId="0" fontId="6" fillId="0" borderId="60" xfId="51" applyFont="1" applyBorder="1" applyAlignment="1">
      <alignment horizontal="left" vertical="center" shrinkToFit="1"/>
    </xf>
    <xf numFmtId="0" fontId="6" fillId="0" borderId="96" xfId="51" applyFont="1" applyBorder="1" applyAlignment="1">
      <alignment horizontal="left" vertical="center" shrinkToFit="1"/>
    </xf>
    <xf numFmtId="0" fontId="36" fillId="24" borderId="19" xfId="52" applyFill="1" applyBorder="1" applyAlignment="1">
      <alignment horizontal="center" vertical="center"/>
    </xf>
    <xf numFmtId="0" fontId="36" fillId="24" borderId="13" xfId="52" applyFill="1" applyBorder="1" applyAlignment="1">
      <alignment horizontal="center" vertical="center"/>
    </xf>
    <xf numFmtId="0" fontId="36" fillId="24" borderId="22" xfId="52" applyFill="1" applyBorder="1" applyAlignment="1">
      <alignment horizontal="center" vertical="center"/>
    </xf>
    <xf numFmtId="0" fontId="36" fillId="24" borderId="35" xfId="52" applyFill="1" applyBorder="1" applyAlignment="1">
      <alignment horizontal="center" vertical="center"/>
    </xf>
    <xf numFmtId="0" fontId="36" fillId="24" borderId="0" xfId="52" applyFill="1" applyBorder="1" applyAlignment="1">
      <alignment horizontal="center" vertical="center"/>
    </xf>
    <xf numFmtId="0" fontId="36" fillId="24" borderId="34" xfId="52" applyFill="1" applyBorder="1" applyAlignment="1">
      <alignment horizontal="center" vertical="center"/>
    </xf>
    <xf numFmtId="0" fontId="36" fillId="0" borderId="19" xfId="52" applyBorder="1" applyAlignment="1">
      <alignment horizontal="center" vertical="center"/>
    </xf>
    <xf numFmtId="0" fontId="36" fillId="0" borderId="13" xfId="52" applyBorder="1" applyAlignment="1">
      <alignment horizontal="center" vertical="center"/>
    </xf>
    <xf numFmtId="0" fontId="36" fillId="0" borderId="22" xfId="52" applyBorder="1" applyAlignment="1">
      <alignment horizontal="center" vertical="center"/>
    </xf>
    <xf numFmtId="0" fontId="36" fillId="0" borderId="35" xfId="52" applyBorder="1" applyAlignment="1">
      <alignment horizontal="center" vertical="center"/>
    </xf>
    <xf numFmtId="0" fontId="36" fillId="0" borderId="0" xfId="52" applyBorder="1" applyAlignment="1">
      <alignment horizontal="center" vertical="center"/>
    </xf>
    <xf numFmtId="0" fontId="36" fillId="0" borderId="34" xfId="52" applyBorder="1" applyAlignment="1">
      <alignment horizontal="center" vertical="center"/>
    </xf>
    <xf numFmtId="0" fontId="36" fillId="24" borderId="89" xfId="52" applyFill="1" applyBorder="1" applyAlignment="1">
      <alignment horizontal="center" vertical="center"/>
    </xf>
    <xf numFmtId="0" fontId="36" fillId="24" borderId="90" xfId="52" applyFill="1" applyBorder="1" applyAlignment="1">
      <alignment horizontal="center" vertical="center"/>
    </xf>
    <xf numFmtId="0" fontId="36" fillId="24" borderId="91" xfId="52" applyFill="1" applyBorder="1" applyAlignment="1">
      <alignment horizontal="center" vertical="center"/>
    </xf>
    <xf numFmtId="0" fontId="36" fillId="24" borderId="16" xfId="52" applyFill="1" applyBorder="1" applyAlignment="1">
      <alignment horizontal="center" vertical="center"/>
    </xf>
    <xf numFmtId="0" fontId="36" fillId="24" borderId="12" xfId="52" applyFill="1" applyBorder="1" applyAlignment="1">
      <alignment horizontal="center" vertical="center"/>
    </xf>
    <xf numFmtId="0" fontId="36" fillId="24" borderId="18" xfId="52" applyFill="1" applyBorder="1" applyAlignment="1">
      <alignment horizontal="center" vertical="center"/>
    </xf>
    <xf numFmtId="0" fontId="36" fillId="24" borderId="19" xfId="52" applyFill="1" applyBorder="1" applyAlignment="1">
      <alignment horizontal="center" vertical="center" shrinkToFit="1"/>
    </xf>
    <xf numFmtId="0" fontId="36" fillId="24" borderId="13" xfId="52" applyFill="1" applyBorder="1" applyAlignment="1">
      <alignment horizontal="center" vertical="center" shrinkToFit="1"/>
    </xf>
    <xf numFmtId="0" fontId="36" fillId="24" borderId="22" xfId="52" applyFill="1" applyBorder="1" applyAlignment="1">
      <alignment horizontal="center" vertical="center" shrinkToFit="1"/>
    </xf>
    <xf numFmtId="0" fontId="36" fillId="24" borderId="16" xfId="52" applyFill="1" applyBorder="1" applyAlignment="1">
      <alignment horizontal="center" vertical="center" shrinkToFit="1"/>
    </xf>
    <xf numFmtId="0" fontId="36" fillId="24" borderId="12" xfId="52" applyFill="1" applyBorder="1" applyAlignment="1">
      <alignment horizontal="center" vertical="center" shrinkToFit="1"/>
    </xf>
    <xf numFmtId="0" fontId="36" fillId="24" borderId="18" xfId="52" applyFill="1" applyBorder="1" applyAlignment="1">
      <alignment horizontal="center" vertical="center" shrinkToFit="1"/>
    </xf>
    <xf numFmtId="0" fontId="45" fillId="0" borderId="19" xfId="52" applyFont="1" applyBorder="1" applyAlignment="1">
      <alignment horizontal="center" vertical="center" shrinkToFit="1"/>
    </xf>
    <xf numFmtId="0" fontId="45" fillId="0" borderId="13" xfId="52" applyFont="1" applyBorder="1" applyAlignment="1">
      <alignment horizontal="center" vertical="center" shrinkToFit="1"/>
    </xf>
    <xf numFmtId="0" fontId="45" fillId="0" borderId="22" xfId="52" applyFont="1" applyBorder="1" applyAlignment="1">
      <alignment horizontal="center" vertical="center" shrinkToFit="1"/>
    </xf>
    <xf numFmtId="0" fontId="45" fillId="0" borderId="16" xfId="52" applyFont="1" applyBorder="1" applyAlignment="1">
      <alignment horizontal="center" vertical="center" shrinkToFit="1"/>
    </xf>
    <xf numFmtId="0" fontId="45" fillId="0" borderId="12" xfId="52" applyFont="1" applyBorder="1" applyAlignment="1">
      <alignment horizontal="center" vertical="center" shrinkToFit="1"/>
    </xf>
    <xf numFmtId="0" fontId="45" fillId="0" borderId="18" xfId="52" applyFont="1" applyBorder="1" applyAlignment="1">
      <alignment horizontal="center" vertical="center" shrinkToFit="1"/>
    </xf>
    <xf numFmtId="0" fontId="46" fillId="0" borderId="19" xfId="52" applyFont="1" applyBorder="1" applyAlignment="1">
      <alignment horizontal="center" vertical="center" shrinkToFit="1"/>
    </xf>
    <xf numFmtId="0" fontId="46" fillId="0" borderId="13" xfId="52" applyFont="1" applyBorder="1" applyAlignment="1">
      <alignment horizontal="center" vertical="center" shrinkToFit="1"/>
    </xf>
    <xf numFmtId="0" fontId="46" fillId="0" borderId="22" xfId="52" applyFont="1" applyBorder="1" applyAlignment="1">
      <alignment horizontal="center" vertical="center" shrinkToFit="1"/>
    </xf>
    <xf numFmtId="0" fontId="46" fillId="0" borderId="16" xfId="52" applyFont="1" applyBorder="1" applyAlignment="1">
      <alignment horizontal="center" vertical="center" shrinkToFit="1"/>
    </xf>
    <xf numFmtId="0" fontId="46" fillId="0" borderId="12" xfId="52" applyFont="1" applyBorder="1" applyAlignment="1">
      <alignment horizontal="center" vertical="center" shrinkToFit="1"/>
    </xf>
    <xf numFmtId="0" fontId="46" fillId="0" borderId="18" xfId="52" applyFont="1" applyBorder="1" applyAlignment="1">
      <alignment horizontal="center" vertical="center" shrinkToFit="1"/>
    </xf>
    <xf numFmtId="0" fontId="36" fillId="24" borderId="35" xfId="52" applyFill="1" applyBorder="1" applyAlignment="1">
      <alignment horizontal="center" vertical="center" shrinkToFit="1"/>
    </xf>
    <xf numFmtId="0" fontId="36" fillId="24" borderId="0" xfId="52" applyFill="1" applyBorder="1" applyAlignment="1">
      <alignment horizontal="center" vertical="center" shrinkToFit="1"/>
    </xf>
    <xf numFmtId="0" fontId="36" fillId="24" borderId="34" xfId="52" applyFill="1" applyBorder="1" applyAlignment="1">
      <alignment horizontal="center" vertical="center" shrinkToFit="1"/>
    </xf>
    <xf numFmtId="0" fontId="0" fillId="0" borderId="19" xfId="51" applyFont="1" applyBorder="1" applyAlignment="1">
      <alignment horizontal="center" vertical="center" shrinkToFit="1"/>
    </xf>
    <xf numFmtId="0" fontId="3" fillId="0" borderId="13" xfId="51" applyFont="1" applyBorder="1" applyAlignment="1">
      <alignment horizontal="center" vertical="center" shrinkToFit="1"/>
    </xf>
    <xf numFmtId="49" fontId="15" fillId="0" borderId="13" xfId="51" applyNumberFormat="1" applyFont="1" applyBorder="1" applyAlignment="1">
      <alignment horizontal="center" vertical="center" shrinkToFit="1"/>
    </xf>
    <xf numFmtId="49" fontId="15" fillId="0" borderId="13" xfId="51" applyNumberFormat="1" applyFont="1" applyBorder="1" applyAlignment="1">
      <alignment horizontal="center" vertical="center"/>
    </xf>
    <xf numFmtId="0" fontId="36" fillId="0" borderId="12" xfId="52" applyBorder="1" applyAlignment="1">
      <alignment horizontal="center" vertical="center"/>
    </xf>
    <xf numFmtId="0" fontId="8" fillId="0" borderId="0" xfId="43" applyFont="1" applyAlignment="1">
      <alignment horizontal="center" vertical="center"/>
    </xf>
    <xf numFmtId="0" fontId="16" fillId="0" borderId="0" xfId="43" applyFont="1" applyAlignment="1">
      <alignment horizontal="center" vertical="center"/>
    </xf>
    <xf numFmtId="0" fontId="15" fillId="0" borderId="0" xfId="43" applyFont="1" applyAlignment="1">
      <alignment horizontal="right" vertical="center"/>
    </xf>
    <xf numFmtId="0" fontId="15" fillId="0" borderId="0" xfId="43" applyFont="1" applyAlignment="1">
      <alignment horizontal="center" vertical="center"/>
    </xf>
    <xf numFmtId="0" fontId="3" fillId="0" borderId="0" xfId="43" applyFont="1" applyAlignment="1">
      <alignment horizontal="right" vertical="center"/>
    </xf>
    <xf numFmtId="0" fontId="0" fillId="0" borderId="0" xfId="43" applyFont="1" applyAlignment="1">
      <alignment horizontal="left" vertical="center" shrinkToFit="1"/>
    </xf>
    <xf numFmtId="0" fontId="3" fillId="0" borderId="0" xfId="43" applyFont="1" applyAlignment="1">
      <alignment horizontal="right" vertical="center" shrinkToFit="1"/>
    </xf>
    <xf numFmtId="0" fontId="43" fillId="0" borderId="0" xfId="43" applyFont="1" applyAlignment="1">
      <alignment horizontal="center" vertical="center"/>
    </xf>
    <xf numFmtId="0" fontId="14" fillId="0" borderId="21" xfId="0" applyFont="1" applyBorder="1" applyAlignment="1">
      <alignment horizontal="center" vertical="center" shrinkToFit="1"/>
    </xf>
    <xf numFmtId="0" fontId="0" fillId="0" borderId="35"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34" xfId="0" applyFont="1" applyBorder="1" applyAlignment="1">
      <alignment horizontal="left" vertical="center" shrinkToFit="1"/>
    </xf>
    <xf numFmtId="0" fontId="3" fillId="24" borderId="19"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3" fillId="24" borderId="22" xfId="45" applyFont="1" applyFill="1" applyBorder="1" applyAlignment="1">
      <alignment horizontal="center" vertical="center" wrapText="1"/>
    </xf>
    <xf numFmtId="0" fontId="3" fillId="24" borderId="16" xfId="45" applyFont="1" applyFill="1" applyBorder="1" applyAlignment="1">
      <alignment horizontal="center" vertical="center" wrapText="1"/>
    </xf>
    <xf numFmtId="0" fontId="3" fillId="24" borderId="12" xfId="45" applyFont="1" applyFill="1" applyBorder="1" applyAlignment="1">
      <alignment horizontal="center" vertical="center" wrapText="1"/>
    </xf>
    <xf numFmtId="0" fontId="3" fillId="24" borderId="18" xfId="45" applyFont="1" applyFill="1" applyBorder="1" applyAlignment="1">
      <alignment horizontal="center" vertical="center" wrapText="1"/>
    </xf>
    <xf numFmtId="0" fontId="3" fillId="24" borderId="19" xfId="45" applyFont="1" applyFill="1" applyBorder="1" applyAlignment="1">
      <alignment horizontal="center" vertical="center" shrinkToFit="1"/>
    </xf>
    <xf numFmtId="0" fontId="3" fillId="24" borderId="13" xfId="45" applyFont="1" applyFill="1" applyBorder="1" applyAlignment="1">
      <alignment horizontal="center" vertical="center" shrinkToFit="1"/>
    </xf>
    <xf numFmtId="0" fontId="3" fillId="24" borderId="22" xfId="45" applyFont="1" applyFill="1" applyBorder="1" applyAlignment="1">
      <alignment horizontal="center" vertical="center" shrinkToFit="1"/>
    </xf>
    <xf numFmtId="0" fontId="3" fillId="24" borderId="16" xfId="45" applyFont="1" applyFill="1" applyBorder="1" applyAlignment="1">
      <alignment horizontal="center" vertical="center" shrinkToFit="1"/>
    </xf>
    <xf numFmtId="0" fontId="3" fillId="24" borderId="12" xfId="45" applyFont="1" applyFill="1" applyBorder="1" applyAlignment="1">
      <alignment horizontal="center" vertical="center" shrinkToFit="1"/>
    </xf>
    <xf numFmtId="0" fontId="3" fillId="24" borderId="18" xfId="45" applyFont="1" applyFill="1" applyBorder="1" applyAlignment="1">
      <alignment horizontal="center" vertical="center" shrinkToFit="1"/>
    </xf>
    <xf numFmtId="0" fontId="3" fillId="24" borderId="21" xfId="0" applyFont="1" applyFill="1" applyBorder="1" applyAlignment="1">
      <alignment horizontal="center" vertical="center" shrinkToFit="1"/>
    </xf>
    <xf numFmtId="0" fontId="14" fillId="0" borderId="17"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95" xfId="0" applyFont="1" applyBorder="1" applyAlignment="1">
      <alignment horizontal="center" vertical="center" shrinkToFit="1"/>
    </xf>
    <xf numFmtId="0" fontId="0" fillId="0" borderId="51" xfId="45" applyFont="1" applyBorder="1" applyAlignment="1">
      <alignment horizontal="center" vertical="center" shrinkToFit="1"/>
    </xf>
    <xf numFmtId="0" fontId="4" fillId="0" borderId="53" xfId="45" applyFont="1" applyBorder="1" applyAlignment="1">
      <alignment horizontal="center" vertical="center" shrinkToFit="1"/>
    </xf>
    <xf numFmtId="0" fontId="3" fillId="24" borderId="17" xfId="45" applyFont="1" applyFill="1" applyBorder="1" applyAlignment="1">
      <alignment horizontal="center" vertical="center" shrinkToFit="1"/>
    </xf>
    <xf numFmtId="0" fontId="3" fillId="24" borderId="10" xfId="45" applyFont="1" applyFill="1" applyBorder="1" applyAlignment="1">
      <alignment horizontal="center" vertical="center" shrinkToFit="1"/>
    </xf>
    <xf numFmtId="0" fontId="3" fillId="24" borderId="11" xfId="45" applyFont="1" applyFill="1" applyBorder="1" applyAlignment="1">
      <alignment horizontal="center" vertical="center" shrinkToFit="1"/>
    </xf>
    <xf numFmtId="0" fontId="3" fillId="24" borderId="17" xfId="45" applyFont="1" applyFill="1" applyBorder="1" applyAlignment="1">
      <alignment horizontal="center" vertical="center"/>
    </xf>
    <xf numFmtId="0" fontId="3" fillId="24" borderId="10" xfId="45" applyFont="1" applyFill="1" applyBorder="1" applyAlignment="1">
      <alignment horizontal="center" vertical="center"/>
    </xf>
    <xf numFmtId="0" fontId="3" fillId="24" borderId="11" xfId="45" applyFont="1" applyFill="1" applyBorder="1" applyAlignment="1">
      <alignment horizontal="center" vertical="center"/>
    </xf>
    <xf numFmtId="0" fontId="3" fillId="24" borderId="17" xfId="0" applyFont="1" applyFill="1" applyBorder="1" applyAlignment="1">
      <alignment horizontal="left" vertical="center" shrinkToFit="1"/>
    </xf>
    <xf numFmtId="0" fontId="3" fillId="24" borderId="10" xfId="0" applyFont="1" applyFill="1" applyBorder="1" applyAlignment="1">
      <alignment horizontal="left" vertical="center" shrinkToFit="1"/>
    </xf>
    <xf numFmtId="0" fontId="15" fillId="0" borderId="19" xfId="45" applyFont="1" applyBorder="1" applyAlignment="1">
      <alignment horizontal="center" vertical="center" wrapText="1"/>
    </xf>
    <xf numFmtId="0" fontId="15" fillId="0" borderId="13" xfId="45" applyFont="1" applyBorder="1" applyAlignment="1">
      <alignment horizontal="center" vertical="center" wrapText="1"/>
    </xf>
    <xf numFmtId="0" fontId="15" fillId="0" borderId="22" xfId="45" applyFont="1" applyBorder="1" applyAlignment="1">
      <alignment horizontal="center" vertical="center" wrapText="1"/>
    </xf>
    <xf numFmtId="0" fontId="15" fillId="0" borderId="16" xfId="45" applyFont="1" applyBorder="1" applyAlignment="1">
      <alignment horizontal="center" vertical="center" wrapText="1"/>
    </xf>
    <xf numFmtId="0" fontId="15" fillId="0" borderId="12" xfId="45" applyFont="1" applyBorder="1" applyAlignment="1">
      <alignment horizontal="center" vertical="center" wrapText="1"/>
    </xf>
    <xf numFmtId="0" fontId="15" fillId="0" borderId="18" xfId="45" applyFont="1" applyBorder="1" applyAlignment="1">
      <alignment horizontal="center" vertical="center" wrapText="1"/>
    </xf>
    <xf numFmtId="0" fontId="3" fillId="24" borderId="19" xfId="45" applyFill="1" applyBorder="1" applyAlignment="1">
      <alignment horizontal="center" vertical="center"/>
    </xf>
    <xf numFmtId="0" fontId="3" fillId="24" borderId="13" xfId="45" applyFill="1" applyBorder="1" applyAlignment="1">
      <alignment horizontal="center" vertical="center"/>
    </xf>
    <xf numFmtId="0" fontId="3" fillId="24" borderId="22" xfId="45" applyFill="1" applyBorder="1" applyAlignment="1">
      <alignment horizontal="center" vertical="center"/>
    </xf>
    <xf numFmtId="0" fontId="3" fillId="24" borderId="35" xfId="45" applyFill="1" applyBorder="1" applyAlignment="1">
      <alignment horizontal="center" vertical="center"/>
    </xf>
    <xf numFmtId="0" fontId="3" fillId="24" borderId="0" xfId="45" applyFill="1" applyBorder="1" applyAlignment="1">
      <alignment horizontal="center" vertical="center"/>
    </xf>
    <xf numFmtId="0" fontId="3" fillId="24" borderId="34" xfId="45" applyFill="1" applyBorder="1" applyAlignment="1">
      <alignment horizontal="center" vertical="center"/>
    </xf>
    <xf numFmtId="0" fontId="3" fillId="24" borderId="16" xfId="45" applyFill="1" applyBorder="1" applyAlignment="1">
      <alignment horizontal="center" vertical="center"/>
    </xf>
    <xf numFmtId="0" fontId="3" fillId="24" borderId="12" xfId="45" applyFill="1" applyBorder="1" applyAlignment="1">
      <alignment horizontal="center" vertical="center"/>
    </xf>
    <xf numFmtId="0" fontId="3" fillId="24" borderId="18" xfId="45" applyFill="1" applyBorder="1" applyAlignment="1">
      <alignment horizontal="center" vertical="center"/>
    </xf>
    <xf numFmtId="0" fontId="3" fillId="24" borderId="17" xfId="44" applyFont="1" applyFill="1" applyBorder="1" applyAlignment="1">
      <alignment horizontal="left" vertical="center"/>
    </xf>
    <xf numFmtId="0" fontId="3" fillId="24" borderId="10" xfId="44" applyFont="1" applyFill="1" applyBorder="1" applyAlignment="1">
      <alignment horizontal="left" vertical="center"/>
    </xf>
    <xf numFmtId="0" fontId="3" fillId="24" borderId="11" xfId="44" applyFont="1" applyFill="1" applyBorder="1" applyAlignment="1">
      <alignment horizontal="left" vertical="center"/>
    </xf>
    <xf numFmtId="0" fontId="14" fillId="0" borderId="17" xfId="44" applyFont="1" applyBorder="1" applyAlignment="1">
      <alignment horizontal="center" vertical="center"/>
    </xf>
    <xf numFmtId="0" fontId="14" fillId="0" borderId="10" xfId="44" applyFont="1" applyBorder="1" applyAlignment="1">
      <alignment horizontal="center" vertical="center"/>
    </xf>
    <xf numFmtId="0" fontId="3" fillId="24" borderId="17" xfId="44" applyFont="1" applyFill="1" applyBorder="1" applyAlignment="1">
      <alignment horizontal="center" vertical="center"/>
    </xf>
    <xf numFmtId="0" fontId="3" fillId="24" borderId="10" xfId="44" applyFont="1" applyFill="1" applyBorder="1" applyAlignment="1">
      <alignment horizontal="center" vertical="center"/>
    </xf>
    <xf numFmtId="0" fontId="15" fillId="0" borderId="17" xfId="44" applyFont="1" applyFill="1" applyBorder="1" applyAlignment="1">
      <alignment horizontal="center" vertical="center"/>
    </xf>
    <xf numFmtId="0" fontId="15" fillId="0" borderId="10" xfId="44" applyFont="1" applyFill="1" applyBorder="1" applyAlignment="1">
      <alignment horizontal="center" vertical="center"/>
    </xf>
    <xf numFmtId="0" fontId="15" fillId="0" borderId="17" xfId="45" applyFont="1" applyBorder="1" applyAlignment="1">
      <alignment horizontal="center" vertical="center" shrinkToFit="1"/>
    </xf>
    <xf numFmtId="0" fontId="15" fillId="0" borderId="10" xfId="45" applyFont="1" applyBorder="1" applyAlignment="1">
      <alignment horizontal="center" vertical="center" shrinkToFit="1"/>
    </xf>
    <xf numFmtId="0" fontId="15" fillId="0" borderId="11" xfId="45" applyFont="1" applyBorder="1" applyAlignment="1">
      <alignment horizontal="center" vertical="center" shrinkToFit="1"/>
    </xf>
    <xf numFmtId="0" fontId="4" fillId="24" borderId="54" xfId="45" applyFont="1" applyFill="1" applyBorder="1" applyAlignment="1">
      <alignment horizontal="center" vertical="center" textRotation="255" wrapText="1"/>
    </xf>
    <xf numFmtId="0" fontId="4" fillId="24" borderId="55" xfId="45" applyFont="1" applyFill="1" applyBorder="1" applyAlignment="1">
      <alignment horizontal="center" vertical="center" textRotation="255" wrapText="1"/>
    </xf>
    <xf numFmtId="0" fontId="4" fillId="24" borderId="56" xfId="45" applyFont="1" applyFill="1" applyBorder="1" applyAlignment="1">
      <alignment horizontal="center" vertical="center" textRotation="255" wrapText="1"/>
    </xf>
    <xf numFmtId="0" fontId="14" fillId="0" borderId="54" xfId="0" applyFont="1" applyBorder="1" applyAlignment="1">
      <alignment horizontal="center" vertical="center" shrinkToFit="1"/>
    </xf>
    <xf numFmtId="0" fontId="6" fillId="24" borderId="21" xfId="44" applyFont="1" applyFill="1" applyBorder="1" applyAlignment="1">
      <alignment horizontal="center" vertical="center" textRotation="255"/>
    </xf>
    <xf numFmtId="0" fontId="6" fillId="24" borderId="21" xfId="0" applyFont="1" applyFill="1" applyBorder="1" applyAlignment="1">
      <alignment horizontal="center" vertical="center" textRotation="255"/>
    </xf>
    <xf numFmtId="0" fontId="6" fillId="24" borderId="54" xfId="0" applyFont="1" applyFill="1" applyBorder="1" applyAlignment="1">
      <alignment horizontal="center" vertical="center" textRotation="255"/>
    </xf>
    <xf numFmtId="0" fontId="3" fillId="24" borderId="54" xfId="0" applyFont="1" applyFill="1" applyBorder="1" applyAlignment="1">
      <alignment horizontal="center" vertical="center" shrinkToFit="1"/>
    </xf>
    <xf numFmtId="0" fontId="0" fillId="24" borderId="73" xfId="0" applyFont="1" applyFill="1" applyBorder="1" applyAlignment="1">
      <alignment horizontal="center" vertical="center" shrinkToFit="1"/>
    </xf>
    <xf numFmtId="0" fontId="15" fillId="0" borderId="17" xfId="45" applyFont="1" applyBorder="1" applyAlignment="1">
      <alignment horizontal="center" vertical="center"/>
    </xf>
    <xf numFmtId="0" fontId="15" fillId="0" borderId="10" xfId="45" applyFont="1" applyBorder="1" applyAlignment="1">
      <alignment horizontal="center" vertical="center"/>
    </xf>
    <xf numFmtId="0" fontId="15" fillId="0" borderId="11" xfId="45" applyFont="1" applyBorder="1" applyAlignment="1">
      <alignment horizontal="center" vertical="center"/>
    </xf>
    <xf numFmtId="0" fontId="15" fillId="0" borderId="17" xfId="45" applyFont="1" applyBorder="1" applyAlignment="1">
      <alignment horizontal="left" vertical="center" shrinkToFit="1"/>
    </xf>
    <xf numFmtId="0" fontId="15" fillId="0" borderId="10" xfId="45" applyFont="1" applyBorder="1" applyAlignment="1">
      <alignment horizontal="left" vertical="center" shrinkToFit="1"/>
    </xf>
    <xf numFmtId="0" fontId="15" fillId="0" borderId="11" xfId="45" applyFont="1" applyBorder="1" applyAlignment="1">
      <alignment horizontal="left" vertical="center" shrinkToFit="1"/>
    </xf>
    <xf numFmtId="0" fontId="15" fillId="0" borderId="10" xfId="45" applyFont="1" applyBorder="1" applyAlignment="1">
      <alignment horizontal="left" vertical="center"/>
    </xf>
    <xf numFmtId="0" fontId="15" fillId="0" borderId="11" xfId="45" applyFont="1" applyBorder="1" applyAlignment="1">
      <alignment horizontal="left" vertical="center"/>
    </xf>
    <xf numFmtId="0" fontId="0" fillId="24" borderId="17" xfId="45" applyFont="1" applyFill="1" applyBorder="1" applyAlignment="1">
      <alignment horizontal="center" vertical="center"/>
    </xf>
    <xf numFmtId="0" fontId="0" fillId="24" borderId="11" xfId="45" applyFont="1" applyFill="1" applyBorder="1" applyAlignment="1">
      <alignment horizontal="center" vertical="center"/>
    </xf>
    <xf numFmtId="0" fontId="3" fillId="24" borderId="19" xfId="45" applyFont="1" applyFill="1" applyBorder="1" applyAlignment="1">
      <alignment horizontal="center" vertical="center"/>
    </xf>
    <xf numFmtId="0" fontId="3" fillId="24" borderId="13" xfId="45" applyFont="1" applyFill="1" applyBorder="1" applyAlignment="1">
      <alignment horizontal="center" vertical="center"/>
    </xf>
    <xf numFmtId="0" fontId="3" fillId="24" borderId="22" xfId="45" applyFont="1" applyFill="1" applyBorder="1" applyAlignment="1">
      <alignment horizontal="center" vertical="center"/>
    </xf>
    <xf numFmtId="0" fontId="3" fillId="24" borderId="16" xfId="45" applyFont="1" applyFill="1" applyBorder="1" applyAlignment="1">
      <alignment horizontal="center" vertical="center"/>
    </xf>
    <xf numFmtId="0" fontId="3" fillId="24" borderId="12" xfId="45" applyFont="1" applyFill="1" applyBorder="1" applyAlignment="1">
      <alignment horizontal="center" vertical="center"/>
    </xf>
    <xf numFmtId="0" fontId="3" fillId="24" borderId="18" xfId="45" applyFont="1" applyFill="1" applyBorder="1" applyAlignment="1">
      <alignment horizontal="center" vertical="center"/>
    </xf>
    <xf numFmtId="0" fontId="6" fillId="24" borderId="17" xfId="45" applyFont="1" applyFill="1" applyBorder="1" applyAlignment="1">
      <alignment horizontal="left" vertical="center" wrapText="1"/>
    </xf>
    <xf numFmtId="0" fontId="6" fillId="24" borderId="10" xfId="45" applyFont="1" applyFill="1" applyBorder="1" applyAlignment="1">
      <alignment horizontal="left" vertical="center" wrapText="1"/>
    </xf>
    <xf numFmtId="0" fontId="6" fillId="24" borderId="11" xfId="45" applyFont="1" applyFill="1" applyBorder="1" applyAlignment="1">
      <alignment horizontal="left" vertical="center" wrapText="1"/>
    </xf>
    <xf numFmtId="0" fontId="43" fillId="0" borderId="17" xfId="45" applyFont="1" applyBorder="1" applyAlignment="1">
      <alignment horizontal="left" vertical="center" shrinkToFit="1"/>
    </xf>
    <xf numFmtId="0" fontId="43" fillId="0" borderId="10" xfId="45" applyFont="1" applyBorder="1" applyAlignment="1">
      <alignment horizontal="left" vertical="center" shrinkToFit="1"/>
    </xf>
    <xf numFmtId="0" fontId="43" fillId="0" borderId="20" xfId="45" applyFont="1" applyBorder="1" applyAlignment="1">
      <alignment horizontal="left" vertical="center" shrinkToFit="1"/>
    </xf>
    <xf numFmtId="0" fontId="6" fillId="24" borderId="17" xfId="45" applyFont="1" applyFill="1" applyBorder="1" applyAlignment="1">
      <alignment horizontal="left" vertical="center"/>
    </xf>
    <xf numFmtId="0" fontId="6" fillId="24" borderId="10" xfId="45" applyFont="1" applyFill="1" applyBorder="1" applyAlignment="1">
      <alignment horizontal="left" vertical="center"/>
    </xf>
    <xf numFmtId="0" fontId="6" fillId="24" borderId="11" xfId="45" applyFont="1" applyFill="1" applyBorder="1" applyAlignment="1">
      <alignment horizontal="left" vertical="center"/>
    </xf>
    <xf numFmtId="0" fontId="43" fillId="0" borderId="17" xfId="45" applyFont="1" applyBorder="1" applyAlignment="1">
      <alignment horizontal="left" vertical="center"/>
    </xf>
    <xf numFmtId="0" fontId="43" fillId="0" borderId="10" xfId="45" applyFont="1" applyBorder="1" applyAlignment="1">
      <alignment horizontal="left" vertical="center"/>
    </xf>
    <xf numFmtId="0" fontId="43" fillId="0" borderId="11" xfId="45" applyFont="1" applyBorder="1" applyAlignment="1">
      <alignment horizontal="left" vertical="center"/>
    </xf>
    <xf numFmtId="0" fontId="3" fillId="0" borderId="10" xfId="44" applyFont="1" applyFill="1" applyBorder="1" applyAlignment="1">
      <alignment horizontal="center" vertical="center"/>
    </xf>
    <xf numFmtId="0" fontId="3" fillId="0" borderId="11" xfId="44" applyFont="1" applyFill="1" applyBorder="1" applyAlignment="1">
      <alignment horizontal="center" vertical="center"/>
    </xf>
    <xf numFmtId="0" fontId="3" fillId="24" borderId="35" xfId="45" applyFont="1" applyFill="1" applyBorder="1" applyAlignment="1">
      <alignment horizontal="center" vertical="center" wrapText="1"/>
    </xf>
    <xf numFmtId="0" fontId="3" fillId="24" borderId="0" xfId="45" applyFont="1" applyFill="1" applyBorder="1" applyAlignment="1">
      <alignment horizontal="center" vertical="center" wrapText="1"/>
    </xf>
    <xf numFmtId="0" fontId="3" fillId="24" borderId="34" xfId="45" applyFont="1" applyFill="1" applyBorder="1" applyAlignment="1">
      <alignment horizontal="center" vertical="center" wrapText="1"/>
    </xf>
    <xf numFmtId="0" fontId="15" fillId="0" borderId="17" xfId="45" applyFont="1" applyBorder="1" applyAlignment="1">
      <alignment horizontal="left" vertical="center"/>
    </xf>
    <xf numFmtId="0" fontId="3" fillId="24" borderId="19" xfId="45" applyFont="1" applyFill="1" applyBorder="1" applyAlignment="1">
      <alignment horizontal="center"/>
    </xf>
    <xf numFmtId="0" fontId="3" fillId="24" borderId="13" xfId="45" applyFont="1" applyFill="1" applyBorder="1" applyAlignment="1">
      <alignment horizontal="center"/>
    </xf>
    <xf numFmtId="0" fontId="3" fillId="24" borderId="22" xfId="45" applyFont="1" applyFill="1" applyBorder="1" applyAlignment="1">
      <alignment horizontal="center"/>
    </xf>
    <xf numFmtId="0" fontId="39" fillId="24" borderId="16" xfId="45" applyFont="1" applyFill="1" applyBorder="1" applyAlignment="1">
      <alignment horizontal="center" vertical="top"/>
    </xf>
    <xf numFmtId="0" fontId="39" fillId="24" borderId="12" xfId="45" applyFont="1" applyFill="1" applyBorder="1" applyAlignment="1">
      <alignment horizontal="center" vertical="top"/>
    </xf>
    <xf numFmtId="0" fontId="39" fillId="24" borderId="18" xfId="45" applyFont="1" applyFill="1" applyBorder="1" applyAlignment="1">
      <alignment horizontal="center" vertical="top"/>
    </xf>
    <xf numFmtId="0" fontId="15" fillId="0" borderId="19" xfId="45" applyFont="1" applyFill="1" applyBorder="1" applyAlignment="1">
      <alignment horizontal="left" vertical="center"/>
    </xf>
    <xf numFmtId="0" fontId="15" fillId="0" borderId="13" xfId="45" applyFont="1" applyFill="1" applyBorder="1" applyAlignment="1">
      <alignment horizontal="left" vertical="center"/>
    </xf>
    <xf numFmtId="0" fontId="15" fillId="0" borderId="22" xfId="45" applyFont="1" applyFill="1" applyBorder="1" applyAlignment="1">
      <alignment horizontal="left" vertical="center"/>
    </xf>
    <xf numFmtId="0" fontId="15" fillId="0" borderId="16" xfId="45" applyFont="1" applyFill="1" applyBorder="1" applyAlignment="1">
      <alignment horizontal="left" vertical="center"/>
    </xf>
    <xf numFmtId="0" fontId="15" fillId="0" borderId="12" xfId="45" applyFont="1" applyFill="1" applyBorder="1" applyAlignment="1">
      <alignment horizontal="left" vertical="center"/>
    </xf>
    <xf numFmtId="0" fontId="15" fillId="0" borderId="18" xfId="45" applyFont="1" applyFill="1" applyBorder="1" applyAlignment="1">
      <alignment horizontal="left" vertical="center"/>
    </xf>
    <xf numFmtId="0" fontId="16" fillId="0" borderId="17" xfId="45" applyFont="1" applyBorder="1" applyAlignment="1">
      <alignment horizontal="center" vertical="center" shrinkToFit="1"/>
    </xf>
    <xf numFmtId="0" fontId="16" fillId="0" borderId="10" xfId="45" applyFont="1" applyBorder="1" applyAlignment="1">
      <alignment horizontal="center" vertical="center" shrinkToFit="1"/>
    </xf>
    <xf numFmtId="0" fontId="14" fillId="0" borderId="17" xfId="0" applyFont="1" applyBorder="1" applyAlignment="1">
      <alignment horizontal="center" vertical="center"/>
    </xf>
    <xf numFmtId="0" fontId="14" fillId="0" borderId="10" xfId="0" applyFont="1" applyBorder="1" applyAlignment="1">
      <alignment horizontal="center" vertical="center"/>
    </xf>
    <xf numFmtId="0" fontId="3" fillId="24" borderId="17" xfId="44" applyFont="1" applyFill="1" applyBorder="1" applyAlignment="1">
      <alignment horizontal="center" vertical="center" shrinkToFit="1"/>
    </xf>
    <xf numFmtId="0" fontId="3" fillId="24" borderId="10" xfId="44" applyFont="1" applyFill="1" applyBorder="1" applyAlignment="1">
      <alignment horizontal="center" vertical="center" shrinkToFit="1"/>
    </xf>
    <xf numFmtId="0" fontId="3" fillId="24" borderId="11" xfId="44" applyFont="1" applyFill="1" applyBorder="1" applyAlignment="1">
      <alignment horizontal="center" vertical="center" shrinkToFit="1"/>
    </xf>
    <xf numFmtId="0" fontId="3" fillId="0" borderId="10" xfId="44" applyFont="1" applyBorder="1" applyAlignment="1">
      <alignment horizontal="left" vertical="center" shrinkToFit="1"/>
    </xf>
    <xf numFmtId="0" fontId="3" fillId="0" borderId="11" xfId="44" applyFont="1" applyBorder="1" applyAlignment="1">
      <alignment horizontal="left" vertical="center" shrinkToFit="1"/>
    </xf>
    <xf numFmtId="0" fontId="3" fillId="24" borderId="78" xfId="45" applyFont="1" applyFill="1" applyBorder="1" applyAlignment="1">
      <alignment horizontal="center" vertical="center"/>
    </xf>
    <xf numFmtId="0" fontId="3" fillId="24" borderId="79" xfId="45" applyFont="1" applyFill="1" applyBorder="1" applyAlignment="1">
      <alignment horizontal="center" vertical="center"/>
    </xf>
    <xf numFmtId="0" fontId="3" fillId="24" borderId="80" xfId="45" applyFont="1" applyFill="1" applyBorder="1" applyAlignment="1">
      <alignment horizontal="center" vertical="center"/>
    </xf>
    <xf numFmtId="0" fontId="15" fillId="0" borderId="78" xfId="45" applyFont="1" applyBorder="1" applyAlignment="1">
      <alignment horizontal="center" vertical="center"/>
    </xf>
    <xf numFmtId="0" fontId="15" fillId="0" borderId="79" xfId="45" applyFont="1" applyBorder="1" applyAlignment="1">
      <alignment horizontal="center" vertical="center"/>
    </xf>
    <xf numFmtId="0" fontId="15" fillId="0" borderId="80" xfId="45" applyFont="1" applyBorder="1" applyAlignment="1">
      <alignment horizontal="center" vertical="center"/>
    </xf>
    <xf numFmtId="0" fontId="15" fillId="0" borderId="16" xfId="45" applyFont="1" applyBorder="1" applyAlignment="1">
      <alignment horizontal="center" vertical="center"/>
    </xf>
    <xf numFmtId="0" fontId="15" fillId="0" borderId="12" xfId="45" applyFont="1" applyBorder="1" applyAlignment="1">
      <alignment horizontal="center" vertical="center"/>
    </xf>
    <xf numFmtId="0" fontId="15" fillId="0" borderId="18" xfId="45" applyFont="1" applyBorder="1" applyAlignment="1">
      <alignment horizontal="center" vertical="center"/>
    </xf>
    <xf numFmtId="0" fontId="15" fillId="0" borderId="35" xfId="51" applyFont="1" applyBorder="1" applyAlignment="1">
      <alignment horizontal="center" vertical="center" shrinkToFit="1"/>
    </xf>
    <xf numFmtId="0" fontId="15" fillId="0" borderId="0" xfId="51" applyFont="1" applyBorder="1" applyAlignment="1">
      <alignment horizontal="center" vertical="center" shrinkToFit="1"/>
    </xf>
    <xf numFmtId="0" fontId="15" fillId="0" borderId="68" xfId="51" applyFont="1" applyBorder="1" applyAlignment="1">
      <alignment horizontal="center" vertical="center" shrinkToFit="1"/>
    </xf>
    <xf numFmtId="0" fontId="15" fillId="0" borderId="31" xfId="51" applyFont="1" applyBorder="1" applyAlignment="1">
      <alignment horizontal="center" vertical="center" shrinkToFit="1"/>
    </xf>
    <xf numFmtId="0" fontId="15" fillId="0" borderId="0" xfId="43" applyFont="1" applyBorder="1" applyAlignment="1">
      <alignment horizontal="left" vertical="center" wrapText="1"/>
    </xf>
    <xf numFmtId="0" fontId="15" fillId="0" borderId="34" xfId="43" applyFont="1" applyBorder="1" applyAlignment="1">
      <alignment horizontal="left" vertical="center" wrapText="1"/>
    </xf>
    <xf numFmtId="0" fontId="15" fillId="0" borderId="31" xfId="43" applyFont="1" applyBorder="1" applyAlignment="1">
      <alignment horizontal="left" vertical="center" wrapText="1"/>
    </xf>
    <xf numFmtId="0" fontId="15" fillId="0" borderId="69" xfId="43" applyFont="1" applyBorder="1" applyAlignment="1">
      <alignment horizontal="left" vertical="center" wrapText="1"/>
    </xf>
    <xf numFmtId="0" fontId="4" fillId="24" borderId="55" xfId="43" applyFont="1" applyFill="1" applyBorder="1" applyAlignment="1">
      <alignment horizontal="center" vertical="center" textRotation="255" wrapText="1"/>
    </xf>
    <xf numFmtId="0" fontId="5" fillId="24" borderId="19" xfId="45" applyFont="1" applyFill="1" applyBorder="1" applyAlignment="1">
      <alignment horizontal="center" vertical="center"/>
    </xf>
    <xf numFmtId="0" fontId="5" fillId="24" borderId="13" xfId="45" applyFont="1" applyFill="1" applyBorder="1" applyAlignment="1">
      <alignment horizontal="center" vertical="center"/>
    </xf>
    <xf numFmtId="0" fontId="5" fillId="24" borderId="22" xfId="45" applyFont="1" applyFill="1" applyBorder="1" applyAlignment="1">
      <alignment horizontal="center" vertical="center"/>
    </xf>
    <xf numFmtId="0" fontId="15" fillId="0" borderId="19" xfId="45" applyFont="1" applyBorder="1" applyAlignment="1">
      <alignment horizontal="center" vertical="center"/>
    </xf>
    <xf numFmtId="0" fontId="15" fillId="0" borderId="13" xfId="45" applyFont="1" applyBorder="1" applyAlignment="1">
      <alignment horizontal="center" vertical="center"/>
    </xf>
    <xf numFmtId="0" fontId="15" fillId="0" borderId="22" xfId="45" applyFont="1" applyBorder="1" applyAlignment="1">
      <alignment horizontal="center" vertical="center"/>
    </xf>
    <xf numFmtId="0" fontId="4" fillId="24" borderId="22" xfId="43" applyFill="1" applyBorder="1" applyAlignment="1">
      <alignment horizontal="center" vertical="center"/>
    </xf>
    <xf numFmtId="0" fontId="4" fillId="24" borderId="35" xfId="43" applyFill="1" applyBorder="1" applyAlignment="1">
      <alignment horizontal="center" vertical="center"/>
    </xf>
    <xf numFmtId="0" fontId="4" fillId="24" borderId="34" xfId="43" applyFill="1" applyBorder="1" applyAlignment="1">
      <alignment horizontal="center" vertical="center"/>
    </xf>
    <xf numFmtId="0" fontId="4" fillId="24" borderId="16" xfId="43" applyFill="1" applyBorder="1" applyAlignment="1">
      <alignment horizontal="center" vertical="center"/>
    </xf>
    <xf numFmtId="0" fontId="4" fillId="24" borderId="18" xfId="43" applyFill="1" applyBorder="1" applyAlignment="1">
      <alignment horizontal="center" vertical="center"/>
    </xf>
    <xf numFmtId="0" fontId="3" fillId="0" borderId="19" xfId="51" applyFont="1" applyBorder="1" applyAlignment="1">
      <alignment horizontal="center" vertical="center" shrinkToFit="1"/>
    </xf>
    <xf numFmtId="0" fontId="15" fillId="0" borderId="13" xfId="51" applyFont="1" applyBorder="1" applyAlignment="1">
      <alignment horizontal="center" vertical="center" shrinkToFit="1"/>
    </xf>
    <xf numFmtId="0" fontId="5" fillId="24" borderId="17" xfId="43" applyFont="1" applyFill="1" applyBorder="1" applyAlignment="1">
      <alignment horizontal="center" vertical="center"/>
    </xf>
    <xf numFmtId="0" fontId="5" fillId="24" borderId="10" xfId="43" applyFont="1" applyFill="1" applyBorder="1" applyAlignment="1">
      <alignment horizontal="center" vertical="center"/>
    </xf>
    <xf numFmtId="0" fontId="5" fillId="24" borderId="11" xfId="43" applyFont="1" applyFill="1" applyBorder="1" applyAlignment="1">
      <alignment horizontal="center" vertical="center"/>
    </xf>
    <xf numFmtId="0" fontId="6" fillId="0" borderId="33" xfId="51" applyFont="1" applyBorder="1" applyAlignment="1">
      <alignment horizontal="center" vertical="center" shrinkToFit="1"/>
    </xf>
    <xf numFmtId="0" fontId="6" fillId="0" borderId="32" xfId="51" applyFont="1" applyBorder="1" applyAlignment="1">
      <alignment horizontal="center" vertical="center" shrinkToFit="1"/>
    </xf>
    <xf numFmtId="0" fontId="41" fillId="24" borderId="16" xfId="45" applyFont="1" applyFill="1" applyBorder="1" applyAlignment="1">
      <alignment horizontal="center" vertical="top" shrinkToFit="1"/>
    </xf>
    <xf numFmtId="0" fontId="41" fillId="24" borderId="12" xfId="45" applyFont="1" applyFill="1" applyBorder="1" applyAlignment="1">
      <alignment horizontal="center" vertical="top" shrinkToFit="1"/>
    </xf>
    <xf numFmtId="0" fontId="41" fillId="24" borderId="18" xfId="45" applyFont="1" applyFill="1" applyBorder="1" applyAlignment="1">
      <alignment horizontal="center" vertical="top" shrinkToFit="1"/>
    </xf>
    <xf numFmtId="0" fontId="42" fillId="0" borderId="19" xfId="43" applyFont="1" applyFill="1" applyBorder="1" applyAlignment="1">
      <alignment horizontal="left" vertical="top" wrapText="1"/>
    </xf>
    <xf numFmtId="0" fontId="42" fillId="0" borderId="13" xfId="43" applyFont="1" applyFill="1" applyBorder="1" applyAlignment="1">
      <alignment horizontal="left" vertical="top" wrapText="1"/>
    </xf>
    <xf numFmtId="0" fontId="42" fillId="0" borderId="22" xfId="43" applyFont="1" applyFill="1" applyBorder="1" applyAlignment="1">
      <alignment horizontal="left" vertical="top" wrapText="1"/>
    </xf>
    <xf numFmtId="0" fontId="16" fillId="0" borderId="32" xfId="45" applyFont="1" applyBorder="1" applyAlignment="1">
      <alignment horizontal="center" vertical="center" shrinkToFit="1"/>
    </xf>
    <xf numFmtId="0" fontId="3" fillId="0" borderId="32" xfId="45" applyBorder="1" applyAlignment="1">
      <alignment horizontal="center" vertical="center" shrinkToFit="1"/>
    </xf>
    <xf numFmtId="0" fontId="3" fillId="0" borderId="72" xfId="45" applyBorder="1" applyAlignment="1">
      <alignment horizontal="center" vertical="center" shrinkToFit="1"/>
    </xf>
    <xf numFmtId="0" fontId="3" fillId="0" borderId="17" xfId="45" applyFont="1" applyBorder="1" applyAlignment="1">
      <alignment horizontal="center" vertical="center"/>
    </xf>
    <xf numFmtId="0" fontId="3" fillId="0" borderId="10" xfId="45" applyFont="1" applyBorder="1" applyAlignment="1">
      <alignment horizontal="center" vertical="center"/>
    </xf>
    <xf numFmtId="0" fontId="3" fillId="0" borderId="11" xfId="45" applyFont="1" applyBorder="1" applyAlignment="1">
      <alignment horizontal="center" vertical="center"/>
    </xf>
    <xf numFmtId="0" fontId="9" fillId="0" borderId="17" xfId="45" applyFont="1" applyFill="1" applyBorder="1" applyAlignment="1">
      <alignment horizontal="center" vertical="center"/>
    </xf>
    <xf numFmtId="0" fontId="9" fillId="0" borderId="10" xfId="45" applyFont="1" applyFill="1" applyBorder="1" applyAlignment="1">
      <alignment horizontal="center" vertical="center"/>
    </xf>
    <xf numFmtId="0" fontId="9" fillId="0" borderId="11" xfId="45" applyFont="1" applyFill="1" applyBorder="1" applyAlignment="1">
      <alignment horizontal="center" vertical="center"/>
    </xf>
    <xf numFmtId="0" fontId="8" fillId="0" borderId="0" xfId="44" applyFont="1" applyAlignment="1">
      <alignment horizontal="left" vertical="center"/>
    </xf>
    <xf numFmtId="0" fontId="8" fillId="0" borderId="0" xfId="45" applyFont="1" applyFill="1" applyAlignment="1">
      <alignment horizontal="center" vertical="center"/>
    </xf>
    <xf numFmtId="0" fontId="16" fillId="0" borderId="19" xfId="46" applyFont="1" applyBorder="1" applyAlignment="1">
      <alignment horizontal="left" vertical="center"/>
    </xf>
    <xf numFmtId="0" fontId="16" fillId="0" borderId="13" xfId="46" applyFont="1" applyBorder="1" applyAlignment="1">
      <alignment horizontal="left" vertical="center"/>
    </xf>
    <xf numFmtId="0" fontId="16" fillId="0" borderId="22" xfId="46" applyFont="1" applyBorder="1" applyAlignment="1">
      <alignment horizontal="left" vertical="center"/>
    </xf>
    <xf numFmtId="0" fontId="0" fillId="24" borderId="33" xfId="45" applyFont="1" applyFill="1" applyBorder="1" applyAlignment="1">
      <alignment horizontal="center" vertical="center"/>
    </xf>
    <xf numFmtId="0" fontId="3" fillId="24" borderId="32" xfId="45" applyFont="1" applyFill="1" applyBorder="1" applyAlignment="1">
      <alignment horizontal="center" vertical="center"/>
    </xf>
    <xf numFmtId="0" fontId="3" fillId="24" borderId="72" xfId="45" applyFont="1" applyFill="1" applyBorder="1" applyAlignment="1">
      <alignment horizontal="center" vertical="center"/>
    </xf>
    <xf numFmtId="0" fontId="14" fillId="0" borderId="33" xfId="56" applyFont="1" applyBorder="1" applyAlignment="1">
      <alignment horizontal="left" vertical="center"/>
    </xf>
    <xf numFmtId="0" fontId="14" fillId="0" borderId="32" xfId="56" applyFont="1" applyBorder="1" applyAlignment="1">
      <alignment horizontal="left" vertical="center"/>
    </xf>
    <xf numFmtId="0" fontId="14" fillId="0" borderId="72" xfId="56" applyFont="1" applyBorder="1" applyAlignment="1">
      <alignment horizontal="left" vertical="center"/>
    </xf>
    <xf numFmtId="0" fontId="3" fillId="24" borderId="35" xfId="45" applyFont="1" applyFill="1" applyBorder="1" applyAlignment="1">
      <alignment horizontal="center" vertical="center"/>
    </xf>
    <xf numFmtId="0" fontId="3" fillId="24" borderId="0" xfId="45" applyFont="1" applyFill="1" applyBorder="1" applyAlignment="1">
      <alignment horizontal="center" vertical="center"/>
    </xf>
    <xf numFmtId="0" fontId="3" fillId="24" borderId="34" xfId="45" applyFont="1" applyFill="1" applyBorder="1" applyAlignment="1">
      <alignment horizontal="center" vertical="center"/>
    </xf>
    <xf numFmtId="0" fontId="16" fillId="0" borderId="32" xfId="51" applyFont="1" applyBorder="1" applyAlignment="1">
      <alignment horizontal="center" vertical="center"/>
    </xf>
    <xf numFmtId="0" fontId="16" fillId="0" borderId="72" xfId="51" applyFont="1" applyBorder="1" applyAlignment="1">
      <alignment horizontal="center" vertical="center"/>
    </xf>
    <xf numFmtId="0" fontId="15" fillId="0" borderId="34" xfId="51" applyFont="1" applyBorder="1" applyAlignment="1">
      <alignment horizontal="center" vertical="center" shrinkToFit="1"/>
    </xf>
    <xf numFmtId="0" fontId="15" fillId="0" borderId="69" xfId="51" applyFont="1" applyBorder="1" applyAlignment="1">
      <alignment horizontal="center" vertical="center" shrinkToFit="1"/>
    </xf>
    <xf numFmtId="0" fontId="0" fillId="24" borderId="54" xfId="0" applyFont="1" applyFill="1" applyBorder="1" applyAlignment="1">
      <alignment horizontal="center" vertical="center" textRotation="255" shrinkToFit="1"/>
    </xf>
    <xf numFmtId="0" fontId="0" fillId="24" borderId="55" xfId="0" applyFont="1" applyFill="1" applyBorder="1" applyAlignment="1">
      <alignment horizontal="center" vertical="center" textRotation="255" shrinkToFit="1"/>
    </xf>
    <xf numFmtId="0" fontId="0" fillId="24" borderId="56" xfId="0" applyFont="1" applyFill="1" applyBorder="1" applyAlignment="1">
      <alignment horizontal="center" vertical="center" textRotation="255" shrinkToFit="1"/>
    </xf>
    <xf numFmtId="0" fontId="16" fillId="0" borderId="36" xfId="46" applyFont="1" applyBorder="1" applyAlignment="1">
      <alignment horizontal="left" vertical="center"/>
    </xf>
    <xf numFmtId="0" fontId="16" fillId="0" borderId="28" xfId="46" applyFont="1" applyBorder="1" applyAlignment="1">
      <alignment horizontal="left" vertical="center"/>
    </xf>
    <xf numFmtId="0" fontId="16" fillId="0" borderId="37" xfId="46" applyFont="1" applyBorder="1" applyAlignment="1">
      <alignment horizontal="left" vertical="center"/>
    </xf>
    <xf numFmtId="0" fontId="14" fillId="0" borderId="84" xfId="56" applyFont="1" applyBorder="1" applyAlignment="1">
      <alignment horizontal="left" vertical="center"/>
    </xf>
    <xf numFmtId="0" fontId="14" fillId="0" borderId="82" xfId="56" applyFont="1" applyBorder="1" applyAlignment="1">
      <alignment horizontal="left" vertical="center"/>
    </xf>
    <xf numFmtId="0" fontId="14" fillId="0" borderId="85" xfId="56" applyFont="1" applyBorder="1" applyAlignment="1">
      <alignment horizontal="left" vertical="center"/>
    </xf>
    <xf numFmtId="0" fontId="3" fillId="24" borderId="25" xfId="45" applyFont="1" applyFill="1" applyBorder="1" applyAlignment="1">
      <alignment horizontal="center" vertical="center" shrinkToFit="1"/>
    </xf>
    <xf numFmtId="0" fontId="3" fillId="24" borderId="28" xfId="45" applyFont="1" applyFill="1" applyBorder="1" applyAlignment="1">
      <alignment horizontal="center" vertical="center" shrinkToFit="1"/>
    </xf>
    <xf numFmtId="0" fontId="3" fillId="24" borderId="61" xfId="45" applyFont="1" applyFill="1" applyBorder="1" applyAlignment="1">
      <alignment horizontal="center" vertical="center" shrinkToFit="1"/>
    </xf>
    <xf numFmtId="0" fontId="0" fillId="24" borderId="81" xfId="45" applyFont="1" applyFill="1" applyBorder="1" applyAlignment="1">
      <alignment horizontal="center" vertical="center"/>
    </xf>
    <xf numFmtId="0" fontId="0" fillId="24" borderId="82" xfId="45" applyFont="1" applyFill="1" applyBorder="1" applyAlignment="1">
      <alignment horizontal="center" vertical="center"/>
    </xf>
    <xf numFmtId="0" fontId="0" fillId="24" borderId="83" xfId="45" applyFont="1" applyFill="1" applyBorder="1" applyAlignment="1">
      <alignment horizontal="center" vertical="center"/>
    </xf>
    <xf numFmtId="0" fontId="42" fillId="0" borderId="35" xfId="43" applyFont="1" applyFill="1" applyBorder="1" applyAlignment="1">
      <alignment horizontal="left" vertical="top" wrapText="1"/>
    </xf>
    <xf numFmtId="0" fontId="42" fillId="0" borderId="0" xfId="43" applyFont="1" applyFill="1" applyBorder="1" applyAlignment="1">
      <alignment horizontal="left" vertical="top" wrapText="1"/>
    </xf>
    <xf numFmtId="0" fontId="42" fillId="0" borderId="34" xfId="43" applyFont="1" applyFill="1" applyBorder="1" applyAlignment="1">
      <alignment horizontal="left" vertical="top" wrapText="1"/>
    </xf>
    <xf numFmtId="0" fontId="93" fillId="28" borderId="0" xfId="49" applyFont="1" applyFill="1" applyAlignment="1">
      <alignment horizontal="center"/>
    </xf>
    <xf numFmtId="0" fontId="91" fillId="0" borderId="0" xfId="49" applyFont="1" applyBorder="1" applyAlignment="1">
      <alignment horizontal="center"/>
    </xf>
    <xf numFmtId="0" fontId="92" fillId="0" borderId="0" xfId="49" applyFont="1" applyBorder="1" applyAlignment="1">
      <alignment horizontal="right" vertical="center" shrinkToFit="1"/>
    </xf>
    <xf numFmtId="0" fontId="92" fillId="0" borderId="24" xfId="49" applyFont="1" applyBorder="1" applyAlignment="1">
      <alignment horizontal="right" vertical="center" shrinkToFit="1"/>
    </xf>
    <xf numFmtId="0" fontId="92" fillId="0" borderId="52" xfId="49" applyFont="1" applyBorder="1" applyAlignment="1">
      <alignment horizontal="center" vertical="center" shrinkToFit="1"/>
    </xf>
    <xf numFmtId="0" fontId="92" fillId="0" borderId="51" xfId="49" applyFont="1" applyBorder="1" applyAlignment="1">
      <alignment horizontal="center" vertical="center" shrinkToFit="1"/>
    </xf>
    <xf numFmtId="0" fontId="92" fillId="0" borderId="53" xfId="49" applyFont="1" applyBorder="1" applyAlignment="1">
      <alignment horizontal="center" vertical="center" shrinkToFit="1"/>
    </xf>
    <xf numFmtId="0" fontId="93" fillId="0" borderId="0" xfId="49" applyFont="1" applyAlignment="1">
      <alignment horizontal="center" vertical="center" shrinkToFit="1"/>
    </xf>
    <xf numFmtId="0" fontId="92" fillId="0" borderId="0" xfId="49" applyFont="1" applyBorder="1" applyAlignment="1">
      <alignment horizontal="right" vertical="center"/>
    </xf>
    <xf numFmtId="0" fontId="92" fillId="0" borderId="24" xfId="49" applyFont="1" applyBorder="1" applyAlignment="1">
      <alignment horizontal="right" vertical="center"/>
    </xf>
    <xf numFmtId="0" fontId="92" fillId="28" borderId="26" xfId="49" applyFont="1" applyFill="1" applyBorder="1" applyAlignment="1">
      <alignment horizontal="center" vertical="center"/>
    </xf>
    <xf numFmtId="0" fontId="92" fillId="28" borderId="109" xfId="49" applyFont="1" applyFill="1" applyBorder="1" applyAlignment="1">
      <alignment horizontal="center" vertical="center"/>
    </xf>
    <xf numFmtId="0" fontId="92" fillId="28" borderId="27" xfId="49" applyFont="1" applyFill="1" applyBorder="1" applyAlignment="1">
      <alignment horizontal="center" vertical="center"/>
    </xf>
    <xf numFmtId="0" fontId="92" fillId="29" borderId="21" xfId="49" applyFont="1" applyFill="1" applyBorder="1" applyAlignment="1">
      <alignment horizontal="center" vertical="center" shrinkToFit="1"/>
    </xf>
    <xf numFmtId="0" fontId="91" fillId="0" borderId="0" xfId="49" applyFont="1" applyAlignment="1">
      <alignment horizontal="center"/>
    </xf>
    <xf numFmtId="0" fontId="90" fillId="0" borderId="114" xfId="49" applyFont="1" applyBorder="1" applyAlignment="1">
      <alignment horizontal="center" vertical="center"/>
    </xf>
    <xf numFmtId="0" fontId="90" fillId="0" borderId="118" xfId="49" applyFont="1" applyBorder="1" applyAlignment="1">
      <alignment horizontal="center" vertical="center"/>
    </xf>
    <xf numFmtId="0" fontId="90" fillId="0" borderId="119" xfId="49" applyFont="1" applyBorder="1" applyAlignment="1">
      <alignment horizontal="center" vertical="center"/>
    </xf>
    <xf numFmtId="0" fontId="92" fillId="0" borderId="59" xfId="49" applyFont="1" applyBorder="1" applyAlignment="1">
      <alignment horizontal="center" vertical="center"/>
    </xf>
    <xf numFmtId="0" fontId="92" fillId="0" borderId="48" xfId="49" applyFont="1" applyBorder="1" applyAlignment="1">
      <alignment horizontal="center" vertical="center"/>
    </xf>
    <xf numFmtId="0" fontId="92" fillId="0" borderId="11" xfId="49" applyFont="1" applyBorder="1" applyAlignment="1">
      <alignment horizontal="center" vertical="center"/>
    </xf>
    <xf numFmtId="0" fontId="92" fillId="0" borderId="21" xfId="49" applyFont="1" applyBorder="1" applyAlignment="1">
      <alignment horizontal="center" vertical="center"/>
    </xf>
    <xf numFmtId="0" fontId="92" fillId="0" borderId="39" xfId="49" applyFont="1" applyBorder="1" applyAlignment="1">
      <alignment horizontal="center" vertical="center"/>
    </xf>
    <xf numFmtId="0" fontId="92" fillId="0" borderId="46" xfId="49" applyFont="1" applyBorder="1" applyAlignment="1">
      <alignment horizontal="center" vertical="center"/>
    </xf>
    <xf numFmtId="0" fontId="92" fillId="0" borderId="48" xfId="49" applyFont="1" applyBorder="1" applyAlignment="1">
      <alignment horizontal="center" vertical="center" wrapText="1" shrinkToFit="1"/>
    </xf>
    <xf numFmtId="0" fontId="92" fillId="0" borderId="21" xfId="49" applyFont="1" applyBorder="1" applyAlignment="1">
      <alignment horizontal="center" vertical="center" wrapText="1" shrinkToFit="1"/>
    </xf>
    <xf numFmtId="0" fontId="92" fillId="0" borderId="46" xfId="49" applyFont="1" applyBorder="1" applyAlignment="1">
      <alignment horizontal="center" vertical="center" wrapText="1" shrinkToFit="1"/>
    </xf>
    <xf numFmtId="0" fontId="92" fillId="0" borderId="49" xfId="49" applyFont="1" applyBorder="1" applyAlignment="1">
      <alignment horizontal="center" vertical="center"/>
    </xf>
    <xf numFmtId="0" fontId="92" fillId="0" borderId="44" xfId="49" applyFont="1" applyBorder="1" applyAlignment="1">
      <alignment horizontal="center" vertical="center"/>
    </xf>
    <xf numFmtId="0" fontId="92" fillId="0" borderId="71" xfId="49" applyFont="1" applyBorder="1" applyAlignment="1">
      <alignment horizontal="center" vertical="center"/>
    </xf>
    <xf numFmtId="0" fontId="92" fillId="0" borderId="25" xfId="49" applyFont="1" applyBorder="1" applyAlignment="1">
      <alignment horizontal="center" vertical="center"/>
    </xf>
    <xf numFmtId="0" fontId="92" fillId="0" borderId="28" xfId="49" applyFont="1" applyBorder="1" applyAlignment="1">
      <alignment horizontal="center" vertical="center"/>
    </xf>
    <xf numFmtId="0" fontId="92" fillId="0" borderId="37" xfId="49" applyFont="1" applyBorder="1" applyAlignment="1">
      <alignment horizontal="center" vertical="center"/>
    </xf>
    <xf numFmtId="0" fontId="92" fillId="0" borderId="23" xfId="49" applyFont="1" applyBorder="1" applyAlignment="1">
      <alignment horizontal="center" vertical="center"/>
    </xf>
    <xf numFmtId="0" fontId="92" fillId="0" borderId="0" xfId="49" applyFont="1" applyBorder="1" applyAlignment="1">
      <alignment horizontal="center" vertical="center"/>
    </xf>
    <xf numFmtId="0" fontId="92" fillId="0" borderId="24" xfId="49" applyFont="1" applyBorder="1" applyAlignment="1">
      <alignment horizontal="center" vertical="center"/>
    </xf>
    <xf numFmtId="0" fontId="92" fillId="0" borderId="26" xfId="49" applyFont="1" applyBorder="1" applyAlignment="1">
      <alignment horizontal="center" vertical="center"/>
    </xf>
    <xf numFmtId="0" fontId="92" fillId="0" borderId="109" xfId="49" applyFont="1" applyBorder="1" applyAlignment="1">
      <alignment horizontal="center" vertical="center"/>
    </xf>
    <xf numFmtId="0" fontId="92" fillId="0" borderId="27" xfId="49" applyFont="1" applyBorder="1" applyAlignment="1">
      <alignment horizontal="center" vertical="center"/>
    </xf>
    <xf numFmtId="0" fontId="92" fillId="0" borderId="61" xfId="49" applyFont="1" applyBorder="1" applyAlignment="1">
      <alignment horizontal="center"/>
    </xf>
    <xf numFmtId="0" fontId="92" fillId="0" borderId="115" xfId="49" applyFont="1" applyBorder="1" applyAlignment="1">
      <alignment horizontal="center"/>
    </xf>
    <xf numFmtId="0" fontId="92" fillId="0" borderId="116" xfId="49" applyFont="1" applyBorder="1" applyAlignment="1">
      <alignment horizontal="center"/>
    </xf>
    <xf numFmtId="0" fontId="92" fillId="0" borderId="36" xfId="49" applyFont="1" applyBorder="1" applyAlignment="1">
      <alignment horizontal="center"/>
    </xf>
    <xf numFmtId="0" fontId="92" fillId="29" borderId="21" xfId="49" applyFont="1" applyFill="1" applyBorder="1" applyAlignment="1">
      <alignment horizontal="center" vertical="center"/>
    </xf>
    <xf numFmtId="0" fontId="92" fillId="28" borderId="17" xfId="49" applyFont="1" applyFill="1" applyBorder="1" applyAlignment="1">
      <alignment horizontal="center" vertical="center"/>
    </xf>
    <xf numFmtId="0" fontId="92" fillId="28" borderId="10" xfId="49" applyFont="1" applyFill="1" applyBorder="1" applyAlignment="1">
      <alignment horizontal="center" vertical="center"/>
    </xf>
    <xf numFmtId="0" fontId="92" fillId="28" borderId="21" xfId="49" applyFont="1" applyFill="1" applyBorder="1" applyAlignment="1">
      <alignment horizontal="center" vertical="center"/>
    </xf>
    <xf numFmtId="0" fontId="92" fillId="0" borderId="19" xfId="49" applyFont="1" applyBorder="1" applyAlignment="1">
      <alignment horizontal="center"/>
    </xf>
    <xf numFmtId="0" fontId="92" fillId="0" borderId="13" xfId="49" applyFont="1" applyBorder="1" applyAlignment="1">
      <alignment horizontal="center"/>
    </xf>
    <xf numFmtId="0" fontId="92" fillId="0" borderId="22" xfId="49" applyFont="1" applyBorder="1" applyAlignment="1">
      <alignment horizontal="center"/>
    </xf>
    <xf numFmtId="0" fontId="92" fillId="28" borderId="17" xfId="49" applyFont="1" applyFill="1" applyBorder="1" applyAlignment="1">
      <alignment horizontal="center"/>
    </xf>
    <xf numFmtId="0" fontId="92" fillId="28" borderId="10" xfId="49" applyFont="1" applyFill="1" applyBorder="1" applyAlignment="1">
      <alignment horizontal="center"/>
    </xf>
    <xf numFmtId="0" fontId="92" fillId="28" borderId="11" xfId="49" applyFont="1" applyFill="1" applyBorder="1" applyAlignment="1">
      <alignment horizontal="center"/>
    </xf>
    <xf numFmtId="0" fontId="92" fillId="0" borderId="117" xfId="49" applyFont="1" applyBorder="1" applyAlignment="1">
      <alignment horizontal="center"/>
    </xf>
    <xf numFmtId="0" fontId="92" fillId="0" borderId="59" xfId="49" applyFont="1" applyBorder="1" applyAlignment="1">
      <alignment horizontal="center" vertical="center" wrapText="1" shrinkToFit="1"/>
    </xf>
    <xf numFmtId="0" fontId="92" fillId="0" borderId="29" xfId="49" applyFont="1" applyBorder="1" applyAlignment="1">
      <alignment horizontal="center" vertical="center" wrapText="1" shrinkToFit="1"/>
    </xf>
    <xf numFmtId="0" fontId="92" fillId="0" borderId="11" xfId="49" applyFont="1" applyBorder="1" applyAlignment="1">
      <alignment horizontal="center" vertical="center" wrapText="1" shrinkToFit="1"/>
    </xf>
    <xf numFmtId="0" fontId="92" fillId="0" borderId="17" xfId="49" applyFont="1" applyBorder="1" applyAlignment="1">
      <alignment horizontal="center" vertical="center" wrapText="1" shrinkToFit="1"/>
    </xf>
    <xf numFmtId="0" fontId="92" fillId="0" borderId="22" xfId="49" applyFont="1" applyBorder="1" applyAlignment="1">
      <alignment horizontal="center" vertical="center" wrapText="1" shrinkToFit="1"/>
    </xf>
    <xf numFmtId="0" fontId="92" fillId="0" borderId="19" xfId="49" applyFont="1" applyBorder="1" applyAlignment="1">
      <alignment horizontal="center" vertical="center" wrapText="1" shrinkToFit="1"/>
    </xf>
    <xf numFmtId="0" fontId="92" fillId="0" borderId="47" xfId="49" applyFont="1" applyBorder="1" applyAlignment="1">
      <alignment horizontal="center" vertical="center" wrapText="1"/>
    </xf>
    <xf numFmtId="0" fontId="92" fillId="0" borderId="49" xfId="49" applyFont="1" applyBorder="1" applyAlignment="1">
      <alignment horizontal="center" vertical="center" wrapText="1"/>
    </xf>
    <xf numFmtId="0" fontId="92" fillId="0" borderId="43" xfId="49" applyFont="1" applyBorder="1" applyAlignment="1">
      <alignment horizontal="center" vertical="center" wrapText="1"/>
    </xf>
    <xf numFmtId="0" fontId="92" fillId="0" borderId="44" xfId="49" applyFont="1" applyBorder="1" applyAlignment="1">
      <alignment horizontal="center" vertical="center" wrapText="1"/>
    </xf>
    <xf numFmtId="0" fontId="92" fillId="0" borderId="58" xfId="49" applyFont="1" applyBorder="1" applyAlignment="1">
      <alignment horizontal="center" vertical="center" wrapText="1"/>
    </xf>
    <xf numFmtId="0" fontId="92" fillId="0" borderId="70" xfId="49" applyFont="1" applyBorder="1" applyAlignment="1">
      <alignment horizontal="center" vertical="center" wrapText="1"/>
    </xf>
    <xf numFmtId="0" fontId="92" fillId="0" borderId="28" xfId="49" applyFont="1" applyBorder="1" applyAlignment="1">
      <alignment horizontal="center" vertical="center" wrapText="1"/>
    </xf>
    <xf numFmtId="0" fontId="92" fillId="0" borderId="37" xfId="49" applyFont="1" applyBorder="1" applyAlignment="1">
      <alignment horizontal="center" vertical="center" wrapText="1"/>
    </xf>
    <xf numFmtId="0" fontId="92" fillId="0" borderId="0" xfId="49" applyFont="1" applyBorder="1" applyAlignment="1">
      <alignment horizontal="center" vertical="center" wrapText="1"/>
    </xf>
    <xf numFmtId="0" fontId="92" fillId="0" borderId="24" xfId="49" applyFont="1" applyBorder="1" applyAlignment="1">
      <alignment horizontal="center" vertical="center" wrapText="1"/>
    </xf>
    <xf numFmtId="20" fontId="92" fillId="28" borderId="17" xfId="49" applyNumberFormat="1" applyFont="1" applyFill="1" applyBorder="1" applyAlignment="1">
      <alignment horizontal="center"/>
    </xf>
    <xf numFmtId="11" fontId="92" fillId="28" borderId="10" xfId="49" applyNumberFormat="1" applyFont="1" applyFill="1" applyBorder="1" applyAlignment="1">
      <alignment horizontal="center"/>
    </xf>
    <xf numFmtId="11" fontId="92" fillId="28" borderId="11" xfId="49" applyNumberFormat="1" applyFont="1" applyFill="1" applyBorder="1" applyAlignment="1">
      <alignment horizontal="center"/>
    </xf>
    <xf numFmtId="0" fontId="92" fillId="0" borderId="17" xfId="49" applyFont="1" applyBorder="1" applyAlignment="1">
      <alignment horizontal="center"/>
    </xf>
    <xf numFmtId="0" fontId="92" fillId="0" borderId="11" xfId="49" applyFont="1" applyBorder="1" applyAlignment="1">
      <alignment horizontal="center"/>
    </xf>
    <xf numFmtId="0" fontId="92" fillId="0" borderId="127" xfId="49" applyFont="1" applyBorder="1" applyAlignment="1">
      <alignment horizontal="center" vertical="center" wrapText="1"/>
    </xf>
    <xf numFmtId="0" fontId="92" fillId="0" borderId="128" xfId="49" applyFont="1" applyBorder="1" applyAlignment="1">
      <alignment horizontal="center" vertical="center" wrapText="1"/>
    </xf>
    <xf numFmtId="0" fontId="92" fillId="28" borderId="28" xfId="49" applyFont="1" applyFill="1" applyBorder="1" applyAlignment="1">
      <alignment horizontal="center" vertical="center" wrapText="1"/>
    </xf>
    <xf numFmtId="0" fontId="92" fillId="28" borderId="37" xfId="49" applyFont="1" applyFill="1" applyBorder="1" applyAlignment="1">
      <alignment horizontal="center" vertical="center" wrapText="1"/>
    </xf>
    <xf numFmtId="0" fontId="92" fillId="28" borderId="0" xfId="49" applyFont="1" applyFill="1" applyBorder="1" applyAlignment="1">
      <alignment horizontal="center" vertical="center" wrapText="1"/>
    </xf>
    <xf numFmtId="0" fontId="92" fillId="28" borderId="24" xfId="49" applyFont="1" applyFill="1" applyBorder="1" applyAlignment="1">
      <alignment horizontal="center" vertical="center" wrapText="1"/>
    </xf>
    <xf numFmtId="0" fontId="92" fillId="28" borderId="12" xfId="49" applyFont="1" applyFill="1" applyBorder="1" applyAlignment="1">
      <alignment horizontal="center" vertical="center" wrapText="1"/>
    </xf>
    <xf numFmtId="0" fontId="92" fillId="28" borderId="133" xfId="49" applyFont="1" applyFill="1" applyBorder="1" applyAlignment="1">
      <alignment horizontal="center" vertical="center" wrapText="1"/>
    </xf>
    <xf numFmtId="0" fontId="92" fillId="0" borderId="129" xfId="49" applyFont="1" applyBorder="1" applyAlignment="1">
      <alignment horizontal="center" vertical="center"/>
    </xf>
    <xf numFmtId="0" fontId="92" fillId="0" borderId="130" xfId="49" applyFont="1" applyBorder="1" applyAlignment="1">
      <alignment horizontal="center" vertical="center"/>
    </xf>
    <xf numFmtId="0" fontId="92" fillId="0" borderId="131" xfId="49" applyFont="1" applyBorder="1" applyAlignment="1">
      <alignment horizontal="center" vertical="center"/>
    </xf>
    <xf numFmtId="0" fontId="92" fillId="0" borderId="129" xfId="49" applyFont="1" applyBorder="1" applyAlignment="1">
      <alignment horizontal="center" vertical="center" wrapText="1" shrinkToFit="1"/>
    </xf>
    <xf numFmtId="0" fontId="92" fillId="0" borderId="131" xfId="49" applyFont="1" applyBorder="1" applyAlignment="1">
      <alignment horizontal="center" vertical="center" wrapText="1" shrinkToFit="1"/>
    </xf>
    <xf numFmtId="0" fontId="92" fillId="0" borderId="129" xfId="49" applyFont="1" applyBorder="1" applyAlignment="1">
      <alignment horizontal="center" vertical="center" wrapText="1"/>
    </xf>
    <xf numFmtId="0" fontId="92" fillId="0" borderId="131" xfId="49" applyFont="1" applyBorder="1" applyAlignment="1">
      <alignment horizontal="center" vertical="center" wrapText="1"/>
    </xf>
    <xf numFmtId="0" fontId="95" fillId="0" borderId="134" xfId="49" applyFont="1" applyBorder="1" applyAlignment="1">
      <alignment horizontal="center" vertical="center" wrapText="1"/>
    </xf>
    <xf numFmtId="0" fontId="95" fillId="0" borderId="32" xfId="49" applyFont="1" applyBorder="1" applyAlignment="1">
      <alignment horizontal="center" vertical="center" wrapText="1"/>
    </xf>
    <xf numFmtId="0" fontId="95" fillId="0" borderId="135" xfId="49" applyFont="1" applyBorder="1" applyAlignment="1">
      <alignment horizontal="center" vertical="center" wrapText="1"/>
    </xf>
    <xf numFmtId="0" fontId="92" fillId="0" borderId="134" xfId="49" applyFont="1" applyBorder="1" applyAlignment="1">
      <alignment horizontal="center" vertical="center" wrapText="1" shrinkToFit="1"/>
    </xf>
    <xf numFmtId="0" fontId="92" fillId="0" borderId="135" xfId="49" applyFont="1" applyBorder="1" applyAlignment="1">
      <alignment horizontal="center" vertical="center" wrapText="1" shrinkToFit="1"/>
    </xf>
    <xf numFmtId="0" fontId="92" fillId="0" borderId="134" xfId="49" applyFont="1" applyBorder="1" applyAlignment="1">
      <alignment horizontal="center" vertical="center" wrapText="1"/>
    </xf>
    <xf numFmtId="0" fontId="92" fillId="0" borderId="135" xfId="49" applyFont="1" applyBorder="1" applyAlignment="1">
      <alignment horizontal="center" vertical="center" wrapText="1"/>
    </xf>
    <xf numFmtId="0" fontId="90" fillId="0" borderId="121" xfId="49" applyFont="1" applyBorder="1" applyAlignment="1">
      <alignment horizontal="center" vertical="center"/>
    </xf>
    <xf numFmtId="0" fontId="92" fillId="28" borderId="28" xfId="49" applyFont="1" applyFill="1" applyBorder="1" applyAlignment="1">
      <alignment horizontal="center" vertical="center"/>
    </xf>
    <xf numFmtId="0" fontId="92" fillId="28" borderId="61" xfId="49" applyFont="1" applyFill="1" applyBorder="1" applyAlignment="1">
      <alignment horizontal="center" vertical="center"/>
    </xf>
    <xf numFmtId="0" fontId="92" fillId="28" borderId="0" xfId="49" applyFont="1" applyFill="1" applyBorder="1" applyAlignment="1">
      <alignment horizontal="center" vertical="center"/>
    </xf>
    <xf numFmtId="0" fontId="92" fillId="28" borderId="34" xfId="49" applyFont="1" applyFill="1" applyBorder="1" applyAlignment="1">
      <alignment horizontal="center" vertical="center"/>
    </xf>
    <xf numFmtId="0" fontId="92" fillId="28" borderId="12" xfId="49" applyFont="1" applyFill="1" applyBorder="1" applyAlignment="1">
      <alignment horizontal="center" vertical="center"/>
    </xf>
    <xf numFmtId="0" fontId="92" fillId="28" borderId="18" xfId="49" applyFont="1" applyFill="1" applyBorder="1" applyAlignment="1">
      <alignment horizontal="center" vertical="center"/>
    </xf>
    <xf numFmtId="0" fontId="92" fillId="28" borderId="36" xfId="49" applyFont="1" applyFill="1" applyBorder="1" applyAlignment="1">
      <alignment horizontal="center" vertical="center" wrapText="1" shrinkToFit="1"/>
    </xf>
    <xf numFmtId="0" fontId="92" fillId="28" borderId="61" xfId="49" applyFont="1" applyFill="1" applyBorder="1" applyAlignment="1">
      <alignment horizontal="center" vertical="center" wrapText="1" shrinkToFit="1"/>
    </xf>
    <xf numFmtId="0" fontId="92" fillId="28" borderId="35" xfId="49" applyFont="1" applyFill="1" applyBorder="1" applyAlignment="1">
      <alignment horizontal="center" vertical="center" wrapText="1" shrinkToFit="1"/>
    </xf>
    <xf numFmtId="0" fontId="92" fillId="28" borderId="34" xfId="49" applyFont="1" applyFill="1" applyBorder="1" applyAlignment="1">
      <alignment horizontal="center" vertical="center" wrapText="1" shrinkToFit="1"/>
    </xf>
    <xf numFmtId="0" fontId="92" fillId="28" borderId="16" xfId="49" applyFont="1" applyFill="1" applyBorder="1" applyAlignment="1">
      <alignment horizontal="center" vertical="center" wrapText="1" shrinkToFit="1"/>
    </xf>
    <xf numFmtId="0" fontId="92" fillId="28" borderId="18" xfId="49" applyFont="1" applyFill="1" applyBorder="1" applyAlignment="1">
      <alignment horizontal="center" vertical="center" wrapText="1" shrinkToFit="1"/>
    </xf>
    <xf numFmtId="0" fontId="92" fillId="29" borderId="36" xfId="49" applyFont="1" applyFill="1" applyBorder="1" applyAlignment="1">
      <alignment horizontal="center" vertical="center"/>
    </xf>
    <xf numFmtId="0" fontId="92" fillId="29" borderId="28" xfId="49" applyFont="1" applyFill="1" applyBorder="1" applyAlignment="1">
      <alignment horizontal="center" vertical="center"/>
    </xf>
    <xf numFmtId="0" fontId="92" fillId="29" borderId="37" xfId="49" applyFont="1" applyFill="1" applyBorder="1" applyAlignment="1">
      <alignment horizontal="center" vertical="center"/>
    </xf>
    <xf numFmtId="0" fontId="92" fillId="29" borderId="35" xfId="49" applyFont="1" applyFill="1" applyBorder="1" applyAlignment="1">
      <alignment horizontal="center" vertical="center"/>
    </xf>
    <xf numFmtId="0" fontId="92" fillId="29" borderId="0" xfId="49" applyFont="1" applyFill="1" applyBorder="1" applyAlignment="1">
      <alignment horizontal="center" vertical="center"/>
    </xf>
    <xf numFmtId="0" fontId="92" fillId="29" borderId="24" xfId="49" applyFont="1" applyFill="1" applyBorder="1" applyAlignment="1">
      <alignment horizontal="center" vertical="center"/>
    </xf>
    <xf numFmtId="0" fontId="92" fillId="29" borderId="16" xfId="49" applyFont="1" applyFill="1" applyBorder="1" applyAlignment="1">
      <alignment horizontal="center" vertical="center"/>
    </xf>
    <xf numFmtId="0" fontId="92" fillId="29" borderId="12" xfId="49" applyFont="1" applyFill="1" applyBorder="1" applyAlignment="1">
      <alignment horizontal="center" vertical="center"/>
    </xf>
    <xf numFmtId="0" fontId="92" fillId="29" borderId="133" xfId="49" applyFont="1" applyFill="1" applyBorder="1" applyAlignment="1">
      <alignment horizontal="center" vertical="center"/>
    </xf>
    <xf numFmtId="0" fontId="92" fillId="0" borderId="122" xfId="49" applyFont="1" applyBorder="1" applyAlignment="1">
      <alignment horizontal="center" vertical="center"/>
    </xf>
    <xf numFmtId="0" fontId="92" fillId="0" borderId="123" xfId="49" applyFont="1" applyBorder="1" applyAlignment="1">
      <alignment horizontal="center" vertical="center"/>
    </xf>
    <xf numFmtId="0" fontId="92" fillId="0" borderId="124" xfId="49" applyFont="1" applyBorder="1" applyAlignment="1">
      <alignment horizontal="center" vertical="center"/>
    </xf>
    <xf numFmtId="0" fontId="92" fillId="0" borderId="127" xfId="49" applyFont="1" applyBorder="1" applyAlignment="1">
      <alignment horizontal="center" vertical="center" wrapText="1" shrinkToFit="1"/>
    </xf>
    <xf numFmtId="0" fontId="92" fillId="0" borderId="128" xfId="49" applyFont="1" applyBorder="1" applyAlignment="1">
      <alignment horizontal="center" vertical="center" wrapText="1" shrinkToFit="1"/>
    </xf>
    <xf numFmtId="0" fontId="92" fillId="28" borderId="109" xfId="49" applyFont="1" applyFill="1" applyBorder="1" applyAlignment="1">
      <alignment horizontal="center" vertical="center" wrapText="1"/>
    </xf>
    <xf numFmtId="0" fontId="92" fillId="28" borderId="27" xfId="49" applyFont="1" applyFill="1" applyBorder="1" applyAlignment="1">
      <alignment horizontal="center" vertical="center" wrapText="1"/>
    </xf>
    <xf numFmtId="0" fontId="92" fillId="29" borderId="50" xfId="49" applyFont="1" applyFill="1" applyBorder="1" applyAlignment="1">
      <alignment horizontal="center" vertical="center"/>
    </xf>
    <xf numFmtId="0" fontId="92" fillId="29" borderId="109" xfId="49" applyFont="1" applyFill="1" applyBorder="1" applyAlignment="1">
      <alignment horizontal="center" vertical="center"/>
    </xf>
    <xf numFmtId="0" fontId="92" fillId="29" borderId="27" xfId="49" applyFont="1" applyFill="1" applyBorder="1" applyAlignment="1">
      <alignment horizontal="center" vertical="center"/>
    </xf>
    <xf numFmtId="0" fontId="95" fillId="0" borderId="81" xfId="49" applyFont="1" applyBorder="1" applyAlignment="1">
      <alignment horizontal="center" vertical="center" wrapText="1"/>
    </xf>
    <xf numFmtId="0" fontId="95" fillId="0" borderId="82" xfId="49" applyFont="1" applyBorder="1" applyAlignment="1">
      <alignment horizontal="center" vertical="center" wrapText="1"/>
    </xf>
    <xf numFmtId="0" fontId="95" fillId="0" borderId="85" xfId="49" applyFont="1" applyBorder="1" applyAlignment="1">
      <alignment horizontal="center" vertical="center" wrapText="1"/>
    </xf>
    <xf numFmtId="0" fontId="92" fillId="0" borderId="81" xfId="49" applyFont="1" applyBorder="1" applyAlignment="1">
      <alignment horizontal="center" vertical="center" wrapText="1" shrinkToFit="1"/>
    </xf>
    <xf numFmtId="0" fontId="92" fillId="0" borderId="85" xfId="49" applyFont="1" applyBorder="1" applyAlignment="1">
      <alignment horizontal="center" vertical="center" wrapText="1" shrinkToFit="1"/>
    </xf>
    <xf numFmtId="0" fontId="92" fillId="0" borderId="81" xfId="49" applyFont="1" applyBorder="1" applyAlignment="1">
      <alignment horizontal="center" vertical="center" wrapText="1"/>
    </xf>
    <xf numFmtId="0" fontId="92" fillId="0" borderId="85" xfId="49" applyFont="1" applyBorder="1" applyAlignment="1">
      <alignment horizontal="center" vertical="center" wrapText="1"/>
    </xf>
    <xf numFmtId="0" fontId="92" fillId="0" borderId="38" xfId="49" applyFont="1" applyBorder="1" applyAlignment="1">
      <alignment horizontal="left" vertical="center" wrapText="1" shrinkToFit="1"/>
    </xf>
    <xf numFmtId="0" fontId="92" fillId="0" borderId="40" xfId="49" applyFont="1" applyBorder="1" applyAlignment="1">
      <alignment horizontal="left" vertical="center" wrapText="1" shrinkToFit="1"/>
    </xf>
    <xf numFmtId="0" fontId="92" fillId="0" borderId="14" xfId="49" applyFont="1" applyBorder="1" applyAlignment="1">
      <alignment horizontal="left" vertical="center" wrapText="1" shrinkToFit="1"/>
    </xf>
    <xf numFmtId="0" fontId="92" fillId="0" borderId="15" xfId="49" applyFont="1" applyBorder="1" applyAlignment="1">
      <alignment horizontal="left" vertical="center" wrapText="1" shrinkToFit="1"/>
    </xf>
    <xf numFmtId="0" fontId="92" fillId="0" borderId="21" xfId="49" applyFont="1" applyBorder="1" applyAlignment="1">
      <alignment horizontal="center" vertical="center" wrapText="1"/>
    </xf>
    <xf numFmtId="0" fontId="92" fillId="0" borderId="73" xfId="49" applyFont="1" applyBorder="1" applyAlignment="1">
      <alignment horizontal="center" vertical="center" wrapText="1"/>
    </xf>
    <xf numFmtId="0" fontId="92" fillId="0" borderId="10" xfId="49" applyFont="1" applyBorder="1" applyAlignment="1">
      <alignment horizontal="left" vertical="center" wrapText="1" shrinkToFit="1"/>
    </xf>
    <xf numFmtId="0" fontId="92" fillId="0" borderId="20" xfId="49" applyFont="1" applyBorder="1" applyAlignment="1">
      <alignment horizontal="left" vertical="center" wrapText="1" shrinkToFit="1"/>
    </xf>
    <xf numFmtId="0" fontId="92" fillId="0" borderId="73" xfId="49" applyFont="1" applyBorder="1" applyAlignment="1">
      <alignment horizontal="center" vertical="center" wrapText="1" shrinkToFit="1"/>
    </xf>
    <xf numFmtId="0" fontId="92" fillId="0" borderId="25" xfId="49" applyFont="1" applyBorder="1" applyAlignment="1">
      <alignment horizontal="center" vertical="center" wrapText="1"/>
    </xf>
    <xf numFmtId="0" fontId="92" fillId="0" borderId="23" xfId="49" applyFont="1" applyBorder="1" applyAlignment="1">
      <alignment horizontal="center" vertical="center" wrapText="1"/>
    </xf>
    <xf numFmtId="0" fontId="92" fillId="0" borderId="26" xfId="49" applyFont="1" applyBorder="1" applyAlignment="1">
      <alignment horizontal="center" vertical="center" wrapText="1"/>
    </xf>
    <xf numFmtId="0" fontId="92" fillId="0" borderId="109" xfId="49" applyFont="1" applyBorder="1" applyAlignment="1">
      <alignment horizontal="center" vertical="center" wrapText="1"/>
    </xf>
    <xf numFmtId="0" fontId="92" fillId="0" borderId="47" xfId="49" applyFont="1" applyBorder="1" applyAlignment="1">
      <alignment horizontal="center" vertical="center"/>
    </xf>
    <xf numFmtId="0" fontId="92" fillId="0" borderId="43" xfId="49" applyFont="1" applyBorder="1" applyAlignment="1">
      <alignment horizontal="center" vertical="center"/>
    </xf>
    <xf numFmtId="0" fontId="92" fillId="28" borderId="45" xfId="49" applyFont="1" applyFill="1" applyBorder="1" applyAlignment="1">
      <alignment horizontal="center" vertical="center"/>
    </xf>
    <xf numFmtId="0" fontId="92" fillId="28" borderId="46" xfId="49" applyFont="1" applyFill="1" applyBorder="1" applyAlignment="1">
      <alignment horizontal="center" vertical="center"/>
    </xf>
    <xf numFmtId="0" fontId="92" fillId="28" borderId="71" xfId="49" applyFont="1" applyFill="1" applyBorder="1" applyAlignment="1">
      <alignment horizontal="center" vertical="center"/>
    </xf>
    <xf numFmtId="0" fontId="92" fillId="28" borderId="74" xfId="49" applyFont="1" applyFill="1" applyBorder="1" applyAlignment="1">
      <alignment horizontal="center" vertical="center"/>
    </xf>
    <xf numFmtId="0" fontId="92" fillId="28" borderId="50" xfId="49" applyFont="1" applyFill="1" applyBorder="1" applyAlignment="1">
      <alignment horizontal="center" vertical="center" wrapText="1" shrinkToFit="1"/>
    </xf>
    <xf numFmtId="0" fontId="92" fillId="28" borderId="74" xfId="49" applyFont="1" applyFill="1" applyBorder="1" applyAlignment="1">
      <alignment horizontal="center" vertical="center" wrapText="1" shrinkToFit="1"/>
    </xf>
    <xf numFmtId="0" fontId="105" fillId="0" borderId="17" xfId="0" applyFont="1" applyBorder="1" applyAlignment="1">
      <alignment horizontal="center"/>
    </xf>
    <xf numFmtId="0" fontId="105" fillId="0" borderId="10" xfId="0" applyFont="1" applyBorder="1" applyAlignment="1">
      <alignment horizontal="center"/>
    </xf>
    <xf numFmtId="0" fontId="105" fillId="0" borderId="11" xfId="0" applyFont="1" applyBorder="1" applyAlignment="1">
      <alignment horizontal="center"/>
    </xf>
    <xf numFmtId="0" fontId="105" fillId="0" borderId="21" xfId="0" applyFont="1" applyBorder="1" applyAlignment="1">
      <alignment horizontal="center"/>
    </xf>
    <xf numFmtId="0" fontId="105" fillId="0" borderId="21" xfId="0" applyFont="1" applyBorder="1" applyAlignment="1">
      <alignment horizontal="center" vertical="center"/>
    </xf>
    <xf numFmtId="0" fontId="92" fillId="29" borderId="61" xfId="49" applyFont="1" applyFill="1" applyBorder="1" applyAlignment="1">
      <alignment horizontal="center" vertical="center"/>
    </xf>
    <xf numFmtId="0" fontId="92" fillId="29" borderId="34" xfId="49" applyFont="1" applyFill="1" applyBorder="1" applyAlignment="1">
      <alignment horizontal="center" vertical="center"/>
    </xf>
    <xf numFmtId="0" fontId="92" fillId="29" borderId="18" xfId="49" applyFont="1" applyFill="1" applyBorder="1" applyAlignment="1">
      <alignment horizontal="center" vertical="center"/>
    </xf>
    <xf numFmtId="0" fontId="92" fillId="29" borderId="36" xfId="49" applyFont="1" applyFill="1" applyBorder="1" applyAlignment="1">
      <alignment horizontal="center" vertical="center" wrapText="1" shrinkToFit="1"/>
    </xf>
    <xf numFmtId="0" fontId="92" fillId="29" borderId="61" xfId="49" applyFont="1" applyFill="1" applyBorder="1" applyAlignment="1">
      <alignment horizontal="center" vertical="center" wrapText="1" shrinkToFit="1"/>
    </xf>
    <xf numFmtId="0" fontId="92" fillId="29" borderId="35" xfId="49" applyFont="1" applyFill="1" applyBorder="1" applyAlignment="1">
      <alignment horizontal="center" vertical="center" wrapText="1" shrinkToFit="1"/>
    </xf>
    <xf numFmtId="0" fontId="92" fillId="29" borderId="34" xfId="49" applyFont="1" applyFill="1" applyBorder="1" applyAlignment="1">
      <alignment horizontal="center" vertical="center" wrapText="1" shrinkToFit="1"/>
    </xf>
    <xf numFmtId="0" fontId="92" fillId="29" borderId="16" xfId="49" applyFont="1" applyFill="1" applyBorder="1" applyAlignment="1">
      <alignment horizontal="center" vertical="center" wrapText="1" shrinkToFit="1"/>
    </xf>
    <xf numFmtId="0" fontId="92" fillId="29" borderId="18" xfId="49" applyFont="1" applyFill="1" applyBorder="1" applyAlignment="1">
      <alignment horizontal="center" vertical="center" wrapText="1" shrinkToFit="1"/>
    </xf>
    <xf numFmtId="0" fontId="92" fillId="28" borderId="36" xfId="49" applyFont="1" applyFill="1" applyBorder="1" applyAlignment="1">
      <alignment horizontal="center" vertical="center"/>
    </xf>
    <xf numFmtId="0" fontId="92" fillId="28" borderId="37" xfId="49" applyFont="1" applyFill="1" applyBorder="1" applyAlignment="1">
      <alignment horizontal="center" vertical="center"/>
    </xf>
    <xf numFmtId="0" fontId="92" fillId="28" borderId="35" xfId="49" applyFont="1" applyFill="1" applyBorder="1" applyAlignment="1">
      <alignment horizontal="center" vertical="center"/>
    </xf>
    <xf numFmtId="0" fontId="92" fillId="28" borderId="24" xfId="49" applyFont="1" applyFill="1" applyBorder="1" applyAlignment="1">
      <alignment horizontal="center" vertical="center"/>
    </xf>
    <xf numFmtId="0" fontId="92" fillId="28" borderId="16" xfId="49" applyFont="1" applyFill="1" applyBorder="1" applyAlignment="1">
      <alignment horizontal="center" vertical="center"/>
    </xf>
    <xf numFmtId="0" fontId="92" fillId="28" borderId="133" xfId="49" applyFont="1" applyFill="1" applyBorder="1" applyAlignment="1">
      <alignment horizontal="center" vertical="center"/>
    </xf>
    <xf numFmtId="0" fontId="92" fillId="28" borderId="50" xfId="49" applyFont="1" applyFill="1" applyBorder="1" applyAlignment="1">
      <alignment horizontal="center" vertical="center"/>
    </xf>
    <xf numFmtId="0" fontId="92" fillId="29" borderId="74" xfId="49" applyFont="1" applyFill="1" applyBorder="1" applyAlignment="1">
      <alignment horizontal="center" vertical="center"/>
    </xf>
    <xf numFmtId="0" fontId="92" fillId="29" borderId="50" xfId="49" applyFont="1" applyFill="1" applyBorder="1" applyAlignment="1">
      <alignment horizontal="center" vertical="center" wrapText="1" shrinkToFit="1"/>
    </xf>
    <xf numFmtId="0" fontId="92" fillId="29" borderId="74" xfId="49" applyFont="1" applyFill="1" applyBorder="1" applyAlignment="1">
      <alignment horizontal="center" vertical="center" wrapText="1" shrinkToFit="1"/>
    </xf>
    <xf numFmtId="0" fontId="4" fillId="25" borderId="17" xfId="50" applyFill="1" applyBorder="1" applyAlignment="1">
      <alignment horizontal="center" vertical="center"/>
    </xf>
    <xf numFmtId="0" fontId="4" fillId="25" borderId="10" xfId="50" applyFill="1" applyBorder="1" applyAlignment="1">
      <alignment horizontal="center" vertical="center"/>
    </xf>
    <xf numFmtId="0" fontId="4" fillId="25" borderId="20" xfId="50" applyFill="1" applyBorder="1" applyAlignment="1">
      <alignment horizontal="center" vertical="center"/>
    </xf>
    <xf numFmtId="0" fontId="14" fillId="0" borderId="52" xfId="50" applyFont="1" applyBorder="1" applyAlignment="1">
      <alignment horizontal="center"/>
    </xf>
    <xf numFmtId="0" fontId="14" fillId="0" borderId="51" xfId="50" applyFont="1" applyBorder="1" applyAlignment="1">
      <alignment horizontal="center"/>
    </xf>
    <xf numFmtId="0" fontId="14" fillId="0" borderId="53" xfId="50" applyFont="1" applyBorder="1" applyAlignment="1">
      <alignment horizontal="center"/>
    </xf>
    <xf numFmtId="0" fontId="4" fillId="0" borderId="13" xfId="50" applyBorder="1" applyAlignment="1">
      <alignment horizontal="center" vertical="center"/>
    </xf>
    <xf numFmtId="0" fontId="8" fillId="0" borderId="0" xfId="50" applyFont="1" applyBorder="1" applyAlignment="1">
      <alignment horizontal="center" vertical="center"/>
    </xf>
    <xf numFmtId="0" fontId="3" fillId="0" borderId="0" xfId="50" applyFont="1" applyAlignment="1">
      <alignment horizontal="left" vertical="center"/>
    </xf>
    <xf numFmtId="0" fontId="53" fillId="0" borderId="23" xfId="58" applyFont="1" applyBorder="1" applyAlignment="1">
      <alignment horizontal="center" vertical="center"/>
    </xf>
    <xf numFmtId="0" fontId="12" fillId="0" borderId="24" xfId="59" applyBorder="1" applyAlignment="1">
      <alignment horizontal="center" vertical="center"/>
    </xf>
    <xf numFmtId="0" fontId="12" fillId="0" borderId="23" xfId="59" applyBorder="1" applyAlignment="1">
      <alignment horizontal="center" vertical="center"/>
    </xf>
    <xf numFmtId="0" fontId="38" fillId="0" borderId="106" xfId="58" applyFont="1" applyBorder="1" applyAlignment="1">
      <alignment horizontal="center" vertical="center" textRotation="255"/>
    </xf>
    <xf numFmtId="0" fontId="53" fillId="0" borderId="25" xfId="58" applyFont="1" applyBorder="1" applyAlignment="1">
      <alignment horizontal="center" vertical="top" wrapText="1"/>
    </xf>
    <xf numFmtId="0" fontId="53" fillId="0" borderId="23" xfId="58" applyFont="1" applyBorder="1" applyAlignment="1">
      <alignment horizontal="center" vertical="top" wrapText="1"/>
    </xf>
    <xf numFmtId="0" fontId="61" fillId="0" borderId="23" xfId="59" applyFont="1" applyBorder="1" applyAlignment="1">
      <alignment horizontal="center"/>
    </xf>
    <xf numFmtId="0" fontId="61" fillId="0" borderId="24" xfId="59" applyFont="1" applyBorder="1" applyAlignment="1">
      <alignment horizontal="center"/>
    </xf>
    <xf numFmtId="0" fontId="59" fillId="26" borderId="0" xfId="58" applyFont="1" applyFill="1" applyBorder="1" applyAlignment="1">
      <alignment horizontal="right"/>
    </xf>
    <xf numFmtId="0" fontId="59" fillId="26" borderId="99" xfId="58" applyFont="1" applyFill="1" applyBorder="1" applyAlignment="1">
      <alignment horizontal="right"/>
    </xf>
    <xf numFmtId="0" fontId="38" fillId="0" borderId="98" xfId="58" applyFont="1" applyFill="1" applyBorder="1" applyAlignment="1">
      <alignment horizontal="center"/>
    </xf>
    <xf numFmtId="0" fontId="62" fillId="0" borderId="0" xfId="58" applyFont="1" applyFill="1" applyBorder="1" applyAlignment="1">
      <alignment horizontal="center"/>
    </xf>
    <xf numFmtId="0" fontId="63" fillId="0" borderId="106" xfId="58" applyFont="1" applyBorder="1" applyAlignment="1">
      <alignment horizontal="center" vertical="center" textRotation="255" wrapText="1"/>
    </xf>
    <xf numFmtId="0" fontId="63" fillId="0" borderId="106" xfId="58" applyFont="1" applyBorder="1" applyAlignment="1">
      <alignment horizontal="center" vertical="center" textRotation="255"/>
    </xf>
    <xf numFmtId="0" fontId="62" fillId="0" borderId="25" xfId="58" applyFont="1" applyFill="1" applyBorder="1" applyAlignment="1">
      <alignment horizontal="center" vertical="center" wrapText="1"/>
    </xf>
    <xf numFmtId="0" fontId="62" fillId="0" borderId="37" xfId="58" applyFont="1" applyFill="1" applyBorder="1" applyAlignment="1">
      <alignment horizontal="center" vertical="center" wrapText="1"/>
    </xf>
    <xf numFmtId="0" fontId="62" fillId="0" borderId="23" xfId="58" applyFont="1" applyFill="1" applyBorder="1" applyAlignment="1">
      <alignment horizontal="center" vertical="center" wrapText="1"/>
    </xf>
    <xf numFmtId="0" fontId="62" fillId="0" borderId="24" xfId="58" applyFont="1" applyFill="1" applyBorder="1" applyAlignment="1">
      <alignment horizontal="center" vertical="center" wrapText="1"/>
    </xf>
    <xf numFmtId="0" fontId="62" fillId="0" borderId="26" xfId="58" applyFont="1" applyFill="1" applyBorder="1" applyAlignment="1">
      <alignment horizontal="center" vertical="center" wrapText="1"/>
    </xf>
    <xf numFmtId="0" fontId="62" fillId="0" borderId="27" xfId="58" applyFont="1" applyFill="1" applyBorder="1" applyAlignment="1">
      <alignment horizontal="center" vertical="center" wrapText="1"/>
    </xf>
    <xf numFmtId="0" fontId="61" fillId="0" borderId="0" xfId="59" applyFont="1" applyBorder="1" applyAlignment="1">
      <alignment horizontal="center"/>
    </xf>
    <xf numFmtId="0" fontId="61" fillId="0" borderId="25" xfId="59" applyFont="1" applyBorder="1" applyAlignment="1">
      <alignment horizontal="center"/>
    </xf>
    <xf numFmtId="0" fontId="61" fillId="0" borderId="28" xfId="59" applyFont="1" applyBorder="1" applyAlignment="1">
      <alignment horizontal="center"/>
    </xf>
    <xf numFmtId="0" fontId="53" fillId="27" borderId="99" xfId="58" applyFont="1" applyFill="1" applyBorder="1" applyAlignment="1">
      <alignment horizontal="center" vertical="center"/>
    </xf>
    <xf numFmtId="0" fontId="3" fillId="0" borderId="13" xfId="50" applyFont="1" applyBorder="1" applyAlignment="1">
      <alignment horizontal="center" vertical="center"/>
    </xf>
    <xf numFmtId="0" fontId="3" fillId="0" borderId="13" xfId="50" applyFont="1" applyBorder="1" applyAlignment="1">
      <alignment horizontal="left" vertical="center"/>
    </xf>
    <xf numFmtId="0" fontId="4" fillId="0" borderId="52" xfId="50" applyFill="1" applyBorder="1" applyAlignment="1">
      <alignment horizontal="center" vertical="center"/>
    </xf>
    <xf numFmtId="0" fontId="4" fillId="0" borderId="51" xfId="50" applyFill="1" applyBorder="1" applyAlignment="1">
      <alignment horizontal="center" vertical="center"/>
    </xf>
    <xf numFmtId="0" fontId="4" fillId="0" borderId="53" xfId="50" applyFill="1" applyBorder="1" applyAlignment="1">
      <alignment horizontal="center" vertical="center"/>
    </xf>
    <xf numFmtId="0" fontId="53" fillId="0" borderId="25" xfId="58" applyFont="1" applyBorder="1" applyAlignment="1">
      <alignment horizontal="center" vertical="center"/>
    </xf>
    <xf numFmtId="0" fontId="53" fillId="0" borderId="28" xfId="58" applyFont="1" applyBorder="1" applyAlignment="1">
      <alignment horizontal="center" vertical="center"/>
    </xf>
    <xf numFmtId="0" fontId="6" fillId="0" borderId="25" xfId="58" applyFont="1" applyBorder="1" applyAlignment="1">
      <alignment horizontal="center" vertical="center" shrinkToFit="1"/>
    </xf>
    <xf numFmtId="0" fontId="6" fillId="0" borderId="28" xfId="58" applyFont="1" applyBorder="1" applyAlignment="1">
      <alignment horizontal="center" vertical="center" shrinkToFit="1"/>
    </xf>
    <xf numFmtId="0" fontId="6" fillId="0" borderId="37" xfId="58" applyFont="1" applyBorder="1" applyAlignment="1">
      <alignment horizontal="center" vertical="center" shrinkToFit="1"/>
    </xf>
    <xf numFmtId="0" fontId="6" fillId="0" borderId="26" xfId="58" applyFont="1" applyBorder="1" applyAlignment="1">
      <alignment horizontal="center" vertical="center" shrinkToFit="1"/>
    </xf>
    <xf numFmtId="0" fontId="6" fillId="0" borderId="109" xfId="58" applyFont="1" applyBorder="1" applyAlignment="1">
      <alignment horizontal="center" vertical="center" shrinkToFit="1"/>
    </xf>
    <xf numFmtId="0" fontId="6" fillId="0" borderId="27" xfId="58" applyFont="1" applyBorder="1" applyAlignment="1">
      <alignment horizontal="center" vertical="center" shrinkToFit="1"/>
    </xf>
    <xf numFmtId="0" fontId="53" fillId="0" borderId="0" xfId="58" applyFont="1" applyBorder="1" applyAlignment="1">
      <alignment horizontal="center" vertical="center"/>
    </xf>
    <xf numFmtId="0" fontId="55" fillId="27" borderId="0" xfId="58" applyFont="1" applyFill="1" applyBorder="1" applyAlignment="1">
      <alignment horizontal="center" vertical="center"/>
    </xf>
    <xf numFmtId="0" fontId="53" fillId="0" borderId="23" xfId="58" applyFont="1" applyBorder="1" applyAlignment="1">
      <alignment horizontal="center"/>
    </xf>
    <xf numFmtId="0" fontId="53" fillId="0" borderId="0" xfId="58" applyFont="1" applyBorder="1" applyAlignment="1">
      <alignment horizontal="center"/>
    </xf>
    <xf numFmtId="0" fontId="38" fillId="0" borderId="0" xfId="58" applyFont="1" applyBorder="1" applyAlignment="1">
      <alignment horizontal="right" vertical="center"/>
    </xf>
    <xf numFmtId="0" fontId="38" fillId="0" borderId="24" xfId="58" applyFont="1" applyBorder="1" applyAlignment="1">
      <alignment horizontal="right" vertical="center"/>
    </xf>
    <xf numFmtId="0" fontId="53" fillId="0" borderId="23" xfId="58" applyFont="1" applyFill="1" applyBorder="1" applyAlignment="1">
      <alignment horizontal="center" vertical="center" textRotation="255"/>
    </xf>
    <xf numFmtId="0" fontId="56" fillId="0" borderId="23" xfId="59" applyFont="1" applyBorder="1" applyAlignment="1">
      <alignment horizontal="right" vertical="center" textRotation="255"/>
    </xf>
    <xf numFmtId="0" fontId="56" fillId="0" borderId="24" xfId="59" applyFont="1" applyBorder="1" applyAlignment="1">
      <alignment horizontal="right" vertical="center" textRotation="255"/>
    </xf>
    <xf numFmtId="0" fontId="56" fillId="0" borderId="26" xfId="59" applyFont="1" applyBorder="1" applyAlignment="1">
      <alignment horizontal="right" vertical="center" textRotation="255"/>
    </xf>
    <xf numFmtId="0" fontId="56" fillId="0" borderId="27" xfId="59" applyFont="1" applyBorder="1" applyAlignment="1">
      <alignment horizontal="right" vertical="center" textRotation="255"/>
    </xf>
    <xf numFmtId="0" fontId="53" fillId="0" borderId="28" xfId="58" applyFont="1" applyBorder="1" applyAlignment="1">
      <alignment horizontal="right"/>
    </xf>
    <xf numFmtId="0" fontId="53" fillId="0" borderId="102" xfId="58" applyFont="1" applyBorder="1" applyAlignment="1">
      <alignment horizontal="center" vertical="center"/>
    </xf>
    <xf numFmtId="0" fontId="53" fillId="0" borderId="103" xfId="58" applyFont="1" applyBorder="1" applyAlignment="1">
      <alignment horizontal="center" vertical="center"/>
    </xf>
    <xf numFmtId="0" fontId="53" fillId="0" borderId="105" xfId="58" applyFont="1" applyBorder="1" applyAlignment="1">
      <alignment horizontal="center" vertical="center"/>
    </xf>
    <xf numFmtId="0" fontId="53" fillId="0" borderId="99" xfId="58" applyFont="1" applyBorder="1" applyAlignment="1">
      <alignment horizontal="center" vertical="center"/>
    </xf>
    <xf numFmtId="0" fontId="38" fillId="27" borderId="0" xfId="58" applyFont="1" applyFill="1" applyBorder="1" applyAlignment="1">
      <alignment horizontal="center"/>
    </xf>
    <xf numFmtId="0" fontId="12" fillId="0" borderId="24" xfId="59" applyBorder="1" applyAlignment="1"/>
    <xf numFmtId="0" fontId="12" fillId="0" borderId="23" xfId="59" applyBorder="1" applyAlignment="1"/>
    <xf numFmtId="0" fontId="3" fillId="0" borderId="0" xfId="43" applyFont="1" applyAlignment="1">
      <alignment horizontal="left" vertical="top" wrapText="1"/>
    </xf>
    <xf numFmtId="0" fontId="8" fillId="0" borderId="0" xfId="43" applyFont="1" applyAlignment="1">
      <alignment horizontal="center" vertical="center" wrapText="1"/>
    </xf>
    <xf numFmtId="0" fontId="3" fillId="0" borderId="0" xfId="43" applyFont="1" applyAlignment="1">
      <alignment horizontal="left" vertical="center"/>
    </xf>
    <xf numFmtId="0" fontId="16" fillId="0" borderId="0" xfId="43" applyFont="1" applyAlignment="1">
      <alignment horizontal="left" vertical="center"/>
    </xf>
    <xf numFmtId="0" fontId="5" fillId="0" borderId="0" xfId="43" applyFont="1" applyAlignment="1">
      <alignment horizontal="left" vertical="center"/>
    </xf>
    <xf numFmtId="0" fontId="3" fillId="0" borderId="0" xfId="43" applyFont="1" applyAlignment="1">
      <alignment horizontal="center" vertical="center"/>
    </xf>
    <xf numFmtId="0" fontId="0" fillId="0" borderId="0" xfId="43" applyFont="1" applyAlignment="1">
      <alignment horizontal="left" vertical="top" wrapText="1"/>
    </xf>
    <xf numFmtId="0" fontId="3" fillId="0" borderId="0" xfId="43" applyFont="1" applyAlignment="1">
      <alignment horizontal="left" vertical="center" shrinkToFit="1"/>
    </xf>
    <xf numFmtId="0" fontId="41" fillId="0" borderId="0" xfId="43" applyFont="1" applyAlignment="1">
      <alignment horizontal="center" vertical="center" shrinkToFit="1"/>
    </xf>
    <xf numFmtId="0" fontId="6" fillId="0" borderId="0" xfId="43" applyFont="1" applyAlignment="1">
      <alignment horizontal="left" vertical="center"/>
    </xf>
    <xf numFmtId="0" fontId="89" fillId="0" borderId="10" xfId="42" applyFont="1" applyFill="1" applyBorder="1" applyAlignment="1">
      <alignment horizontal="left" vertical="center" wrapText="1"/>
    </xf>
    <xf numFmtId="0" fontId="89" fillId="0" borderId="11" xfId="42" applyFont="1" applyFill="1" applyBorder="1" applyAlignment="1">
      <alignment horizontal="left" vertical="center" wrapText="1"/>
    </xf>
    <xf numFmtId="0" fontId="78" fillId="24" borderId="17" xfId="42" applyFont="1" applyFill="1" applyBorder="1" applyAlignment="1">
      <alignment horizontal="left" vertical="center" wrapText="1"/>
    </xf>
    <xf numFmtId="0" fontId="78" fillId="24" borderId="10" xfId="42" applyFont="1" applyFill="1" applyBorder="1" applyAlignment="1">
      <alignment horizontal="left" vertical="center" wrapText="1"/>
    </xf>
    <xf numFmtId="0" fontId="78" fillId="24" borderId="11" xfId="42" applyFont="1" applyFill="1" applyBorder="1" applyAlignment="1">
      <alignment horizontal="left" vertical="center" wrapText="1"/>
    </xf>
    <xf numFmtId="0" fontId="89" fillId="0" borderId="17" xfId="42" applyFont="1" applyFill="1" applyBorder="1" applyAlignment="1">
      <alignment horizontal="center" vertical="center" wrapText="1"/>
    </xf>
    <xf numFmtId="0" fontId="89" fillId="0" borderId="10" xfId="42" applyFont="1" applyFill="1" applyBorder="1" applyAlignment="1">
      <alignment horizontal="center" vertical="center" wrapText="1"/>
    </xf>
    <xf numFmtId="0" fontId="89" fillId="0" borderId="19" xfId="42" applyFont="1" applyFill="1" applyBorder="1" applyAlignment="1">
      <alignment horizontal="center" vertical="center" wrapText="1"/>
    </xf>
    <xf numFmtId="0" fontId="89" fillId="0" borderId="13" xfId="42" applyFont="1" applyFill="1" applyBorder="1" applyAlignment="1">
      <alignment horizontal="center" vertical="center" wrapText="1"/>
    </xf>
    <xf numFmtId="0" fontId="89" fillId="0" borderId="13" xfId="42" applyFont="1" applyFill="1" applyBorder="1" applyAlignment="1">
      <alignment horizontal="left" vertical="center" wrapText="1"/>
    </xf>
    <xf numFmtId="0" fontId="89" fillId="0" borderId="111" xfId="42" applyFont="1" applyFill="1" applyBorder="1" applyAlignment="1">
      <alignment horizontal="center" vertical="center" wrapText="1"/>
    </xf>
    <xf numFmtId="0" fontId="89" fillId="0" borderId="112" xfId="42" applyFont="1" applyFill="1" applyBorder="1" applyAlignment="1">
      <alignment horizontal="center" vertical="center" wrapText="1"/>
    </xf>
    <xf numFmtId="0" fontId="89" fillId="0" borderId="12" xfId="42" applyFont="1" applyFill="1" applyBorder="1" applyAlignment="1">
      <alignment horizontal="left" vertical="center" wrapText="1"/>
    </xf>
    <xf numFmtId="0" fontId="89" fillId="0" borderId="18" xfId="42" applyFont="1" applyFill="1" applyBorder="1" applyAlignment="1">
      <alignment horizontal="left" vertical="center" wrapText="1"/>
    </xf>
    <xf numFmtId="0" fontId="78" fillId="24" borderId="35" xfId="42" applyFont="1" applyFill="1" applyBorder="1" applyAlignment="1">
      <alignment horizontal="left" vertical="center" wrapText="1"/>
    </xf>
    <xf numFmtId="0" fontId="78" fillId="24" borderId="0" xfId="42" applyFont="1" applyFill="1" applyBorder="1" applyAlignment="1">
      <alignment horizontal="left" vertical="center" wrapText="1"/>
    </xf>
    <xf numFmtId="0" fontId="78" fillId="24" borderId="34" xfId="42" applyFont="1" applyFill="1" applyBorder="1" applyAlignment="1">
      <alignment horizontal="left" vertical="center" wrapText="1"/>
    </xf>
    <xf numFmtId="0" fontId="12" fillId="24" borderId="17" xfId="42" applyFont="1" applyFill="1" applyBorder="1" applyAlignment="1">
      <alignment horizontal="left" vertical="center" wrapText="1"/>
    </xf>
    <xf numFmtId="0" fontId="12" fillId="24" borderId="10" xfId="42" applyFont="1" applyFill="1" applyBorder="1" applyAlignment="1">
      <alignment horizontal="left" vertical="center" wrapText="1"/>
    </xf>
    <xf numFmtId="0" fontId="12" fillId="24" borderId="11" xfId="42" applyFont="1" applyFill="1" applyBorder="1" applyAlignment="1">
      <alignment horizontal="left" vertical="center" wrapText="1"/>
    </xf>
    <xf numFmtId="0" fontId="35" fillId="0" borderId="17" xfId="42" applyFont="1" applyFill="1" applyBorder="1" applyAlignment="1">
      <alignment horizontal="center" vertical="center" wrapText="1"/>
    </xf>
    <xf numFmtId="0" fontId="35" fillId="0" borderId="10" xfId="42" applyFont="1" applyFill="1" applyBorder="1" applyAlignment="1">
      <alignment horizontal="center" vertical="center" wrapText="1"/>
    </xf>
    <xf numFmtId="0" fontId="35" fillId="0" borderId="10" xfId="42" applyFont="1" applyFill="1" applyBorder="1" applyAlignment="1">
      <alignment horizontal="left" vertical="center" wrapText="1"/>
    </xf>
    <xf numFmtId="0" fontId="35" fillId="0" borderId="11" xfId="42" applyFont="1" applyFill="1" applyBorder="1" applyAlignment="1">
      <alignment horizontal="left" vertical="center" wrapText="1"/>
    </xf>
    <xf numFmtId="0" fontId="78" fillId="24" borderId="19" xfId="42" applyFont="1" applyFill="1" applyBorder="1" applyAlignment="1">
      <alignment horizontal="left" vertical="center" wrapText="1"/>
    </xf>
    <xf numFmtId="0" fontId="78" fillId="24" borderId="13" xfId="42" applyFont="1" applyFill="1" applyBorder="1" applyAlignment="1">
      <alignment horizontal="left" vertical="center" wrapText="1"/>
    </xf>
    <xf numFmtId="0" fontId="78" fillId="24" borderId="22" xfId="42" applyFont="1" applyFill="1" applyBorder="1" applyAlignment="1">
      <alignment horizontal="left" vertical="center" wrapText="1"/>
    </xf>
    <xf numFmtId="0" fontId="78" fillId="24" borderId="16" xfId="42" applyFont="1" applyFill="1" applyBorder="1" applyAlignment="1">
      <alignment horizontal="left" vertical="center" wrapText="1"/>
    </xf>
    <xf numFmtId="0" fontId="78" fillId="24" borderId="12" xfId="42" applyFont="1" applyFill="1" applyBorder="1" applyAlignment="1">
      <alignment horizontal="left" vertical="center" wrapText="1"/>
    </xf>
    <xf numFmtId="0" fontId="78" fillId="24" borderId="18" xfId="42" applyFont="1" applyFill="1" applyBorder="1" applyAlignment="1">
      <alignment horizontal="left" vertical="center" wrapText="1"/>
    </xf>
    <xf numFmtId="0" fontId="89" fillId="0" borderId="110" xfId="42" applyFont="1" applyFill="1" applyBorder="1" applyAlignment="1">
      <alignment horizontal="left" vertical="center" wrapText="1"/>
    </xf>
    <xf numFmtId="0" fontId="89" fillId="0" borderId="22" xfId="42" applyFont="1" applyFill="1" applyBorder="1" applyAlignment="1">
      <alignment horizontal="left" vertical="center" wrapText="1"/>
    </xf>
    <xf numFmtId="0" fontId="89" fillId="0" borderId="16" xfId="42" applyFont="1" applyFill="1" applyBorder="1" applyAlignment="1">
      <alignment horizontal="center" vertical="center" wrapText="1"/>
    </xf>
    <xf numFmtId="0" fontId="89" fillId="0" borderId="12" xfId="42" applyFont="1" applyFill="1" applyBorder="1" applyAlignment="1">
      <alignment horizontal="center" vertical="center" wrapText="1"/>
    </xf>
    <xf numFmtId="0" fontId="12" fillId="24" borderId="19" xfId="42" applyFont="1" applyFill="1" applyBorder="1" applyAlignment="1">
      <alignment horizontal="left" vertical="center" wrapText="1"/>
    </xf>
    <xf numFmtId="0" fontId="12" fillId="24" borderId="13" xfId="42" applyFont="1" applyFill="1" applyBorder="1" applyAlignment="1">
      <alignment horizontal="left" vertical="center" wrapText="1"/>
    </xf>
    <xf numFmtId="0" fontId="12" fillId="24" borderId="22" xfId="42" applyFont="1" applyFill="1" applyBorder="1" applyAlignment="1">
      <alignment horizontal="left" vertical="center" wrapText="1"/>
    </xf>
    <xf numFmtId="0" fontId="12" fillId="24" borderId="16" xfId="42" applyFont="1" applyFill="1" applyBorder="1" applyAlignment="1">
      <alignment horizontal="left" vertical="center" wrapText="1"/>
    </xf>
    <xf numFmtId="0" fontId="12" fillId="24" borderId="12" xfId="42" applyFont="1" applyFill="1" applyBorder="1" applyAlignment="1">
      <alignment horizontal="left" vertical="center" wrapText="1"/>
    </xf>
    <xf numFmtId="0" fontId="12" fillId="24" borderId="18" xfId="42" applyFont="1" applyFill="1" applyBorder="1" applyAlignment="1">
      <alignment horizontal="left" vertical="center" wrapText="1"/>
    </xf>
    <xf numFmtId="0" fontId="89" fillId="0" borderId="113" xfId="42" applyFont="1" applyFill="1" applyBorder="1" applyAlignment="1">
      <alignment horizontal="center" vertical="center" wrapText="1"/>
    </xf>
    <xf numFmtId="0" fontId="89" fillId="0" borderId="110" xfId="42" applyFont="1" applyFill="1" applyBorder="1" applyAlignment="1">
      <alignment horizontal="center" vertical="center" wrapText="1"/>
    </xf>
    <xf numFmtId="0" fontId="89" fillId="0" borderId="112" xfId="42" applyFont="1" applyFill="1" applyBorder="1" applyAlignment="1">
      <alignment horizontal="left" vertical="center" wrapText="1"/>
    </xf>
    <xf numFmtId="0" fontId="89" fillId="0" borderId="154" xfId="42" applyFont="1" applyFill="1" applyBorder="1" applyAlignment="1">
      <alignment horizontal="left" vertical="center" wrapText="1"/>
    </xf>
    <xf numFmtId="0" fontId="6" fillId="0" borderId="55" xfId="43" applyFont="1" applyBorder="1" applyAlignment="1">
      <alignment horizontal="center" vertical="center"/>
    </xf>
    <xf numFmtId="0" fontId="6" fillId="0" borderId="35" xfId="43" applyFont="1" applyBorder="1" applyAlignment="1">
      <alignment horizontal="center" vertical="center"/>
    </xf>
    <xf numFmtId="0" fontId="6" fillId="0" borderId="34" xfId="43" applyFont="1" applyBorder="1" applyAlignment="1">
      <alignment horizontal="center" vertical="center"/>
    </xf>
    <xf numFmtId="0" fontId="12" fillId="24" borderId="17" xfId="42" applyFont="1" applyFill="1" applyBorder="1" applyAlignment="1">
      <alignment horizontal="left" vertical="center" shrinkToFit="1"/>
    </xf>
    <xf numFmtId="0" fontId="12" fillId="24" borderId="10" xfId="42" applyFont="1" applyFill="1" applyBorder="1" applyAlignment="1">
      <alignment horizontal="left" vertical="center" shrinkToFit="1"/>
    </xf>
    <xf numFmtId="0" fontId="12" fillId="24" borderId="11" xfId="42" applyFont="1" applyFill="1" applyBorder="1" applyAlignment="1">
      <alignment horizontal="left" vertical="center" shrinkToFit="1"/>
    </xf>
    <xf numFmtId="0" fontId="12" fillId="24" borderId="151" xfId="42" applyFont="1" applyFill="1" applyBorder="1" applyAlignment="1">
      <alignment horizontal="left" vertical="center" wrapText="1"/>
    </xf>
    <xf numFmtId="0" fontId="12" fillId="24" borderId="152" xfId="42" applyFont="1" applyFill="1" applyBorder="1" applyAlignment="1">
      <alignment horizontal="left" vertical="center" wrapText="1"/>
    </xf>
    <xf numFmtId="0" fontId="12" fillId="24" borderId="153" xfId="42" applyFont="1" applyFill="1" applyBorder="1" applyAlignment="1">
      <alignment horizontal="left" vertical="center" wrapText="1"/>
    </xf>
    <xf numFmtId="0" fontId="4" fillId="24" borderId="87" xfId="43" applyFont="1" applyFill="1" applyBorder="1" applyAlignment="1">
      <alignment horizontal="center" vertical="center"/>
    </xf>
    <xf numFmtId="0" fontId="4" fillId="24" borderId="86" xfId="43" applyFont="1" applyFill="1" applyBorder="1" applyAlignment="1">
      <alignment horizontal="center" vertical="center"/>
    </xf>
    <xf numFmtId="0" fontId="4" fillId="24" borderId="88"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31" borderId="17" xfId="43" applyFont="1" applyFill="1" applyBorder="1" applyAlignment="1">
      <alignment horizontal="center" vertical="center"/>
    </xf>
    <xf numFmtId="0" fontId="3" fillId="31" borderId="10" xfId="43" applyFont="1" applyFill="1" applyBorder="1" applyAlignment="1">
      <alignment horizontal="center" vertical="center"/>
    </xf>
    <xf numFmtId="0" fontId="3" fillId="31" borderId="11" xfId="43" applyFont="1" applyFill="1" applyBorder="1" applyAlignment="1">
      <alignment horizontal="center" vertical="center"/>
    </xf>
    <xf numFmtId="0" fontId="12" fillId="24" borderId="92" xfId="42" applyFont="1" applyFill="1" applyBorder="1" applyAlignment="1">
      <alignment horizontal="center" vertical="center" wrapText="1"/>
    </xf>
    <xf numFmtId="0" fontId="12" fillId="24" borderId="93" xfId="42" applyFont="1" applyFill="1" applyBorder="1" applyAlignment="1">
      <alignment horizontal="center" vertical="center" wrapText="1"/>
    </xf>
    <xf numFmtId="0" fontId="6" fillId="24" borderId="92" xfId="43" applyFont="1" applyFill="1" applyBorder="1" applyAlignment="1">
      <alignment horizontal="center" vertical="center" wrapText="1"/>
    </xf>
    <xf numFmtId="0" fontId="6" fillId="24" borderId="150" xfId="43" applyFont="1" applyFill="1" applyBorder="1" applyAlignment="1">
      <alignment horizontal="center" vertical="center"/>
    </xf>
    <xf numFmtId="0" fontId="3" fillId="24" borderId="17" xfId="43" applyFont="1" applyFill="1" applyBorder="1" applyAlignment="1">
      <alignment horizontal="center" vertical="center" wrapText="1"/>
    </xf>
    <xf numFmtId="0" fontId="3" fillId="24" borderId="10" xfId="43" applyFont="1" applyFill="1" applyBorder="1" applyAlignment="1">
      <alignment horizontal="center" vertical="center" wrapText="1"/>
    </xf>
    <xf numFmtId="0" fontId="3" fillId="24" borderId="11" xfId="43" applyFont="1" applyFill="1" applyBorder="1" applyAlignment="1">
      <alignment horizontal="center" vertical="center" wrapText="1"/>
    </xf>
    <xf numFmtId="0" fontId="14" fillId="0" borderId="10" xfId="43" applyFont="1" applyBorder="1" applyAlignment="1">
      <alignment horizontal="center" vertical="center"/>
    </xf>
    <xf numFmtId="0" fontId="14" fillId="0" borderId="17" xfId="43" applyFont="1" applyBorder="1" applyAlignment="1">
      <alignment horizontal="center" vertical="center"/>
    </xf>
    <xf numFmtId="0" fontId="14" fillId="0" borderId="11" xfId="43" applyFont="1" applyBorder="1" applyAlignment="1">
      <alignment horizontal="center" vertical="center"/>
    </xf>
    <xf numFmtId="0" fontId="3" fillId="0" borderId="0" xfId="43" applyFont="1" applyBorder="1" applyAlignment="1">
      <alignment vertical="center"/>
    </xf>
    <xf numFmtId="0" fontId="4" fillId="24" borderId="17" xfId="43"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1" xfId="43" applyFont="1" applyFill="1" applyBorder="1" applyAlignment="1">
      <alignment horizontal="center" vertical="center"/>
    </xf>
    <xf numFmtId="0" fontId="3" fillId="0" borderId="17" xfId="51" applyFont="1" applyBorder="1" applyAlignment="1">
      <alignment horizontal="left" vertical="center"/>
    </xf>
    <xf numFmtId="0" fontId="3" fillId="0" borderId="10" xfId="51" applyFont="1" applyBorder="1" applyAlignment="1">
      <alignment horizontal="left" vertical="center"/>
    </xf>
    <xf numFmtId="0" fontId="3" fillId="0" borderId="11" xfId="51" applyFont="1" applyBorder="1" applyAlignment="1">
      <alignment horizontal="left" vertical="center"/>
    </xf>
    <xf numFmtId="0" fontId="3" fillId="24" borderId="19" xfId="51" applyFont="1" applyFill="1" applyBorder="1" applyAlignment="1">
      <alignment horizontal="center" vertical="center" wrapText="1"/>
    </xf>
    <xf numFmtId="0" fontId="3" fillId="24" borderId="13" xfId="51" applyFont="1" applyFill="1" applyBorder="1" applyAlignment="1">
      <alignment horizontal="center" vertical="center" wrapText="1"/>
    </xf>
    <xf numFmtId="0" fontId="3" fillId="24" borderId="22" xfId="51" applyFont="1" applyFill="1" applyBorder="1" applyAlignment="1">
      <alignment horizontal="center" vertical="center" wrapText="1"/>
    </xf>
    <xf numFmtId="0" fontId="3" fillId="24" borderId="35" xfId="51" applyFont="1" applyFill="1" applyBorder="1" applyAlignment="1">
      <alignment horizontal="center" vertical="center" wrapText="1"/>
    </xf>
    <xf numFmtId="0" fontId="3" fillId="24" borderId="0" xfId="51" applyFont="1" applyFill="1" applyBorder="1" applyAlignment="1">
      <alignment horizontal="center" vertical="center" wrapText="1"/>
    </xf>
    <xf numFmtId="0" fontId="3" fillId="24" borderId="34" xfId="51" applyFont="1" applyFill="1" applyBorder="1" applyAlignment="1">
      <alignment horizontal="center" vertical="center" wrapText="1"/>
    </xf>
    <xf numFmtId="0" fontId="3" fillId="24" borderId="16" xfId="51" applyFont="1" applyFill="1" applyBorder="1" applyAlignment="1">
      <alignment horizontal="center" vertical="center" wrapText="1"/>
    </xf>
    <xf numFmtId="0" fontId="3" fillId="24" borderId="12" xfId="51" applyFont="1" applyFill="1" applyBorder="1" applyAlignment="1">
      <alignment horizontal="center" vertical="center" wrapText="1"/>
    </xf>
    <xf numFmtId="0" fontId="3" fillId="24" borderId="18" xfId="51" applyFont="1" applyFill="1" applyBorder="1" applyAlignment="1">
      <alignment horizontal="center" vertical="center" wrapText="1"/>
    </xf>
    <xf numFmtId="0" fontId="3" fillId="24" borderId="19" xfId="51" applyFont="1" applyFill="1" applyBorder="1" applyAlignment="1">
      <alignment horizontal="center" vertical="center"/>
    </xf>
    <xf numFmtId="0" fontId="3" fillId="24" borderId="13" xfId="51" applyFont="1" applyFill="1" applyBorder="1" applyAlignment="1">
      <alignment horizontal="center" vertical="center"/>
    </xf>
    <xf numFmtId="0" fontId="3" fillId="24" borderId="22" xfId="51" applyFont="1" applyFill="1" applyBorder="1" applyAlignment="1">
      <alignment horizontal="center" vertical="center"/>
    </xf>
    <xf numFmtId="0" fontId="16" fillId="0" borderId="19" xfId="51" applyFont="1" applyBorder="1" applyAlignment="1">
      <alignment horizontal="center" vertical="center"/>
    </xf>
    <xf numFmtId="0" fontId="16" fillId="0" borderId="13" xfId="51" applyFont="1" applyBorder="1" applyAlignment="1">
      <alignment horizontal="center" vertical="center"/>
    </xf>
    <xf numFmtId="0" fontId="16" fillId="0" borderId="22" xfId="51" applyFont="1" applyBorder="1" applyAlignment="1">
      <alignment horizontal="center" vertical="center"/>
    </xf>
    <xf numFmtId="0" fontId="3" fillId="24" borderId="33" xfId="43" applyFont="1" applyFill="1" applyBorder="1" applyAlignment="1">
      <alignment horizontal="center" vertical="center"/>
    </xf>
    <xf numFmtId="0" fontId="3" fillId="24" borderId="32" xfId="43" applyFont="1" applyFill="1" applyBorder="1" applyAlignment="1">
      <alignment horizontal="center" vertical="center"/>
    </xf>
    <xf numFmtId="0" fontId="3" fillId="24" borderId="72" xfId="43" applyFont="1" applyFill="1" applyBorder="1" applyAlignment="1">
      <alignment horizontal="center" vertical="center"/>
    </xf>
    <xf numFmtId="0" fontId="15" fillId="0" borderId="33" xfId="43" applyFont="1" applyBorder="1" applyAlignment="1">
      <alignment horizontal="center" vertical="center"/>
    </xf>
    <xf numFmtId="0" fontId="15" fillId="0" borderId="32" xfId="43" applyFont="1" applyBorder="1" applyAlignment="1">
      <alignment horizontal="center" vertical="center"/>
    </xf>
    <xf numFmtId="0" fontId="15" fillId="0" borderId="72" xfId="43" applyFont="1" applyBorder="1" applyAlignment="1">
      <alignment horizontal="center" vertical="center"/>
    </xf>
    <xf numFmtId="0" fontId="3" fillId="0" borderId="0" xfId="51" applyFont="1" applyBorder="1" applyAlignment="1">
      <alignment horizontal="center" vertical="center" shrinkToFit="1"/>
    </xf>
    <xf numFmtId="0" fontId="3" fillId="0" borderId="34" xfId="51" applyFont="1" applyBorder="1" applyAlignment="1">
      <alignment horizontal="center" vertical="center" shrinkToFit="1"/>
    </xf>
    <xf numFmtId="0" fontId="3" fillId="0" borderId="31" xfId="51" applyFont="1" applyBorder="1" applyAlignment="1">
      <alignment horizontal="center" vertical="center" shrinkToFit="1"/>
    </xf>
    <xf numFmtId="0" fontId="3" fillId="0" borderId="69" xfId="51" applyFont="1" applyBorder="1" applyAlignment="1">
      <alignment horizontal="center" vertical="center" shrinkToFit="1"/>
    </xf>
    <xf numFmtId="0" fontId="16" fillId="0" borderId="32" xfId="51" applyFont="1" applyBorder="1" applyAlignment="1">
      <alignment horizontal="right" vertical="center"/>
    </xf>
    <xf numFmtId="0" fontId="16" fillId="0" borderId="72" xfId="51" applyFont="1" applyBorder="1" applyAlignment="1">
      <alignment horizontal="right" vertical="center"/>
    </xf>
    <xf numFmtId="0" fontId="3" fillId="24" borderId="0" xfId="51" applyFont="1" applyFill="1" applyBorder="1" applyAlignment="1">
      <alignment horizontal="center" vertical="center"/>
    </xf>
    <xf numFmtId="0" fontId="3" fillId="24" borderId="34" xfId="51" applyFont="1" applyFill="1" applyBorder="1" applyAlignment="1">
      <alignment horizontal="center" vertical="center"/>
    </xf>
    <xf numFmtId="0" fontId="3" fillId="24" borderId="16" xfId="51" applyFont="1" applyFill="1" applyBorder="1" applyAlignment="1">
      <alignment horizontal="center" vertical="center"/>
    </xf>
    <xf numFmtId="0" fontId="3" fillId="24" borderId="12" xfId="51" applyFont="1" applyFill="1" applyBorder="1" applyAlignment="1">
      <alignment horizontal="center" vertical="center"/>
    </xf>
    <xf numFmtId="0" fontId="3" fillId="24" borderId="18" xfId="51" applyFont="1" applyFill="1" applyBorder="1" applyAlignment="1">
      <alignment horizontal="center" vertical="center"/>
    </xf>
    <xf numFmtId="0" fontId="4" fillId="24" borderId="52" xfId="43" applyFont="1" applyFill="1" applyBorder="1" applyAlignment="1">
      <alignment horizontal="center" vertical="center" shrinkToFit="1"/>
    </xf>
    <xf numFmtId="0" fontId="4" fillId="24" borderId="51" xfId="43" applyFont="1" applyFill="1" applyBorder="1" applyAlignment="1">
      <alignment horizontal="center" vertical="center" shrinkToFit="1"/>
    </xf>
    <xf numFmtId="0" fontId="4" fillId="24" borderId="67" xfId="43" applyFont="1" applyFill="1" applyBorder="1" applyAlignment="1">
      <alignment horizontal="center" vertical="center" shrinkToFit="1"/>
    </xf>
    <xf numFmtId="0" fontId="3" fillId="24" borderId="35" xfId="51" applyFont="1" applyFill="1" applyBorder="1" applyAlignment="1">
      <alignment horizontal="center" vertical="center"/>
    </xf>
    <xf numFmtId="0" fontId="16" fillId="0" borderId="35" xfId="43" applyFont="1" applyBorder="1" applyAlignment="1">
      <alignment horizontal="left" vertical="center"/>
    </xf>
    <xf numFmtId="0" fontId="16" fillId="0" borderId="0" xfId="43" applyFont="1" applyBorder="1" applyAlignment="1">
      <alignment horizontal="left" vertical="center"/>
    </xf>
    <xf numFmtId="0" fontId="16" fillId="0" borderId="13" xfId="43" applyFont="1" applyBorder="1" applyAlignment="1">
      <alignment horizontal="left" vertical="center"/>
    </xf>
    <xf numFmtId="0" fontId="16" fillId="0" borderId="22" xfId="43" applyFont="1" applyBorder="1" applyAlignment="1">
      <alignment horizontal="left" vertical="center"/>
    </xf>
    <xf numFmtId="0" fontId="3" fillId="24" borderId="33" xfId="51" applyFont="1" applyFill="1" applyBorder="1" applyAlignment="1">
      <alignment horizontal="center" vertical="center"/>
    </xf>
    <xf numFmtId="0" fontId="3" fillId="24" borderId="32" xfId="51" applyFont="1" applyFill="1" applyBorder="1" applyAlignment="1">
      <alignment horizontal="center" vertical="center"/>
    </xf>
    <xf numFmtId="0" fontId="3" fillId="24" borderId="72" xfId="51" applyFont="1" applyFill="1" applyBorder="1" applyAlignment="1">
      <alignment horizontal="center" vertical="center"/>
    </xf>
    <xf numFmtId="0" fontId="14" fillId="0" borderId="33" xfId="43" applyFont="1" applyBorder="1" applyAlignment="1">
      <alignment vertical="center"/>
    </xf>
    <xf numFmtId="0" fontId="14" fillId="0" borderId="32" xfId="43" applyFont="1" applyBorder="1" applyAlignment="1">
      <alignment vertical="center"/>
    </xf>
    <xf numFmtId="0" fontId="14" fillId="0" borderId="72" xfId="43" applyFont="1" applyBorder="1" applyAlignment="1">
      <alignment vertical="center"/>
    </xf>
    <xf numFmtId="0" fontId="3" fillId="24" borderId="19" xfId="43" applyFont="1" applyFill="1" applyBorder="1" applyAlignment="1">
      <alignment horizontal="center" vertical="center" shrinkToFit="1"/>
    </xf>
    <xf numFmtId="0" fontId="3" fillId="24" borderId="13" xfId="43" applyFont="1" applyFill="1" applyBorder="1" applyAlignment="1">
      <alignment horizontal="center" vertical="center" shrinkToFit="1"/>
    </xf>
    <xf numFmtId="0" fontId="3" fillId="24" borderId="22" xfId="43" applyFont="1" applyFill="1" applyBorder="1" applyAlignment="1">
      <alignment horizontal="center" vertical="center" shrinkToFit="1"/>
    </xf>
    <xf numFmtId="0" fontId="3" fillId="24" borderId="35" xfId="43" applyFont="1" applyFill="1" applyBorder="1" applyAlignment="1">
      <alignment horizontal="center" vertical="center" shrinkToFit="1"/>
    </xf>
    <xf numFmtId="0" fontId="3" fillId="24" borderId="0" xfId="43" applyFont="1" applyFill="1" applyBorder="1" applyAlignment="1">
      <alignment horizontal="center" vertical="center" shrinkToFit="1"/>
    </xf>
    <xf numFmtId="0" fontId="3" fillId="24" borderId="34" xfId="43" applyFont="1" applyFill="1" applyBorder="1" applyAlignment="1">
      <alignment horizontal="center" vertical="center" shrinkToFit="1"/>
    </xf>
    <xf numFmtId="0" fontId="3" fillId="24" borderId="16" xfId="43" applyFont="1" applyFill="1" applyBorder="1" applyAlignment="1">
      <alignment horizontal="center" vertical="center" shrinkToFit="1"/>
    </xf>
    <xf numFmtId="0" fontId="3" fillId="24" borderId="12" xfId="43" applyFont="1" applyFill="1" applyBorder="1" applyAlignment="1">
      <alignment horizontal="center" vertical="center" shrinkToFit="1"/>
    </xf>
    <xf numFmtId="0" fontId="3" fillId="24" borderId="18" xfId="43" applyFont="1" applyFill="1" applyBorder="1" applyAlignment="1">
      <alignment horizontal="center" vertical="center" shrinkToFit="1"/>
    </xf>
    <xf numFmtId="0" fontId="48" fillId="0" borderId="0" xfId="61" applyFont="1" applyAlignment="1">
      <alignment horizontal="center" vertical="center"/>
    </xf>
    <xf numFmtId="0" fontId="73" fillId="0" borderId="0" xfId="61" applyAlignment="1">
      <alignment horizontal="center" vertical="center" shrinkToFit="1"/>
    </xf>
    <xf numFmtId="0" fontId="78" fillId="0" borderId="0" xfId="61" applyFont="1" applyAlignment="1">
      <alignment horizontal="left" vertical="center"/>
    </xf>
    <xf numFmtId="0" fontId="73" fillId="0" borderId="0" xfId="61" applyAlignment="1">
      <alignment horizontal="left" vertical="center"/>
    </xf>
    <xf numFmtId="0" fontId="48" fillId="0" borderId="0" xfId="61" applyFont="1" applyAlignment="1">
      <alignment horizontal="left" vertical="center"/>
    </xf>
    <xf numFmtId="0" fontId="73" fillId="0" borderId="0" xfId="61" applyAlignment="1">
      <alignment horizontal="left" vertical="center" shrinkToFit="1"/>
    </xf>
    <xf numFmtId="0" fontId="73" fillId="0" borderId="0" xfId="61" applyAlignment="1">
      <alignment horizontal="center" vertical="center"/>
    </xf>
    <xf numFmtId="0" fontId="80" fillId="0" borderId="0" xfId="61" applyFont="1" applyFill="1" applyBorder="1" applyAlignment="1">
      <alignment horizontal="center" vertical="center"/>
    </xf>
    <xf numFmtId="0" fontId="46" fillId="0" borderId="17" xfId="61" applyFont="1" applyBorder="1" applyAlignment="1">
      <alignment horizontal="center" vertical="center"/>
    </xf>
    <xf numFmtId="0" fontId="46" fillId="0" borderId="10" xfId="61" applyFont="1" applyBorder="1" applyAlignment="1">
      <alignment horizontal="center" vertical="center"/>
    </xf>
    <xf numFmtId="0" fontId="46" fillId="0" borderId="11" xfId="61" applyFont="1" applyBorder="1" applyAlignment="1">
      <alignment horizontal="center" vertical="center"/>
    </xf>
    <xf numFmtId="0" fontId="46" fillId="0" borderId="17" xfId="61" applyFont="1" applyBorder="1" applyAlignment="1">
      <alignment horizontal="center" vertical="center" wrapText="1"/>
    </xf>
    <xf numFmtId="0" fontId="46" fillId="0" borderId="10" xfId="61" applyFont="1" applyBorder="1" applyAlignment="1">
      <alignment horizontal="center" vertical="center" wrapText="1"/>
    </xf>
    <xf numFmtId="0" fontId="46" fillId="0" borderId="11" xfId="61" applyFont="1" applyBorder="1" applyAlignment="1">
      <alignment horizontal="center" vertical="center" wrapText="1"/>
    </xf>
    <xf numFmtId="0" fontId="46" fillId="0" borderId="0" xfId="61" applyFont="1" applyBorder="1" applyAlignment="1">
      <alignment horizontal="center" vertical="center"/>
    </xf>
    <xf numFmtId="0" fontId="77" fillId="0" borderId="12" xfId="61" applyFont="1" applyBorder="1" applyAlignment="1">
      <alignment horizontal="center" vertical="center" shrinkToFit="1"/>
    </xf>
    <xf numFmtId="0" fontId="51" fillId="0" borderId="54" xfId="61" applyFont="1" applyBorder="1" applyAlignment="1">
      <alignment horizontal="center" vertical="center" shrinkToFit="1"/>
    </xf>
    <xf numFmtId="0" fontId="51" fillId="0" borderId="55" xfId="61" applyFont="1" applyBorder="1" applyAlignment="1">
      <alignment horizontal="center" vertical="center" shrinkToFit="1"/>
    </xf>
    <xf numFmtId="0" fontId="51" fillId="0" borderId="56" xfId="61" applyFont="1" applyBorder="1" applyAlignment="1">
      <alignment vertical="center" shrinkToFit="1"/>
    </xf>
    <xf numFmtId="0" fontId="46" fillId="0" borderId="19" xfId="61" applyFont="1" applyBorder="1" applyAlignment="1">
      <alignment horizontal="center" vertical="center"/>
    </xf>
    <xf numFmtId="0" fontId="46" fillId="0" borderId="13" xfId="61" applyFont="1" applyBorder="1" applyAlignment="1">
      <alignment horizontal="center" vertical="center"/>
    </xf>
    <xf numFmtId="0" fontId="77" fillId="0" borderId="0" xfId="61" applyFont="1" applyBorder="1" applyAlignment="1">
      <alignment horizontal="center" vertical="center"/>
    </xf>
    <xf numFmtId="0" fontId="74" fillId="0" borderId="0" xfId="61" applyFont="1" applyAlignment="1">
      <alignment horizontal="center" vertical="center"/>
    </xf>
    <xf numFmtId="0" fontId="51" fillId="0" borderId="10" xfId="61" applyFont="1" applyBorder="1" applyAlignment="1">
      <alignment horizontal="center" vertical="center"/>
    </xf>
    <xf numFmtId="0" fontId="51" fillId="0" borderId="11" xfId="61" applyFont="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7"/>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2 3" xfId="62"/>
    <cellStyle name="標準 3" xfId="48"/>
    <cellStyle name="標準 3 2" xfId="58"/>
    <cellStyle name="標準 4" xfId="50"/>
    <cellStyle name="標準 4 2" xfId="59"/>
    <cellStyle name="標準 5" xfId="52"/>
    <cellStyle name="標準 6" xfId="55"/>
    <cellStyle name="標準 7" xfId="61"/>
    <cellStyle name="標準 8" xfId="63"/>
    <cellStyle name="標準_34henkou_houjin(1)" xfId="42"/>
    <cellStyle name="標準_kyotaku_kinyuurei" xfId="56"/>
    <cellStyle name="標準_記載方法" xfId="60"/>
    <cellStyle name="標準_第１号様式・付表" xfId="43"/>
    <cellStyle name="標準_第１号様式・付表(通所介護）" xfId="44"/>
    <cellStyle name="標準_通所②" xfId="54"/>
    <cellStyle name="標準_付表　訪問介護　修正版" xfId="45"/>
    <cellStyle name="標準_付表　訪問介護　修正版_第一号様式" xfId="46"/>
    <cellStyle name="標準_付表　訪問介護　修正版_第一号様式 2" xfId="51"/>
    <cellStyle name="標準_訪問介護申請書" xfId="53"/>
    <cellStyle name="良い" xfId="4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31749</xdr:colOff>
      <xdr:row>1</xdr:row>
      <xdr:rowOff>0</xdr:rowOff>
    </xdr:from>
    <xdr:to>
      <xdr:col>48</xdr:col>
      <xdr:colOff>1217082</xdr:colOff>
      <xdr:row>1</xdr:row>
      <xdr:rowOff>285750</xdr:rowOff>
    </xdr:to>
    <xdr:sp macro="" textlink="">
      <xdr:nvSpPr>
        <xdr:cNvPr id="2" name="正方形/長方形 1"/>
        <xdr:cNvSpPr/>
      </xdr:nvSpPr>
      <xdr:spPr bwMode="auto">
        <a:xfrm>
          <a:off x="7143749" y="241300"/>
          <a:ext cx="1490133" cy="285750"/>
        </a:xfrm>
        <a:prstGeom prst="rec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lnSpc>
              <a:spcPts val="1900"/>
            </a:lnSpc>
          </a:pPr>
          <a:r>
            <a:rPr kumimoji="1" lang="ja-JP" altLang="en-US" sz="1200" b="1">
              <a:latin typeface="+mn-ea"/>
              <a:ea typeface="+mn-ea"/>
            </a:rPr>
            <a:t>令和</a:t>
          </a:r>
          <a:r>
            <a:rPr kumimoji="1" lang="en-US" altLang="ja-JP" sz="1200" b="1">
              <a:latin typeface="+mn-ea"/>
              <a:ea typeface="+mn-ea"/>
            </a:rPr>
            <a:t>4</a:t>
          </a:r>
          <a:r>
            <a:rPr kumimoji="1" lang="ja-JP" altLang="en-US" sz="1200" b="1">
              <a:latin typeface="+mn-ea"/>
              <a:ea typeface="+mn-ea"/>
            </a:rPr>
            <a:t>年度版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46</xdr:row>
      <xdr:rowOff>0</xdr:rowOff>
    </xdr:from>
    <xdr:to>
      <xdr:col>31</xdr:col>
      <xdr:colOff>0</xdr:colOff>
      <xdr:row>46</xdr:row>
      <xdr:rowOff>0</xdr:rowOff>
    </xdr:to>
    <xdr:sp macro="" textlink="">
      <xdr:nvSpPr>
        <xdr:cNvPr id="2" name="Line 1"/>
        <xdr:cNvSpPr>
          <a:spLocks noChangeShapeType="1"/>
        </xdr:cNvSpPr>
      </xdr:nvSpPr>
      <xdr:spPr bwMode="auto">
        <a:xfrm>
          <a:off x="3981450" y="8372475"/>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46</xdr:row>
      <xdr:rowOff>0</xdr:rowOff>
    </xdr:from>
    <xdr:to>
      <xdr:col>20</xdr:col>
      <xdr:colOff>38100</xdr:colOff>
      <xdr:row>46</xdr:row>
      <xdr:rowOff>0</xdr:rowOff>
    </xdr:to>
    <xdr:sp macro="" textlink="">
      <xdr:nvSpPr>
        <xdr:cNvPr id="3" name="Line 2"/>
        <xdr:cNvSpPr>
          <a:spLocks noChangeShapeType="1"/>
        </xdr:cNvSpPr>
      </xdr:nvSpPr>
      <xdr:spPr bwMode="auto">
        <a:xfrm>
          <a:off x="2114550" y="8372475"/>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14</xdr:row>
      <xdr:rowOff>9525</xdr:rowOff>
    </xdr:from>
    <xdr:to>
      <xdr:col>23</xdr:col>
      <xdr:colOff>47625</xdr:colOff>
      <xdr:row>14</xdr:row>
      <xdr:rowOff>28575</xdr:rowOff>
    </xdr:to>
    <xdr:sp macro="" textlink="">
      <xdr:nvSpPr>
        <xdr:cNvPr id="6" name="Line 9"/>
        <xdr:cNvSpPr>
          <a:spLocks noChangeShapeType="1"/>
        </xdr:cNvSpPr>
      </xdr:nvSpPr>
      <xdr:spPr bwMode="auto">
        <a:xfrm flipV="1">
          <a:off x="5676900" y="24193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17</xdr:row>
      <xdr:rowOff>0</xdr:rowOff>
    </xdr:from>
    <xdr:to>
      <xdr:col>23</xdr:col>
      <xdr:colOff>47625</xdr:colOff>
      <xdr:row>17</xdr:row>
      <xdr:rowOff>0</xdr:rowOff>
    </xdr:to>
    <xdr:sp macro="" textlink="">
      <xdr:nvSpPr>
        <xdr:cNvPr id="7" name="Line 11"/>
        <xdr:cNvSpPr>
          <a:spLocks noChangeShapeType="1"/>
        </xdr:cNvSpPr>
      </xdr:nvSpPr>
      <xdr:spPr bwMode="auto">
        <a:xfrm flipV="1">
          <a:off x="5676900" y="28670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24</xdr:row>
      <xdr:rowOff>0</xdr:rowOff>
    </xdr:from>
    <xdr:to>
      <xdr:col>31</xdr:col>
      <xdr:colOff>0</xdr:colOff>
      <xdr:row>24</xdr:row>
      <xdr:rowOff>0</xdr:rowOff>
    </xdr:to>
    <xdr:sp macro="" textlink="">
      <xdr:nvSpPr>
        <xdr:cNvPr id="6" name="Line 1"/>
        <xdr:cNvSpPr>
          <a:spLocks noChangeShapeType="1"/>
        </xdr:cNvSpPr>
      </xdr:nvSpPr>
      <xdr:spPr bwMode="auto">
        <a:xfrm>
          <a:off x="3981450" y="9258300"/>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24</xdr:row>
      <xdr:rowOff>0</xdr:rowOff>
    </xdr:from>
    <xdr:to>
      <xdr:col>20</xdr:col>
      <xdr:colOff>38100</xdr:colOff>
      <xdr:row>24</xdr:row>
      <xdr:rowOff>0</xdr:rowOff>
    </xdr:to>
    <xdr:sp macro="" textlink="">
      <xdr:nvSpPr>
        <xdr:cNvPr id="7" name="Line 2"/>
        <xdr:cNvSpPr>
          <a:spLocks noChangeShapeType="1"/>
        </xdr:cNvSpPr>
      </xdr:nvSpPr>
      <xdr:spPr bwMode="auto">
        <a:xfrm>
          <a:off x="2114550" y="9258300"/>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49</xdr:row>
      <xdr:rowOff>0</xdr:rowOff>
    </xdr:from>
    <xdr:to>
      <xdr:col>31</xdr:col>
      <xdr:colOff>0</xdr:colOff>
      <xdr:row>49</xdr:row>
      <xdr:rowOff>0</xdr:rowOff>
    </xdr:to>
    <xdr:sp macro="" textlink="">
      <xdr:nvSpPr>
        <xdr:cNvPr id="8" name="Line 1"/>
        <xdr:cNvSpPr>
          <a:spLocks noChangeShapeType="1"/>
        </xdr:cNvSpPr>
      </xdr:nvSpPr>
      <xdr:spPr bwMode="auto">
        <a:xfrm>
          <a:off x="3981450" y="4781550"/>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49</xdr:row>
      <xdr:rowOff>0</xdr:rowOff>
    </xdr:from>
    <xdr:to>
      <xdr:col>20</xdr:col>
      <xdr:colOff>38100</xdr:colOff>
      <xdr:row>49</xdr:row>
      <xdr:rowOff>0</xdr:rowOff>
    </xdr:to>
    <xdr:sp macro="" textlink="">
      <xdr:nvSpPr>
        <xdr:cNvPr id="9" name="Line 2"/>
        <xdr:cNvSpPr>
          <a:spLocks noChangeShapeType="1"/>
        </xdr:cNvSpPr>
      </xdr:nvSpPr>
      <xdr:spPr bwMode="auto">
        <a:xfrm>
          <a:off x="2114550" y="4781550"/>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380999</xdr:colOff>
      <xdr:row>2</xdr:row>
      <xdr:rowOff>261936</xdr:rowOff>
    </xdr:from>
    <xdr:to>
      <xdr:col>27</xdr:col>
      <xdr:colOff>17318</xdr:colOff>
      <xdr:row>11</xdr:row>
      <xdr:rowOff>238123</xdr:rowOff>
    </xdr:to>
    <xdr:sp macro="" textlink="">
      <xdr:nvSpPr>
        <xdr:cNvPr id="2" name="角丸四角形吹き出し 1"/>
        <xdr:cNvSpPr/>
      </xdr:nvSpPr>
      <xdr:spPr bwMode="auto">
        <a:xfrm>
          <a:off x="8262937" y="785811"/>
          <a:ext cx="3065319" cy="2333625"/>
        </a:xfrm>
        <a:prstGeom prst="wedgeRoundRectCallout">
          <a:avLst>
            <a:gd name="adj1" fmla="val -63180"/>
            <a:gd name="adj2" fmla="val 91278"/>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184004</xdr:colOff>
      <xdr:row>3</xdr:row>
      <xdr:rowOff>192663</xdr:rowOff>
    </xdr:from>
    <xdr:to>
      <xdr:col>27</xdr:col>
      <xdr:colOff>305231</xdr:colOff>
      <xdr:row>11</xdr:row>
      <xdr:rowOff>95248</xdr:rowOff>
    </xdr:to>
    <xdr:sp macro="" textlink="">
      <xdr:nvSpPr>
        <xdr:cNvPr id="3" name="テキスト ボックス 2"/>
        <xdr:cNvSpPr txBox="1"/>
      </xdr:nvSpPr>
      <xdr:spPr>
        <a:xfrm>
          <a:off x="8494567" y="978476"/>
          <a:ext cx="3121602" cy="199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シフト記号表に</a:t>
          </a:r>
          <a:endParaRPr kumimoji="1" lang="en-US" altLang="ja-JP" sz="2400" b="1"/>
        </a:p>
        <a:p>
          <a:r>
            <a:rPr kumimoji="1" lang="ja-JP" altLang="en-US" sz="2400" b="1"/>
            <a:t>勤務時間の</a:t>
          </a:r>
          <a:endParaRPr kumimoji="1" lang="en-US" altLang="ja-JP" sz="2400" b="1"/>
        </a:p>
        <a:p>
          <a:r>
            <a:rPr kumimoji="1" lang="ja-JP" altLang="en-US" sz="2400" b="1"/>
            <a:t>入力してから</a:t>
          </a:r>
          <a:endParaRPr kumimoji="1" lang="en-US" altLang="ja-JP" sz="2400" b="1"/>
        </a:p>
        <a:p>
          <a:r>
            <a:rPr kumimoji="1" lang="ja-JP" altLang="en-US" sz="2400" b="1"/>
            <a:t>選択してください</a:t>
          </a:r>
        </a:p>
      </xdr:txBody>
    </xdr:sp>
    <xdr:clientData/>
  </xdr:twoCellAnchor>
  <xdr:oneCellAnchor>
    <xdr:from>
      <xdr:col>11</xdr:col>
      <xdr:colOff>0</xdr:colOff>
      <xdr:row>33</xdr:row>
      <xdr:rowOff>71746</xdr:rowOff>
    </xdr:from>
    <xdr:ext cx="3602182" cy="1485034"/>
    <xdr:sp macro="" textlink="">
      <xdr:nvSpPr>
        <xdr:cNvPr id="4" name="テキスト ボックス 3"/>
        <xdr:cNvSpPr txBox="1"/>
      </xdr:nvSpPr>
      <xdr:spPr>
        <a:xfrm>
          <a:off x="4438650" y="8558521"/>
          <a:ext cx="3602182"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12</xdr:col>
      <xdr:colOff>398318</xdr:colOff>
      <xdr:row>23</xdr:row>
      <xdr:rowOff>34636</xdr:rowOff>
    </xdr:from>
    <xdr:to>
      <xdr:col>15</xdr:col>
      <xdr:colOff>33553</xdr:colOff>
      <xdr:row>33</xdr:row>
      <xdr:rowOff>77930</xdr:rowOff>
    </xdr:to>
    <xdr:cxnSp macro="">
      <xdr:nvCxnSpPr>
        <xdr:cNvPr id="5" name="直線矢印コネクタ 4"/>
        <xdr:cNvCxnSpPr/>
      </xdr:nvCxnSpPr>
      <xdr:spPr bwMode="auto">
        <a:xfrm flipH="1" flipV="1">
          <a:off x="5265593" y="5949661"/>
          <a:ext cx="921110" cy="261504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225137</xdr:colOff>
      <xdr:row>31</xdr:row>
      <xdr:rowOff>190500</xdr:rowOff>
    </xdr:from>
    <xdr:to>
      <xdr:col>15</xdr:col>
      <xdr:colOff>47409</xdr:colOff>
      <xdr:row>33</xdr:row>
      <xdr:rowOff>74467</xdr:rowOff>
    </xdr:to>
    <xdr:cxnSp macro="">
      <xdr:nvCxnSpPr>
        <xdr:cNvPr id="6" name="直線矢印コネクタ 5"/>
        <xdr:cNvCxnSpPr/>
      </xdr:nvCxnSpPr>
      <xdr:spPr bwMode="auto">
        <a:xfrm flipH="1" flipV="1">
          <a:off x="5521037" y="8162925"/>
          <a:ext cx="679522" cy="398317"/>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xdr:col>
      <xdr:colOff>142875</xdr:colOff>
      <xdr:row>34</xdr:row>
      <xdr:rowOff>119062</xdr:rowOff>
    </xdr:from>
    <xdr:ext cx="2905124" cy="1643062"/>
    <xdr:sp macro="" textlink="">
      <xdr:nvSpPr>
        <xdr:cNvPr id="7" name="テキスト ボックス 6"/>
        <xdr:cNvSpPr txBox="1"/>
      </xdr:nvSpPr>
      <xdr:spPr>
        <a:xfrm>
          <a:off x="828675" y="8863012"/>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10</xdr:col>
      <xdr:colOff>0</xdr:colOff>
      <xdr:row>40</xdr:row>
      <xdr:rowOff>95250</xdr:rowOff>
    </xdr:from>
    <xdr:ext cx="2905124" cy="1238250"/>
    <xdr:sp macro="" textlink="">
      <xdr:nvSpPr>
        <xdr:cNvPr id="8" name="テキスト ボックス 7"/>
        <xdr:cNvSpPr txBox="1"/>
      </xdr:nvSpPr>
      <xdr:spPr>
        <a:xfrm>
          <a:off x="4010025" y="1038225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48</xdr:col>
      <xdr:colOff>381000</xdr:colOff>
      <xdr:row>58</xdr:row>
      <xdr:rowOff>1</xdr:rowOff>
    </xdr:from>
    <xdr:to>
      <xdr:col>57</xdr:col>
      <xdr:colOff>357187</xdr:colOff>
      <xdr:row>64</xdr:row>
      <xdr:rowOff>47625</xdr:rowOff>
    </xdr:to>
    <xdr:sp macro="" textlink="">
      <xdr:nvSpPr>
        <xdr:cNvPr id="9" name="角丸四角形吹き出し 8"/>
        <xdr:cNvSpPr/>
      </xdr:nvSpPr>
      <xdr:spPr bwMode="auto">
        <a:xfrm>
          <a:off x="20678775" y="14735176"/>
          <a:ext cx="3833812" cy="1762124"/>
        </a:xfrm>
        <a:prstGeom prst="wedgeRoundRectCallout">
          <a:avLst>
            <a:gd name="adj1" fmla="val -20086"/>
            <a:gd name="adj2" fmla="val -105709"/>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49</xdr:col>
      <xdr:colOff>214312</xdr:colOff>
      <xdr:row>58</xdr:row>
      <xdr:rowOff>23814</xdr:rowOff>
    </xdr:from>
    <xdr:ext cx="3411685" cy="1714500"/>
    <xdr:sp macro="" textlink="">
      <xdr:nvSpPr>
        <xdr:cNvPr id="10" name="テキスト ボックス 9"/>
        <xdr:cNvSpPr txBox="1"/>
      </xdr:nvSpPr>
      <xdr:spPr>
        <a:xfrm>
          <a:off x="20940712" y="14758989"/>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clientData/>
  </xdr:oneCellAnchor>
  <xdr:twoCellAnchor>
    <xdr:from>
      <xdr:col>46</xdr:col>
      <xdr:colOff>54428</xdr:colOff>
      <xdr:row>11</xdr:row>
      <xdr:rowOff>122466</xdr:rowOff>
    </xdr:from>
    <xdr:to>
      <xdr:col>52</xdr:col>
      <xdr:colOff>13607</xdr:colOff>
      <xdr:row>17</xdr:row>
      <xdr:rowOff>108858</xdr:rowOff>
    </xdr:to>
    <xdr:sp macro="" textlink="">
      <xdr:nvSpPr>
        <xdr:cNvPr id="11" name="角丸四角形吹き出し 10"/>
        <xdr:cNvSpPr/>
      </xdr:nvSpPr>
      <xdr:spPr bwMode="auto">
        <a:xfrm>
          <a:off x="19494953" y="2951391"/>
          <a:ext cx="2530929" cy="1529442"/>
        </a:xfrm>
        <a:prstGeom prst="wedgeRoundRectCallout">
          <a:avLst>
            <a:gd name="adj1" fmla="val 63862"/>
            <a:gd name="adj2" fmla="val -99786"/>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204106</xdr:colOff>
      <xdr:row>12</xdr:row>
      <xdr:rowOff>136072</xdr:rowOff>
    </xdr:from>
    <xdr:to>
      <xdr:col>53</xdr:col>
      <xdr:colOff>332137</xdr:colOff>
      <xdr:row>16</xdr:row>
      <xdr:rowOff>122464</xdr:rowOff>
    </xdr:to>
    <xdr:sp macro="" textlink="">
      <xdr:nvSpPr>
        <xdr:cNvPr id="12" name="テキスト ボックス 11"/>
        <xdr:cNvSpPr txBox="1"/>
      </xdr:nvSpPr>
      <xdr:spPr>
        <a:xfrm>
          <a:off x="19644631" y="3222172"/>
          <a:ext cx="3128406" cy="1015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単位ごとに</a:t>
          </a:r>
          <a:endParaRPr kumimoji="1" lang="en-US" altLang="ja-JP" sz="2400" b="1"/>
        </a:p>
        <a:p>
          <a:r>
            <a:rPr kumimoji="1" lang="ja-JP" altLang="en-US" sz="2400" b="1"/>
            <a:t>作成してください</a:t>
          </a:r>
          <a:endParaRPr kumimoji="1" lang="en-US" altLang="ja-JP" sz="2400" b="1"/>
        </a:p>
      </xdr:txBody>
    </xdr:sp>
    <xdr:clientData/>
  </xdr:twoCellAnchor>
  <xdr:twoCellAnchor>
    <xdr:from>
      <xdr:col>44</xdr:col>
      <xdr:colOff>285749</xdr:colOff>
      <xdr:row>19</xdr:row>
      <xdr:rowOff>214312</xdr:rowOff>
    </xdr:from>
    <xdr:to>
      <xdr:col>59</xdr:col>
      <xdr:colOff>0</xdr:colOff>
      <xdr:row>41</xdr:row>
      <xdr:rowOff>0</xdr:rowOff>
    </xdr:to>
    <xdr:sp macro="" textlink="">
      <xdr:nvSpPr>
        <xdr:cNvPr id="13" name="テキスト ボックス 12"/>
        <xdr:cNvSpPr txBox="1"/>
      </xdr:nvSpPr>
      <xdr:spPr>
        <a:xfrm>
          <a:off x="18883312" y="5167312"/>
          <a:ext cx="6143626" cy="55483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２単位目を作成する際も</a:t>
          </a:r>
          <a:endParaRPr kumimoji="1" lang="en-US" altLang="ja-JP" sz="2400" b="1"/>
        </a:p>
        <a:p>
          <a:r>
            <a:rPr kumimoji="1" lang="ja-JP" altLang="en-US" sz="2400" b="1"/>
            <a:t>同じシフト記号表を使って、</a:t>
          </a:r>
          <a:endParaRPr kumimoji="1" lang="en-US" altLang="ja-JP" sz="2400" b="1"/>
        </a:p>
        <a:p>
          <a:r>
            <a:rPr kumimoji="1" lang="ja-JP" altLang="en-US" sz="2400" b="1"/>
            <a:t>使用していない記号を使用してください。</a:t>
          </a:r>
          <a:endParaRPr kumimoji="1" lang="en-US" altLang="ja-JP" sz="2400" b="1"/>
        </a:p>
        <a:p>
          <a:r>
            <a:rPr kumimoji="1" lang="ja-JP" altLang="en-US" sz="2400" b="1"/>
            <a:t>シートをコピーして作成すれば、</a:t>
          </a:r>
          <a:endParaRPr kumimoji="1" lang="en-US" altLang="ja-JP" sz="2400" b="1"/>
        </a:p>
        <a:p>
          <a:r>
            <a:rPr kumimoji="1" lang="ja-JP" altLang="en-US" sz="2400" b="1"/>
            <a:t>計算式もそのままコピーされます。</a:t>
          </a:r>
          <a:endParaRPr kumimoji="1" lang="en-US" altLang="ja-JP" sz="2400" b="1"/>
        </a:p>
        <a:p>
          <a:endParaRPr kumimoji="1" lang="en-US" altLang="ja-JP" sz="2400" b="1"/>
        </a:p>
        <a:p>
          <a:r>
            <a:rPr kumimoji="1" lang="en-US" altLang="ja-JP" sz="2400" b="1"/>
            <a:t>【</a:t>
          </a:r>
          <a:r>
            <a:rPr kumimoji="1" lang="ja-JP" altLang="en-US" sz="2400" b="1"/>
            <a:t>コピー方法</a:t>
          </a:r>
          <a:r>
            <a:rPr kumimoji="1" lang="en-US" altLang="ja-JP" sz="2400" b="1"/>
            <a:t>】</a:t>
          </a:r>
        </a:p>
        <a:p>
          <a:r>
            <a:rPr kumimoji="1" lang="ja-JP" altLang="en-US" sz="2400" b="1"/>
            <a:t>①勤務形態一覧表のシートタブにカーソルを合わせ、右クリック</a:t>
          </a:r>
          <a:endParaRPr kumimoji="1" lang="en-US" altLang="ja-JP" sz="2400" b="1"/>
        </a:p>
        <a:p>
          <a:r>
            <a:rPr kumimoji="1" lang="ja-JP" altLang="en-US" sz="2400" b="1"/>
            <a:t>②「移動またはコピー」を選択</a:t>
          </a:r>
          <a:endParaRPr kumimoji="1" lang="en-US" altLang="ja-JP" sz="2400" b="1"/>
        </a:p>
        <a:p>
          <a:r>
            <a:rPr kumimoji="1" lang="ja-JP" altLang="en-US" sz="2400" b="1"/>
            <a:t>③コピーしたものを挿入したい場所を選択し、</a:t>
          </a:r>
          <a:endParaRPr kumimoji="1" lang="en-US" altLang="ja-JP" sz="2400" b="1"/>
        </a:p>
        <a:p>
          <a:r>
            <a:rPr kumimoji="1" lang="ja-JP" altLang="en-US" sz="2400" b="1"/>
            <a:t>「コピーを作成する」にチェックを入れＯＫ</a:t>
          </a:r>
          <a:endParaRPr kumimoji="1" lang="en-US" altLang="ja-JP" sz="2400" b="1"/>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21</xdr:col>
      <xdr:colOff>105353</xdr:colOff>
      <xdr:row>8</xdr:row>
      <xdr:rowOff>303068</xdr:rowOff>
    </xdr:from>
    <xdr:ext cx="3602182" cy="1905000"/>
    <xdr:sp macro="" textlink="">
      <xdr:nvSpPr>
        <xdr:cNvPr id="2" name="テキスト ボックス 1"/>
        <xdr:cNvSpPr txBox="1"/>
      </xdr:nvSpPr>
      <xdr:spPr>
        <a:xfrm>
          <a:off x="14716703" y="2970068"/>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白色のセルは</a:t>
          </a:r>
          <a:endParaRPr lang="ja-JP" altLang="ja-JP" sz="2400">
            <a:effectLst/>
          </a:endParaRPr>
        </a:p>
        <a:p>
          <a:r>
            <a:rPr kumimoji="1" lang="ja-JP" altLang="ja-JP" sz="2400" b="1">
              <a:solidFill>
                <a:schemeClr val="dk1"/>
              </a:solidFill>
              <a:effectLst/>
              <a:latin typeface="+mn-lt"/>
              <a:ea typeface="+mn-ea"/>
              <a:cs typeface="+mn-cs"/>
            </a:rPr>
            <a:t>自動計算されるので</a:t>
          </a:r>
          <a:endParaRPr lang="ja-JP" altLang="ja-JP" sz="2400">
            <a:effectLst/>
          </a:endParaRPr>
        </a:p>
        <a:p>
          <a:r>
            <a:rPr kumimoji="1" lang="ja-JP" altLang="ja-JP" sz="2400" b="1">
              <a:solidFill>
                <a:schemeClr val="dk1"/>
              </a:solidFill>
              <a:effectLst/>
              <a:latin typeface="+mn-lt"/>
              <a:ea typeface="+mn-ea"/>
              <a:cs typeface="+mn-cs"/>
            </a:rPr>
            <a:t>触らないように</a:t>
          </a:r>
          <a:endParaRPr lang="ja-JP" altLang="ja-JP" sz="2400">
            <a:effectLst/>
          </a:endParaRPr>
        </a:p>
        <a:p>
          <a:r>
            <a:rPr kumimoji="1" lang="ja-JP" altLang="ja-JP" sz="2400" b="1">
              <a:solidFill>
                <a:schemeClr val="dk1"/>
              </a:solidFill>
              <a:effectLst/>
              <a:latin typeface="+mn-lt"/>
              <a:ea typeface="+mn-ea"/>
              <a:cs typeface="+mn-cs"/>
            </a:rPr>
            <a:t>お願いします</a:t>
          </a:r>
          <a:endParaRPr lang="ja-JP" altLang="ja-JP" sz="2400">
            <a:effectLst/>
          </a:endParaRPr>
        </a:p>
      </xdr:txBody>
    </xdr:sp>
    <xdr:clientData/>
  </xdr:oneCellAnchor>
  <xdr:twoCellAnchor>
    <xdr:from>
      <xdr:col>10</xdr:col>
      <xdr:colOff>886114</xdr:colOff>
      <xdr:row>11</xdr:row>
      <xdr:rowOff>268432</xdr:rowOff>
    </xdr:from>
    <xdr:to>
      <xdr:col>21</xdr:col>
      <xdr:colOff>105353</xdr:colOff>
      <xdr:row>17</xdr:row>
      <xdr:rowOff>167409</xdr:rowOff>
    </xdr:to>
    <xdr:cxnSp macro="">
      <xdr:nvCxnSpPr>
        <xdr:cNvPr id="3" name="直線矢印コネクタ 2"/>
        <xdr:cNvCxnSpPr>
          <a:stCxn id="2" idx="1"/>
        </xdr:cNvCxnSpPr>
      </xdr:nvCxnSpPr>
      <xdr:spPr bwMode="auto">
        <a:xfrm flipH="1">
          <a:off x="6963064" y="3935557"/>
          <a:ext cx="7753639" cy="1899227"/>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1108364</xdr:colOff>
      <xdr:row>8</xdr:row>
      <xdr:rowOff>69272</xdr:rowOff>
    </xdr:from>
    <xdr:to>
      <xdr:col>21</xdr:col>
      <xdr:colOff>105353</xdr:colOff>
      <xdr:row>11</xdr:row>
      <xdr:rowOff>268432</xdr:rowOff>
    </xdr:to>
    <xdr:cxnSp macro="">
      <xdr:nvCxnSpPr>
        <xdr:cNvPr id="4" name="直線矢印コネクタ 3"/>
        <xdr:cNvCxnSpPr>
          <a:stCxn id="2" idx="1"/>
        </xdr:cNvCxnSpPr>
      </xdr:nvCxnSpPr>
      <xdr:spPr bwMode="auto">
        <a:xfrm flipH="1" flipV="1">
          <a:off x="13052714" y="2736272"/>
          <a:ext cx="1663989" cy="1199285"/>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588819</xdr:colOff>
      <xdr:row>20</xdr:row>
      <xdr:rowOff>111125</xdr:rowOff>
    </xdr:from>
    <xdr:to>
      <xdr:col>22</xdr:col>
      <xdr:colOff>1870364</xdr:colOff>
      <xdr:row>27</xdr:row>
      <xdr:rowOff>111125</xdr:rowOff>
    </xdr:to>
    <xdr:grpSp>
      <xdr:nvGrpSpPr>
        <xdr:cNvPr id="5" name="グループ化 4"/>
        <xdr:cNvGrpSpPr/>
      </xdr:nvGrpSpPr>
      <xdr:grpSpPr>
        <a:xfrm>
          <a:off x="2262910" y="6807489"/>
          <a:ext cx="14466454" cy="2343727"/>
          <a:chOff x="3349625" y="8747125"/>
          <a:chExt cx="12576612" cy="2333625"/>
        </a:xfrm>
      </xdr:grpSpPr>
      <xdr:sp macro="" textlink="">
        <xdr:nvSpPr>
          <xdr:cNvPr id="6" name="角丸四角形 5"/>
          <xdr:cNvSpPr/>
        </xdr:nvSpPr>
        <xdr:spPr bwMode="auto">
          <a:xfrm>
            <a:off x="3349625" y="8747125"/>
            <a:ext cx="12576612" cy="2333625"/>
          </a:xfrm>
          <a:prstGeom prst="roundRect">
            <a:avLst/>
          </a:prstGeom>
          <a:ln w="762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テキスト ボックス 6"/>
          <xdr:cNvSpPr txBox="1"/>
        </xdr:nvSpPr>
        <xdr:spPr>
          <a:xfrm>
            <a:off x="3968750" y="9271001"/>
            <a:ext cx="11890375"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200" b="1">
                <a:solidFill>
                  <a:srgbClr val="FF0000"/>
                </a:solidFill>
              </a:rPr>
              <a:t>※</a:t>
            </a:r>
            <a:r>
              <a:rPr kumimoji="1" lang="ja-JP" altLang="en-US" sz="6000" b="1">
                <a:solidFill>
                  <a:srgbClr val="FF0000"/>
                </a:solidFill>
              </a:rPr>
              <a:t>シフト記号表も必ずご提出ください</a:t>
            </a:r>
            <a:r>
              <a:rPr kumimoji="1" lang="en-US" altLang="ja-JP" sz="7200" b="1">
                <a:solidFill>
                  <a:srgbClr val="FF0000"/>
                </a:solidFill>
              </a:rPr>
              <a:t>※</a:t>
            </a:r>
            <a:endParaRPr kumimoji="1" lang="ja-JP" altLang="en-US" sz="7200" b="1">
              <a:solidFill>
                <a:srgbClr val="FF0000"/>
              </a:solidFill>
            </a:endParaRPr>
          </a:p>
        </xdr:txBody>
      </xdr:sp>
    </xdr:grpSp>
    <xdr:clientData/>
  </xdr:twoCellAnchor>
  <xdr:twoCellAnchor>
    <xdr:from>
      <xdr:col>2</xdr:col>
      <xdr:colOff>744682</xdr:colOff>
      <xdr:row>4</xdr:row>
      <xdr:rowOff>51954</xdr:rowOff>
    </xdr:from>
    <xdr:to>
      <xdr:col>11</xdr:col>
      <xdr:colOff>103909</xdr:colOff>
      <xdr:row>10</xdr:row>
      <xdr:rowOff>0</xdr:rowOff>
    </xdr:to>
    <xdr:sp macro="" textlink="">
      <xdr:nvSpPr>
        <xdr:cNvPr id="8" name="角丸四角形 7"/>
        <xdr:cNvSpPr/>
      </xdr:nvSpPr>
      <xdr:spPr bwMode="auto">
        <a:xfrm>
          <a:off x="1344757" y="1385454"/>
          <a:ext cx="6036252" cy="1948296"/>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762001</xdr:colOff>
      <xdr:row>9</xdr:row>
      <xdr:rowOff>259772</xdr:rowOff>
    </xdr:from>
    <xdr:to>
      <xdr:col>11</xdr:col>
      <xdr:colOff>121228</xdr:colOff>
      <xdr:row>15</xdr:row>
      <xdr:rowOff>207818</xdr:rowOff>
    </xdr:to>
    <xdr:sp macro="" textlink="">
      <xdr:nvSpPr>
        <xdr:cNvPr id="9" name="角丸四角形 8"/>
        <xdr:cNvSpPr/>
      </xdr:nvSpPr>
      <xdr:spPr bwMode="auto">
        <a:xfrm>
          <a:off x="1362076" y="3260147"/>
          <a:ext cx="6036252" cy="1948296"/>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121228</xdr:colOff>
      <xdr:row>7</xdr:row>
      <xdr:rowOff>69274</xdr:rowOff>
    </xdr:from>
    <xdr:ext cx="3602182" cy="1905000"/>
    <xdr:sp macro="" textlink="">
      <xdr:nvSpPr>
        <xdr:cNvPr id="10" name="テキスト ボックス 9"/>
        <xdr:cNvSpPr txBox="1"/>
      </xdr:nvSpPr>
      <xdr:spPr>
        <a:xfrm>
          <a:off x="8865178" y="2402899"/>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２単位目は</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１単位目の入力で</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使用していない記号を</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使用してください</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twoCellAnchor>
    <xdr:from>
      <xdr:col>11</xdr:col>
      <xdr:colOff>69274</xdr:colOff>
      <xdr:row>10</xdr:row>
      <xdr:rowOff>34637</xdr:rowOff>
    </xdr:from>
    <xdr:to>
      <xdr:col>13</xdr:col>
      <xdr:colOff>121228</xdr:colOff>
      <xdr:row>13</xdr:row>
      <xdr:rowOff>138546</xdr:rowOff>
    </xdr:to>
    <xdr:cxnSp macro="">
      <xdr:nvCxnSpPr>
        <xdr:cNvPr id="11" name="直線矢印コネクタ 10"/>
        <xdr:cNvCxnSpPr>
          <a:stCxn id="10" idx="1"/>
        </xdr:cNvCxnSpPr>
      </xdr:nvCxnSpPr>
      <xdr:spPr bwMode="auto">
        <a:xfrm flipH="1">
          <a:off x="7346374" y="3368387"/>
          <a:ext cx="1518804" cy="110403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8</xdr:col>
      <xdr:colOff>658091</xdr:colOff>
      <xdr:row>7</xdr:row>
      <xdr:rowOff>121227</xdr:rowOff>
    </xdr:from>
    <xdr:ext cx="1697182" cy="571500"/>
    <xdr:sp macro="" textlink="">
      <xdr:nvSpPr>
        <xdr:cNvPr id="12" name="テキスト ボックス 11"/>
        <xdr:cNvSpPr txBox="1"/>
      </xdr:nvSpPr>
      <xdr:spPr>
        <a:xfrm>
          <a:off x="5268191" y="2454852"/>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１単位目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oneCellAnchor>
    <xdr:from>
      <xdr:col>8</xdr:col>
      <xdr:colOff>675409</xdr:colOff>
      <xdr:row>13</xdr:row>
      <xdr:rowOff>121227</xdr:rowOff>
    </xdr:from>
    <xdr:ext cx="1697182" cy="571500"/>
    <xdr:sp macro="" textlink="">
      <xdr:nvSpPr>
        <xdr:cNvPr id="13" name="テキスト ボックス 12"/>
        <xdr:cNvSpPr txBox="1"/>
      </xdr:nvSpPr>
      <xdr:spPr>
        <a:xfrm>
          <a:off x="5285509" y="4455102"/>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291353</xdr:colOff>
      <xdr:row>11</xdr:row>
      <xdr:rowOff>2406</xdr:rowOff>
    </xdr:from>
    <xdr:to>
      <xdr:col>3</xdr:col>
      <xdr:colOff>661147</xdr:colOff>
      <xdr:row>12</xdr:row>
      <xdr:rowOff>100861</xdr:rowOff>
    </xdr:to>
    <xdr:grpSp>
      <xdr:nvGrpSpPr>
        <xdr:cNvPr id="288" name="Group 1"/>
        <xdr:cNvGrpSpPr>
          <a:grpSpLocks/>
        </xdr:cNvGrpSpPr>
      </xdr:nvGrpSpPr>
      <xdr:grpSpPr bwMode="auto">
        <a:xfrm rot="5400000">
          <a:off x="1324446" y="1943446"/>
          <a:ext cx="273404" cy="369794"/>
          <a:chOff x="851" y="286"/>
          <a:chExt cx="85" cy="86"/>
        </a:xfrm>
      </xdr:grpSpPr>
      <xdr:sp macro="" textlink="">
        <xdr:nvSpPr>
          <xdr:cNvPr id="289" name="Arc 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90" name="Line 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247650</xdr:colOff>
      <xdr:row>7</xdr:row>
      <xdr:rowOff>19050</xdr:rowOff>
    </xdr:from>
    <xdr:to>
      <xdr:col>3</xdr:col>
      <xdr:colOff>514350</xdr:colOff>
      <xdr:row>10</xdr:row>
      <xdr:rowOff>66675</xdr:rowOff>
    </xdr:to>
    <xdr:grpSp>
      <xdr:nvGrpSpPr>
        <xdr:cNvPr id="291" name="Group 50"/>
        <xdr:cNvGrpSpPr>
          <a:grpSpLocks/>
        </xdr:cNvGrpSpPr>
      </xdr:nvGrpSpPr>
      <xdr:grpSpPr bwMode="auto">
        <a:xfrm>
          <a:off x="655864" y="1302009"/>
          <a:ext cx="843384" cy="572472"/>
          <a:chOff x="202" y="148"/>
          <a:chExt cx="102" cy="67"/>
        </a:xfrm>
      </xdr:grpSpPr>
      <xdr:sp macro="" textlink="">
        <xdr:nvSpPr>
          <xdr:cNvPr id="292" name="Rectangle 51"/>
          <xdr:cNvSpPr>
            <a:spLocks noChangeArrowheads="1"/>
          </xdr:cNvSpPr>
        </xdr:nvSpPr>
        <xdr:spPr bwMode="auto">
          <a:xfrm rot="5400000">
            <a:off x="219" y="161"/>
            <a:ext cx="67" cy="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293" name="Group 52"/>
          <xdr:cNvGrpSpPr>
            <a:grpSpLocks/>
          </xdr:cNvGrpSpPr>
        </xdr:nvGrpSpPr>
        <xdr:grpSpPr bwMode="auto">
          <a:xfrm>
            <a:off x="202" y="166"/>
            <a:ext cx="102" cy="29"/>
            <a:chOff x="117" y="166"/>
            <a:chExt cx="102" cy="29"/>
          </a:xfrm>
        </xdr:grpSpPr>
        <xdr:sp macro="" textlink="">
          <xdr:nvSpPr>
            <xdr:cNvPr id="294" name="AutoShape 53"/>
            <xdr:cNvSpPr>
              <a:spLocks noChangeArrowheads="1"/>
            </xdr:cNvSpPr>
          </xdr:nvSpPr>
          <xdr:spPr bwMode="auto">
            <a:xfrm>
              <a:off x="117"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5" name="AutoShape 54"/>
            <xdr:cNvSpPr>
              <a:spLocks noChangeArrowheads="1"/>
            </xdr:cNvSpPr>
          </xdr:nvSpPr>
          <xdr:spPr bwMode="auto">
            <a:xfrm>
              <a:off x="190"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6</xdr:col>
      <xdr:colOff>210023</xdr:colOff>
      <xdr:row>21</xdr:row>
      <xdr:rowOff>36143</xdr:rowOff>
    </xdr:from>
    <xdr:to>
      <xdr:col>7</xdr:col>
      <xdr:colOff>67976</xdr:colOff>
      <xdr:row>22</xdr:row>
      <xdr:rowOff>176118</xdr:rowOff>
    </xdr:to>
    <xdr:sp macro="" textlink="">
      <xdr:nvSpPr>
        <xdr:cNvPr id="296" name="AutoShape 73"/>
        <xdr:cNvSpPr>
          <a:spLocks noChangeArrowheads="1"/>
        </xdr:cNvSpPr>
      </xdr:nvSpPr>
      <xdr:spPr bwMode="auto">
        <a:xfrm rot="5400000">
          <a:off x="2978899" y="3991917"/>
          <a:ext cx="330475" cy="305628"/>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45584</xdr:colOff>
      <xdr:row>15</xdr:row>
      <xdr:rowOff>89127</xdr:rowOff>
    </xdr:from>
    <xdr:to>
      <xdr:col>3</xdr:col>
      <xdr:colOff>326571</xdr:colOff>
      <xdr:row>17</xdr:row>
      <xdr:rowOff>150360</xdr:rowOff>
    </xdr:to>
    <xdr:sp macro="" textlink="">
      <xdr:nvSpPr>
        <xdr:cNvPr id="297" name="Text Box 74"/>
        <xdr:cNvSpPr txBox="1">
          <a:spLocks noChangeArrowheads="1"/>
        </xdr:cNvSpPr>
      </xdr:nvSpPr>
      <xdr:spPr bwMode="auto">
        <a:xfrm rot="5400000">
          <a:off x="674573" y="2679588"/>
          <a:ext cx="442233" cy="8620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000" b="1" i="0" u="none" strike="noStrike" baseline="0">
              <a:solidFill>
                <a:srgbClr val="000000"/>
              </a:solidFill>
              <a:latin typeface="ＭＳ Ｐゴシック"/>
              <a:ea typeface="ＭＳ Ｐゴシック"/>
            </a:rPr>
            <a:t>鍵付書庫</a:t>
          </a:r>
        </a:p>
      </xdr:txBody>
    </xdr:sp>
    <xdr:clientData/>
  </xdr:twoCellAnchor>
  <xdr:twoCellAnchor>
    <xdr:from>
      <xdr:col>21</xdr:col>
      <xdr:colOff>19050</xdr:colOff>
      <xdr:row>8</xdr:row>
      <xdr:rowOff>171450</xdr:rowOff>
    </xdr:from>
    <xdr:to>
      <xdr:col>22</xdr:col>
      <xdr:colOff>482204</xdr:colOff>
      <xdr:row>19</xdr:row>
      <xdr:rowOff>142875</xdr:rowOff>
    </xdr:to>
    <xdr:sp macro="" textlink="">
      <xdr:nvSpPr>
        <xdr:cNvPr id="298" name="Rectangle 76"/>
        <xdr:cNvSpPr>
          <a:spLocks noChangeArrowheads="1"/>
        </xdr:cNvSpPr>
      </xdr:nvSpPr>
      <xdr:spPr bwMode="auto">
        <a:xfrm>
          <a:off x="9324975" y="1638300"/>
          <a:ext cx="529829" cy="2066925"/>
        </a:xfrm>
        <a:prstGeom prst="rect">
          <a:avLst/>
        </a:prstGeom>
        <a:noFill/>
        <a:ln w="635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104776</xdr:colOff>
      <xdr:row>6</xdr:row>
      <xdr:rowOff>19051</xdr:rowOff>
    </xdr:from>
    <xdr:to>
      <xdr:col>5</xdr:col>
      <xdr:colOff>397565</xdr:colOff>
      <xdr:row>7</xdr:row>
      <xdr:rowOff>67235</xdr:rowOff>
    </xdr:to>
    <xdr:sp macro="" textlink="">
      <xdr:nvSpPr>
        <xdr:cNvPr id="299" name="Rectangle 81"/>
        <xdr:cNvSpPr>
          <a:spLocks noChangeArrowheads="1"/>
        </xdr:cNvSpPr>
      </xdr:nvSpPr>
      <xdr:spPr bwMode="auto">
        <a:xfrm>
          <a:off x="1819276" y="990601"/>
          <a:ext cx="807139" cy="35298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ベッド</a:t>
          </a:r>
        </a:p>
      </xdr:txBody>
    </xdr:sp>
    <xdr:clientData/>
  </xdr:twoCellAnchor>
  <xdr:oneCellAnchor>
    <xdr:from>
      <xdr:col>14</xdr:col>
      <xdr:colOff>188841</xdr:colOff>
      <xdr:row>5</xdr:row>
      <xdr:rowOff>20697</xdr:rowOff>
    </xdr:from>
    <xdr:ext cx="504825" cy="264560"/>
    <xdr:sp macro="" textlink="">
      <xdr:nvSpPr>
        <xdr:cNvPr id="300" name="テキスト ボックス 299"/>
        <xdr:cNvSpPr txBox="1"/>
      </xdr:nvSpPr>
      <xdr:spPr>
        <a:xfrm>
          <a:off x="6151491" y="944622"/>
          <a:ext cx="504825" cy="26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en-US" altLang="ja-JP" sz="1100" b="1"/>
            <a:t>8.7m</a:t>
          </a:r>
          <a:endParaRPr kumimoji="1" lang="ja-JP" altLang="en-US" sz="1100" b="1"/>
        </a:p>
      </xdr:txBody>
    </xdr:sp>
    <xdr:clientData/>
  </xdr:oneCellAnchor>
  <xdr:twoCellAnchor>
    <xdr:from>
      <xdr:col>12</xdr:col>
      <xdr:colOff>538029</xdr:colOff>
      <xdr:row>10</xdr:row>
      <xdr:rowOff>91936</xdr:rowOff>
    </xdr:from>
    <xdr:to>
      <xdr:col>14</xdr:col>
      <xdr:colOff>328433</xdr:colOff>
      <xdr:row>14</xdr:row>
      <xdr:rowOff>63360</xdr:rowOff>
    </xdr:to>
    <xdr:grpSp>
      <xdr:nvGrpSpPr>
        <xdr:cNvPr id="301" name="グループ化 300"/>
        <xdr:cNvGrpSpPr/>
      </xdr:nvGrpSpPr>
      <xdr:grpSpPr>
        <a:xfrm>
          <a:off x="5300529" y="1899742"/>
          <a:ext cx="943771" cy="645302"/>
          <a:chOff x="4472267" y="2303392"/>
          <a:chExt cx="949969" cy="733424"/>
        </a:xfrm>
      </xdr:grpSpPr>
      <xdr:sp macro="" textlink="">
        <xdr:nvSpPr>
          <xdr:cNvPr id="302"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3"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4"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5"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6"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18</xdr:col>
      <xdr:colOff>33130</xdr:colOff>
      <xdr:row>7</xdr:row>
      <xdr:rowOff>63360</xdr:rowOff>
    </xdr:from>
    <xdr:to>
      <xdr:col>20</xdr:col>
      <xdr:colOff>400050</xdr:colOff>
      <xdr:row>7</xdr:row>
      <xdr:rowOff>66261</xdr:rowOff>
    </xdr:to>
    <xdr:cxnSp macro="">
      <xdr:nvCxnSpPr>
        <xdr:cNvPr id="307" name="直線矢印コネクタ 306"/>
        <xdr:cNvCxnSpPr/>
      </xdr:nvCxnSpPr>
      <xdr:spPr>
        <a:xfrm flipV="1">
          <a:off x="8205580" y="1339710"/>
          <a:ext cx="1081295" cy="290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397565</xdr:colOff>
      <xdr:row>5</xdr:row>
      <xdr:rowOff>16565</xdr:rowOff>
    </xdr:from>
    <xdr:to>
      <xdr:col>17</xdr:col>
      <xdr:colOff>402535</xdr:colOff>
      <xdr:row>7</xdr:row>
      <xdr:rowOff>24849</xdr:rowOff>
    </xdr:to>
    <xdr:cxnSp macro="">
      <xdr:nvCxnSpPr>
        <xdr:cNvPr id="308" name="直線矢印コネクタ 307"/>
        <xdr:cNvCxnSpPr/>
      </xdr:nvCxnSpPr>
      <xdr:spPr>
        <a:xfrm>
          <a:off x="8103290" y="940490"/>
          <a:ext cx="4970" cy="360709"/>
        </a:xfrm>
        <a:prstGeom prst="straightConnector1">
          <a:avLst/>
        </a:prstGeom>
        <a:ln w="952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132518</xdr:colOff>
      <xdr:row>25</xdr:row>
      <xdr:rowOff>82822</xdr:rowOff>
    </xdr:from>
    <xdr:ext cx="513521" cy="140804"/>
    <xdr:sp macro="" textlink="">
      <xdr:nvSpPr>
        <xdr:cNvPr id="309" name="テキスト ボックス 308"/>
        <xdr:cNvSpPr txBox="1"/>
      </xdr:nvSpPr>
      <xdr:spPr>
        <a:xfrm>
          <a:off x="8304968" y="4788172"/>
          <a:ext cx="513521" cy="14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nchorCtr="0">
          <a:noAutofit/>
        </a:bodyPr>
        <a:lstStyle/>
        <a:p>
          <a:pPr algn="ctr"/>
          <a:r>
            <a:rPr kumimoji="1" lang="en-US" altLang="ja-JP" sz="1100" b="1"/>
            <a:t>1.2</a:t>
          </a:r>
          <a:r>
            <a:rPr kumimoji="1" lang="ja-JP" altLang="en-US" sz="1100" b="1"/>
            <a:t>ｍ</a:t>
          </a:r>
        </a:p>
      </xdr:txBody>
    </xdr:sp>
    <xdr:clientData/>
  </xdr:oneCellAnchor>
  <xdr:oneCellAnchor>
    <xdr:from>
      <xdr:col>19</xdr:col>
      <xdr:colOff>215348</xdr:colOff>
      <xdr:row>7</xdr:row>
      <xdr:rowOff>40999</xdr:rowOff>
    </xdr:from>
    <xdr:ext cx="533401" cy="229778"/>
    <xdr:sp macro="" textlink="">
      <xdr:nvSpPr>
        <xdr:cNvPr id="310" name="テキスト ボックス 309"/>
        <xdr:cNvSpPr txBox="1"/>
      </xdr:nvSpPr>
      <xdr:spPr>
        <a:xfrm>
          <a:off x="8521148" y="1317349"/>
          <a:ext cx="533401" cy="22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ctr"/>
          <a:r>
            <a:rPr kumimoji="1" lang="en-US" altLang="ja-JP" sz="1100" b="1"/>
            <a:t>1.5m</a:t>
          </a:r>
          <a:endParaRPr kumimoji="1" lang="ja-JP" altLang="en-US" sz="1100" b="1"/>
        </a:p>
      </xdr:txBody>
    </xdr:sp>
    <xdr:clientData/>
  </xdr:oneCellAnchor>
  <xdr:oneCellAnchor>
    <xdr:from>
      <xdr:col>9</xdr:col>
      <xdr:colOff>68327</xdr:colOff>
      <xdr:row>14</xdr:row>
      <xdr:rowOff>29823</xdr:rowOff>
    </xdr:from>
    <xdr:ext cx="533401" cy="264560"/>
    <xdr:sp macro="" textlink="">
      <xdr:nvSpPr>
        <xdr:cNvPr id="311" name="テキスト ボックス 310"/>
        <xdr:cNvSpPr txBox="1"/>
      </xdr:nvSpPr>
      <xdr:spPr>
        <a:xfrm>
          <a:off x="3716402" y="2639673"/>
          <a:ext cx="533401" cy="26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en-US" altLang="ja-JP" sz="1100" b="1"/>
            <a:t>9.1m</a:t>
          </a:r>
          <a:endParaRPr kumimoji="1" lang="ja-JP" altLang="en-US" sz="1100" b="1"/>
        </a:p>
      </xdr:txBody>
    </xdr:sp>
    <xdr:clientData/>
  </xdr:oneCellAnchor>
  <xdr:twoCellAnchor>
    <xdr:from>
      <xdr:col>22</xdr:col>
      <xdr:colOff>50812</xdr:colOff>
      <xdr:row>6</xdr:row>
      <xdr:rowOff>233781</xdr:rowOff>
    </xdr:from>
    <xdr:to>
      <xdr:col>22</xdr:col>
      <xdr:colOff>239036</xdr:colOff>
      <xdr:row>8</xdr:row>
      <xdr:rowOff>69860</xdr:rowOff>
    </xdr:to>
    <xdr:sp macro="" textlink="">
      <xdr:nvSpPr>
        <xdr:cNvPr id="312" name="AutoShape 88"/>
        <xdr:cNvSpPr>
          <a:spLocks noChangeArrowheads="1"/>
        </xdr:cNvSpPr>
      </xdr:nvSpPr>
      <xdr:spPr bwMode="auto">
        <a:xfrm rot="18798410">
          <a:off x="9351834" y="1276909"/>
          <a:ext cx="331379" cy="188224"/>
        </a:xfrm>
        <a:prstGeom prst="leftArrow">
          <a:avLst>
            <a:gd name="adj1" fmla="val 52389"/>
            <a:gd name="adj2" fmla="val 6818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144967</xdr:colOff>
      <xdr:row>5</xdr:row>
      <xdr:rowOff>139237</xdr:rowOff>
    </xdr:from>
    <xdr:to>
      <xdr:col>23</xdr:col>
      <xdr:colOff>135444</xdr:colOff>
      <xdr:row>6</xdr:row>
      <xdr:rowOff>184667</xdr:rowOff>
    </xdr:to>
    <xdr:sp macro="" textlink="">
      <xdr:nvSpPr>
        <xdr:cNvPr id="313" name="テキスト ボックス 312"/>
        <xdr:cNvSpPr txBox="1"/>
      </xdr:nvSpPr>
      <xdr:spPr>
        <a:xfrm>
          <a:off x="9543615" y="1130615"/>
          <a:ext cx="476446" cy="230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②</a:t>
          </a:r>
        </a:p>
      </xdr:txBody>
    </xdr:sp>
    <xdr:clientData/>
  </xdr:twoCellAnchor>
  <xdr:twoCellAnchor>
    <xdr:from>
      <xdr:col>23</xdr:col>
      <xdr:colOff>79878</xdr:colOff>
      <xdr:row>23</xdr:row>
      <xdr:rowOff>36321</xdr:rowOff>
    </xdr:from>
    <xdr:to>
      <xdr:col>23</xdr:col>
      <xdr:colOff>469576</xdr:colOff>
      <xdr:row>24</xdr:row>
      <xdr:rowOff>112521</xdr:rowOff>
    </xdr:to>
    <xdr:sp macro="" textlink="">
      <xdr:nvSpPr>
        <xdr:cNvPr id="314" name="テキスト ボックス 313"/>
        <xdr:cNvSpPr txBox="1"/>
      </xdr:nvSpPr>
      <xdr:spPr>
        <a:xfrm>
          <a:off x="9938253" y="4360671"/>
          <a:ext cx="38969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①</a:t>
          </a:r>
          <a:endParaRPr kumimoji="1" lang="en-US" altLang="ja-JP" sz="1100" b="1">
            <a:latin typeface="HG丸ｺﾞｼｯｸM-PRO" panose="020F0600000000000000" pitchFamily="50" charset="-128"/>
            <a:ea typeface="HG丸ｺﾞｼｯｸM-PRO" panose="020F0600000000000000" pitchFamily="50" charset="-128"/>
          </a:endParaRPr>
        </a:p>
        <a:p>
          <a:pPr>
            <a:lnSpc>
              <a:spcPts val="1300"/>
            </a:lnSpc>
          </a:pPr>
          <a:endParaRPr kumimoji="1" lang="en-US" altLang="ja-JP" sz="1100" b="1">
            <a:latin typeface="HG丸ｺﾞｼｯｸM-PRO" panose="020F0600000000000000" pitchFamily="50" charset="-128"/>
            <a:ea typeface="HG丸ｺﾞｼｯｸM-PRO" panose="020F0600000000000000" pitchFamily="50" charset="-128"/>
          </a:endParaRPr>
        </a:p>
        <a:p>
          <a:pPr>
            <a:lnSpc>
              <a:spcPts val="1300"/>
            </a:lnSpc>
          </a:pPr>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0</xdr:colOff>
      <xdr:row>11</xdr:row>
      <xdr:rowOff>91108</xdr:rowOff>
    </xdr:from>
    <xdr:to>
      <xdr:col>9</xdr:col>
      <xdr:colOff>248478</xdr:colOff>
      <xdr:row>11</xdr:row>
      <xdr:rowOff>91582</xdr:rowOff>
    </xdr:to>
    <xdr:cxnSp macro="">
      <xdr:nvCxnSpPr>
        <xdr:cNvPr id="315" name="直線矢印コネクタ 314"/>
        <xdr:cNvCxnSpPr/>
      </xdr:nvCxnSpPr>
      <xdr:spPr>
        <a:xfrm flipV="1">
          <a:off x="3648075" y="2129458"/>
          <a:ext cx="248478" cy="474"/>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65485</xdr:colOff>
      <xdr:row>6</xdr:row>
      <xdr:rowOff>5954</xdr:rowOff>
    </xdr:from>
    <xdr:to>
      <xdr:col>10</xdr:col>
      <xdr:colOff>65485</xdr:colOff>
      <xdr:row>11</xdr:row>
      <xdr:rowOff>0</xdr:rowOff>
    </xdr:to>
    <xdr:cxnSp macro="">
      <xdr:nvCxnSpPr>
        <xdr:cNvPr id="316" name="直線矢印コネクタ 315"/>
        <xdr:cNvCxnSpPr/>
      </xdr:nvCxnSpPr>
      <xdr:spPr>
        <a:xfrm>
          <a:off x="4008835" y="977504"/>
          <a:ext cx="0" cy="1060846"/>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4970</xdr:colOff>
      <xdr:row>11</xdr:row>
      <xdr:rowOff>182218</xdr:rowOff>
    </xdr:from>
    <xdr:ext cx="425725" cy="347870"/>
    <xdr:sp macro="" textlink="">
      <xdr:nvSpPr>
        <xdr:cNvPr id="317" name="テキスト ボックス 316"/>
        <xdr:cNvSpPr txBox="1"/>
      </xdr:nvSpPr>
      <xdr:spPr>
        <a:xfrm>
          <a:off x="3653045" y="2220568"/>
          <a:ext cx="42572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ctr"/>
          <a:r>
            <a:rPr kumimoji="1" lang="en-US" altLang="ja-JP" sz="1100" b="1"/>
            <a:t>0.6m</a:t>
          </a:r>
        </a:p>
        <a:p>
          <a:pPr algn="l"/>
          <a:r>
            <a:rPr kumimoji="1" lang="ja-JP" altLang="en-US" sz="900" b="1">
              <a:latin typeface="+mn-lt"/>
              <a:ea typeface="+mn-ea"/>
            </a:rPr>
            <a:t>（</a:t>
          </a:r>
          <a:r>
            <a:rPr kumimoji="1" lang="en-US" altLang="ja-JP" sz="900" b="1">
              <a:latin typeface="+mn-lt"/>
              <a:ea typeface="+mn-ea"/>
            </a:rPr>
            <a:t>60</a:t>
          </a:r>
          <a:r>
            <a:rPr kumimoji="1" lang="ja-JP" altLang="en-US" sz="900" b="1">
              <a:latin typeface="+mn-lt"/>
              <a:ea typeface="+mn-ea"/>
            </a:rPr>
            <a:t>ｃｍ）</a:t>
          </a:r>
        </a:p>
      </xdr:txBody>
    </xdr:sp>
    <xdr:clientData/>
  </xdr:oneCellAnchor>
  <xdr:twoCellAnchor>
    <xdr:from>
      <xdr:col>1</xdr:col>
      <xdr:colOff>129832</xdr:colOff>
      <xdr:row>13</xdr:row>
      <xdr:rowOff>14907</xdr:rowOff>
    </xdr:from>
    <xdr:to>
      <xdr:col>1</xdr:col>
      <xdr:colOff>435460</xdr:colOff>
      <xdr:row>14</xdr:row>
      <xdr:rowOff>172069</xdr:rowOff>
    </xdr:to>
    <xdr:grpSp>
      <xdr:nvGrpSpPr>
        <xdr:cNvPr id="318" name="Group 91"/>
        <xdr:cNvGrpSpPr>
          <a:grpSpLocks/>
        </xdr:cNvGrpSpPr>
      </xdr:nvGrpSpPr>
      <xdr:grpSpPr bwMode="auto">
        <a:xfrm rot="10800000">
          <a:off x="324220" y="2354040"/>
          <a:ext cx="83378" cy="287013"/>
          <a:chOff x="851" y="286"/>
          <a:chExt cx="85" cy="86"/>
        </a:xfrm>
      </xdr:grpSpPr>
      <xdr:sp macro="" textlink="">
        <xdr:nvSpPr>
          <xdr:cNvPr id="319" name="Arc 9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20" name="Line 9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oneCellAnchor>
    <xdr:from>
      <xdr:col>10</xdr:col>
      <xdr:colOff>9770</xdr:colOff>
      <xdr:row>7</xdr:row>
      <xdr:rowOff>28435</xdr:rowOff>
    </xdr:from>
    <xdr:ext cx="533401" cy="264560"/>
    <xdr:sp macro="" textlink="">
      <xdr:nvSpPr>
        <xdr:cNvPr id="321" name="テキスト ボックス 320"/>
        <xdr:cNvSpPr txBox="1"/>
      </xdr:nvSpPr>
      <xdr:spPr>
        <a:xfrm>
          <a:off x="3953120" y="1304785"/>
          <a:ext cx="533401" cy="26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en-US" altLang="ja-JP" sz="1100" b="1"/>
            <a:t>2.0m</a:t>
          </a:r>
          <a:endParaRPr kumimoji="1" lang="ja-JP" altLang="en-US" sz="1100" b="1"/>
        </a:p>
      </xdr:txBody>
    </xdr:sp>
    <xdr:clientData/>
  </xdr:oneCellAnchor>
  <xdr:twoCellAnchor>
    <xdr:from>
      <xdr:col>22</xdr:col>
      <xdr:colOff>257175</xdr:colOff>
      <xdr:row>12</xdr:row>
      <xdr:rowOff>0</xdr:rowOff>
    </xdr:from>
    <xdr:to>
      <xdr:col>23</xdr:col>
      <xdr:colOff>200025</xdr:colOff>
      <xdr:row>12</xdr:row>
      <xdr:rowOff>0</xdr:rowOff>
    </xdr:to>
    <xdr:cxnSp macro="">
      <xdr:nvCxnSpPr>
        <xdr:cNvPr id="322" name="直線コネクタ 321"/>
        <xdr:cNvCxnSpPr/>
      </xdr:nvCxnSpPr>
      <xdr:spPr bwMode="auto">
        <a:xfrm>
          <a:off x="9629775" y="2228850"/>
          <a:ext cx="428625" cy="0"/>
        </a:xfrm>
        <a:prstGeom prst="line">
          <a:avLst/>
        </a:prstGeom>
        <a:solidFill>
          <a:srgbClr xmlns:mc="http://schemas.openxmlformats.org/markup-compatibility/2006" xmlns:a14="http://schemas.microsoft.com/office/drawing/2010/main" val="FFFFFF" mc:Ignorable="a14" a14:legacySpreadsheetColorIndex="9"/>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257175</xdr:colOff>
      <xdr:row>17</xdr:row>
      <xdr:rowOff>0</xdr:rowOff>
    </xdr:from>
    <xdr:to>
      <xdr:col>23</xdr:col>
      <xdr:colOff>200025</xdr:colOff>
      <xdr:row>17</xdr:row>
      <xdr:rowOff>0</xdr:rowOff>
    </xdr:to>
    <xdr:cxnSp macro="">
      <xdr:nvCxnSpPr>
        <xdr:cNvPr id="323" name="直線コネクタ 322"/>
        <xdr:cNvCxnSpPr/>
      </xdr:nvCxnSpPr>
      <xdr:spPr bwMode="auto">
        <a:xfrm>
          <a:off x="9629775" y="3181350"/>
          <a:ext cx="428625" cy="0"/>
        </a:xfrm>
        <a:prstGeom prst="line">
          <a:avLst/>
        </a:prstGeom>
        <a:solidFill>
          <a:srgbClr xmlns:mc="http://schemas.openxmlformats.org/markup-compatibility/2006" xmlns:a14="http://schemas.microsoft.com/office/drawing/2010/main" val="FFFFFF" mc:Ignorable="a14" a14:legacySpreadsheetColorIndex="9"/>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0</xdr:colOff>
      <xdr:row>13</xdr:row>
      <xdr:rowOff>15323</xdr:rowOff>
    </xdr:from>
    <xdr:to>
      <xdr:col>22</xdr:col>
      <xdr:colOff>248478</xdr:colOff>
      <xdr:row>17</xdr:row>
      <xdr:rowOff>8283</xdr:rowOff>
    </xdr:to>
    <xdr:sp macro="" textlink="">
      <xdr:nvSpPr>
        <xdr:cNvPr id="324" name="テキスト ボックス 323"/>
        <xdr:cNvSpPr txBox="1"/>
      </xdr:nvSpPr>
      <xdr:spPr>
        <a:xfrm>
          <a:off x="9372600" y="2434673"/>
          <a:ext cx="248478" cy="754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（スロープ）</a:t>
          </a:r>
        </a:p>
      </xdr:txBody>
    </xdr:sp>
    <xdr:clientData/>
  </xdr:twoCellAnchor>
  <xdr:twoCellAnchor>
    <xdr:from>
      <xdr:col>4</xdr:col>
      <xdr:colOff>114301</xdr:colOff>
      <xdr:row>8</xdr:row>
      <xdr:rowOff>152400</xdr:rowOff>
    </xdr:from>
    <xdr:to>
      <xdr:col>5</xdr:col>
      <xdr:colOff>372716</xdr:colOff>
      <xdr:row>10</xdr:row>
      <xdr:rowOff>114300</xdr:rowOff>
    </xdr:to>
    <xdr:sp macro="" textlink="">
      <xdr:nvSpPr>
        <xdr:cNvPr id="325" name="Rectangle 81"/>
        <xdr:cNvSpPr>
          <a:spLocks noChangeArrowheads="1"/>
        </xdr:cNvSpPr>
      </xdr:nvSpPr>
      <xdr:spPr bwMode="auto">
        <a:xfrm>
          <a:off x="1828801" y="1619250"/>
          <a:ext cx="772765" cy="342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ベッド</a:t>
          </a:r>
        </a:p>
      </xdr:txBody>
    </xdr:sp>
    <xdr:clientData/>
  </xdr:twoCellAnchor>
  <xdr:twoCellAnchor>
    <xdr:from>
      <xdr:col>4</xdr:col>
      <xdr:colOff>44585</xdr:colOff>
      <xdr:row>8</xdr:row>
      <xdr:rowOff>49669</xdr:rowOff>
    </xdr:from>
    <xdr:to>
      <xdr:col>6</xdr:col>
      <xdr:colOff>8282</xdr:colOff>
      <xdr:row>8</xdr:row>
      <xdr:rowOff>51079</xdr:rowOff>
    </xdr:to>
    <xdr:cxnSp macro="">
      <xdr:nvCxnSpPr>
        <xdr:cNvPr id="326" name="直線コネクタ 325"/>
        <xdr:cNvCxnSpPr/>
      </xdr:nvCxnSpPr>
      <xdr:spPr bwMode="auto">
        <a:xfrm>
          <a:off x="1759085" y="1516519"/>
          <a:ext cx="1030497" cy="141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2089</xdr:colOff>
      <xdr:row>5</xdr:row>
      <xdr:rowOff>72564</xdr:rowOff>
    </xdr:from>
    <xdr:to>
      <xdr:col>6</xdr:col>
      <xdr:colOff>2553</xdr:colOff>
      <xdr:row>7</xdr:row>
      <xdr:rowOff>186864</xdr:rowOff>
    </xdr:to>
    <xdr:cxnSp macro="">
      <xdr:nvCxnSpPr>
        <xdr:cNvPr id="327" name="直線コネクタ 326"/>
        <xdr:cNvCxnSpPr/>
      </xdr:nvCxnSpPr>
      <xdr:spPr bwMode="auto">
        <a:xfrm flipH="1">
          <a:off x="2783389" y="967914"/>
          <a:ext cx="464" cy="49530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2886</xdr:colOff>
      <xdr:row>8</xdr:row>
      <xdr:rowOff>121814</xdr:rowOff>
    </xdr:from>
    <xdr:to>
      <xdr:col>6</xdr:col>
      <xdr:colOff>2886</xdr:colOff>
      <xdr:row>10</xdr:row>
      <xdr:rowOff>158520</xdr:rowOff>
    </xdr:to>
    <xdr:cxnSp macro="">
      <xdr:nvCxnSpPr>
        <xdr:cNvPr id="328" name="直線コネクタ 327"/>
        <xdr:cNvCxnSpPr/>
      </xdr:nvCxnSpPr>
      <xdr:spPr bwMode="auto">
        <a:xfrm>
          <a:off x="2784186" y="1588664"/>
          <a:ext cx="0" cy="417706"/>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326483</xdr:colOff>
      <xdr:row>20</xdr:row>
      <xdr:rowOff>110719</xdr:rowOff>
    </xdr:from>
    <xdr:to>
      <xdr:col>3</xdr:col>
      <xdr:colOff>360501</xdr:colOff>
      <xdr:row>25</xdr:row>
      <xdr:rowOff>10026</xdr:rowOff>
    </xdr:to>
    <xdr:grpSp>
      <xdr:nvGrpSpPr>
        <xdr:cNvPr id="329" name="Group 50"/>
        <xdr:cNvGrpSpPr>
          <a:grpSpLocks/>
        </xdr:cNvGrpSpPr>
      </xdr:nvGrpSpPr>
      <xdr:grpSpPr bwMode="auto">
        <a:xfrm rot="5400000">
          <a:off x="669221" y="3636297"/>
          <a:ext cx="741654" cy="610702"/>
          <a:chOff x="202" y="148"/>
          <a:chExt cx="102" cy="67"/>
        </a:xfrm>
      </xdr:grpSpPr>
      <xdr:sp macro="" textlink="">
        <xdr:nvSpPr>
          <xdr:cNvPr id="330" name="Rectangle 51"/>
          <xdr:cNvSpPr>
            <a:spLocks noChangeArrowheads="1"/>
          </xdr:cNvSpPr>
        </xdr:nvSpPr>
        <xdr:spPr bwMode="auto">
          <a:xfrm rot="5400000">
            <a:off x="219" y="161"/>
            <a:ext cx="67" cy="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331" name="Group 52"/>
          <xdr:cNvGrpSpPr>
            <a:grpSpLocks/>
          </xdr:cNvGrpSpPr>
        </xdr:nvGrpSpPr>
        <xdr:grpSpPr bwMode="auto">
          <a:xfrm>
            <a:off x="202" y="166"/>
            <a:ext cx="102" cy="29"/>
            <a:chOff x="117" y="166"/>
            <a:chExt cx="102" cy="29"/>
          </a:xfrm>
        </xdr:grpSpPr>
        <xdr:sp macro="" textlink="">
          <xdr:nvSpPr>
            <xdr:cNvPr id="332" name="AutoShape 53"/>
            <xdr:cNvSpPr>
              <a:spLocks noChangeArrowheads="1"/>
            </xdr:cNvSpPr>
          </xdr:nvSpPr>
          <xdr:spPr bwMode="auto">
            <a:xfrm>
              <a:off x="117"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33" name="AutoShape 54"/>
            <xdr:cNvSpPr>
              <a:spLocks noChangeArrowheads="1"/>
            </xdr:cNvSpPr>
          </xdr:nvSpPr>
          <xdr:spPr bwMode="auto">
            <a:xfrm>
              <a:off x="190"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3</xdr:col>
      <xdr:colOff>347869</xdr:colOff>
      <xdr:row>13</xdr:row>
      <xdr:rowOff>55226</xdr:rowOff>
    </xdr:from>
    <xdr:to>
      <xdr:col>4</xdr:col>
      <xdr:colOff>246</xdr:colOff>
      <xdr:row>14</xdr:row>
      <xdr:rowOff>179051</xdr:rowOff>
    </xdr:to>
    <xdr:grpSp>
      <xdr:nvGrpSpPr>
        <xdr:cNvPr id="334" name="Group 91"/>
        <xdr:cNvGrpSpPr>
          <a:grpSpLocks/>
        </xdr:cNvGrpSpPr>
      </xdr:nvGrpSpPr>
      <xdr:grpSpPr bwMode="auto">
        <a:xfrm rot="-5400000">
          <a:off x="1391670" y="2335456"/>
          <a:ext cx="247326" cy="365132"/>
          <a:chOff x="851" y="286"/>
          <a:chExt cx="85" cy="86"/>
        </a:xfrm>
      </xdr:grpSpPr>
      <xdr:sp macro="" textlink="">
        <xdr:nvSpPr>
          <xdr:cNvPr id="335" name="Arc 9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 name="Line 9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91166</xdr:colOff>
      <xdr:row>6</xdr:row>
      <xdr:rowOff>16333</xdr:rowOff>
    </xdr:from>
    <xdr:to>
      <xdr:col>8</xdr:col>
      <xdr:colOff>3726</xdr:colOff>
      <xdr:row>7</xdr:row>
      <xdr:rowOff>130972</xdr:rowOff>
    </xdr:to>
    <xdr:sp macro="" textlink="">
      <xdr:nvSpPr>
        <xdr:cNvPr id="337" name="AutoShape 4"/>
        <xdr:cNvSpPr>
          <a:spLocks noChangeArrowheads="1"/>
        </xdr:cNvSpPr>
      </xdr:nvSpPr>
      <xdr:spPr bwMode="auto">
        <a:xfrm rot="5400000">
          <a:off x="3242914" y="1065110"/>
          <a:ext cx="419439" cy="26498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898071</xdr:colOff>
      <xdr:row>15</xdr:row>
      <xdr:rowOff>13608</xdr:rowOff>
    </xdr:from>
    <xdr:to>
      <xdr:col>5</xdr:col>
      <xdr:colOff>0</xdr:colOff>
      <xdr:row>15</xdr:row>
      <xdr:rowOff>13608</xdr:rowOff>
    </xdr:to>
    <xdr:cxnSp macro="">
      <xdr:nvCxnSpPr>
        <xdr:cNvPr id="338" name="直線コネクタ 337"/>
        <xdr:cNvCxnSpPr/>
      </xdr:nvCxnSpPr>
      <xdr:spPr bwMode="auto">
        <a:xfrm>
          <a:off x="1717221" y="2813958"/>
          <a:ext cx="511629"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99394</xdr:colOff>
      <xdr:row>14</xdr:row>
      <xdr:rowOff>170312</xdr:rowOff>
    </xdr:from>
    <xdr:to>
      <xdr:col>5</xdr:col>
      <xdr:colOff>198785</xdr:colOff>
      <xdr:row>14</xdr:row>
      <xdr:rowOff>170312</xdr:rowOff>
    </xdr:to>
    <xdr:cxnSp macro="">
      <xdr:nvCxnSpPr>
        <xdr:cNvPr id="339" name="直線コネクタ 338"/>
        <xdr:cNvCxnSpPr/>
      </xdr:nvCxnSpPr>
      <xdr:spPr bwMode="auto">
        <a:xfrm>
          <a:off x="1813894" y="2780162"/>
          <a:ext cx="613741"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132521</xdr:colOff>
      <xdr:row>11</xdr:row>
      <xdr:rowOff>33130</xdr:rowOff>
    </xdr:from>
    <xdr:to>
      <xdr:col>6</xdr:col>
      <xdr:colOff>122579</xdr:colOff>
      <xdr:row>11</xdr:row>
      <xdr:rowOff>33130</xdr:rowOff>
    </xdr:to>
    <xdr:cxnSp macro="">
      <xdr:nvCxnSpPr>
        <xdr:cNvPr id="340" name="直線コネクタ 339"/>
        <xdr:cNvCxnSpPr/>
      </xdr:nvCxnSpPr>
      <xdr:spPr bwMode="auto">
        <a:xfrm>
          <a:off x="2361371" y="2071480"/>
          <a:ext cx="542508"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207065</xdr:colOff>
      <xdr:row>19</xdr:row>
      <xdr:rowOff>0</xdr:rowOff>
    </xdr:from>
    <xdr:to>
      <xdr:col>7</xdr:col>
      <xdr:colOff>65018</xdr:colOff>
      <xdr:row>20</xdr:row>
      <xdr:rowOff>149500</xdr:rowOff>
    </xdr:to>
    <xdr:sp macro="" textlink="">
      <xdr:nvSpPr>
        <xdr:cNvPr id="341" name="AutoShape 73"/>
        <xdr:cNvSpPr>
          <a:spLocks noChangeArrowheads="1"/>
        </xdr:cNvSpPr>
      </xdr:nvSpPr>
      <xdr:spPr bwMode="auto">
        <a:xfrm rot="-5400000">
          <a:off x="2971179" y="3579536"/>
          <a:ext cx="340000" cy="305628"/>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33130</xdr:colOff>
      <xdr:row>17</xdr:row>
      <xdr:rowOff>107672</xdr:rowOff>
    </xdr:from>
    <xdr:to>
      <xdr:col>8</xdr:col>
      <xdr:colOff>33131</xdr:colOff>
      <xdr:row>20</xdr:row>
      <xdr:rowOff>132520</xdr:rowOff>
    </xdr:to>
    <xdr:cxnSp macro="">
      <xdr:nvCxnSpPr>
        <xdr:cNvPr id="342" name="直線コネクタ 341"/>
        <xdr:cNvCxnSpPr/>
      </xdr:nvCxnSpPr>
      <xdr:spPr bwMode="auto">
        <a:xfrm>
          <a:off x="3614530" y="3289022"/>
          <a:ext cx="1" cy="596348"/>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32845</xdr:colOff>
      <xdr:row>21</xdr:row>
      <xdr:rowOff>23136</xdr:rowOff>
    </xdr:from>
    <xdr:to>
      <xdr:col>8</xdr:col>
      <xdr:colOff>39700</xdr:colOff>
      <xdr:row>24</xdr:row>
      <xdr:rowOff>65691</xdr:rowOff>
    </xdr:to>
    <xdr:cxnSp macro="">
      <xdr:nvCxnSpPr>
        <xdr:cNvPr id="343" name="直線コネクタ 342"/>
        <xdr:cNvCxnSpPr/>
      </xdr:nvCxnSpPr>
      <xdr:spPr bwMode="auto">
        <a:xfrm flipH="1">
          <a:off x="3614245" y="3966486"/>
          <a:ext cx="6855" cy="61405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198782</xdr:colOff>
      <xdr:row>6</xdr:row>
      <xdr:rowOff>41413</xdr:rowOff>
    </xdr:from>
    <xdr:to>
      <xdr:col>14</xdr:col>
      <xdr:colOff>207065</xdr:colOff>
      <xdr:row>25</xdr:row>
      <xdr:rowOff>165652</xdr:rowOff>
    </xdr:to>
    <xdr:cxnSp macro="">
      <xdr:nvCxnSpPr>
        <xdr:cNvPr id="344" name="直線矢印コネクタ 343"/>
        <xdr:cNvCxnSpPr/>
      </xdr:nvCxnSpPr>
      <xdr:spPr>
        <a:xfrm>
          <a:off x="6161432" y="1012963"/>
          <a:ext cx="8283" cy="3858039"/>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33129</xdr:colOff>
      <xdr:row>15</xdr:row>
      <xdr:rowOff>66261</xdr:rowOff>
    </xdr:from>
    <xdr:to>
      <xdr:col>21</xdr:col>
      <xdr:colOff>16564</xdr:colOff>
      <xdr:row>15</xdr:row>
      <xdr:rowOff>74544</xdr:rowOff>
    </xdr:to>
    <xdr:cxnSp macro="">
      <xdr:nvCxnSpPr>
        <xdr:cNvPr id="345" name="直線矢印コネクタ 344"/>
        <xdr:cNvCxnSpPr/>
      </xdr:nvCxnSpPr>
      <xdr:spPr>
        <a:xfrm flipV="1">
          <a:off x="3681204" y="2866611"/>
          <a:ext cx="5641285" cy="8283"/>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178594</xdr:colOff>
      <xdr:row>9</xdr:row>
      <xdr:rowOff>3311</xdr:rowOff>
    </xdr:from>
    <xdr:to>
      <xdr:col>22</xdr:col>
      <xdr:colOff>136923</xdr:colOff>
      <xdr:row>15</xdr:row>
      <xdr:rowOff>107672</xdr:rowOff>
    </xdr:to>
    <xdr:sp macro="" textlink="">
      <xdr:nvSpPr>
        <xdr:cNvPr id="346" name="テキスト ボックス 345"/>
        <xdr:cNvSpPr txBox="1"/>
      </xdr:nvSpPr>
      <xdr:spPr>
        <a:xfrm>
          <a:off x="6141244" y="1660661"/>
          <a:ext cx="3368279" cy="1247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8.7</a:t>
          </a:r>
          <a:r>
            <a:rPr kumimoji="1" lang="ja-JP" altLang="en-US" sz="1100"/>
            <a:t>ｍ</a:t>
          </a:r>
          <a:r>
            <a:rPr kumimoji="1" lang="en-US" altLang="ja-JP" sz="1100"/>
            <a:t>×9.1</a:t>
          </a:r>
          <a:r>
            <a:rPr kumimoji="1" lang="ja-JP" altLang="en-US" sz="1100"/>
            <a:t>ｍ＝</a:t>
          </a:r>
          <a:r>
            <a:rPr kumimoji="1" lang="en-US" altLang="ja-JP" sz="1100" u="sng"/>
            <a:t>79.17</a:t>
          </a:r>
          <a:r>
            <a:rPr kumimoji="1" lang="ja-JP" altLang="en-US" sz="1100" u="sng"/>
            <a:t>㎡</a:t>
          </a:r>
          <a:r>
            <a:rPr kumimoji="1" lang="ja-JP" altLang="en-US" sz="1100"/>
            <a:t> </a:t>
          </a:r>
          <a:endParaRPr kumimoji="1" lang="en-US" altLang="ja-JP" sz="1100"/>
        </a:p>
        <a:p>
          <a:r>
            <a:rPr kumimoji="1" lang="ja-JP" altLang="en-US" sz="1100"/>
            <a:t>　　</a:t>
          </a:r>
          <a:r>
            <a:rPr kumimoji="1" lang="en-US" altLang="ja-JP" sz="1100"/>
            <a:t>0.4</a:t>
          </a:r>
          <a:r>
            <a:rPr kumimoji="1" lang="ja-JP" altLang="en-US" sz="1100"/>
            <a:t>ｍ</a:t>
          </a:r>
          <a:r>
            <a:rPr kumimoji="1" lang="en-US" altLang="ja-JP" sz="1100"/>
            <a:t>×1.5</a:t>
          </a:r>
          <a:r>
            <a:rPr kumimoji="1" lang="ja-JP" altLang="en-US" sz="1100"/>
            <a:t>ｍ＝</a:t>
          </a:r>
          <a:r>
            <a:rPr kumimoji="1" lang="en-US" altLang="ja-JP" sz="1100" u="sng"/>
            <a:t>0.60</a:t>
          </a:r>
          <a:r>
            <a:rPr kumimoji="1" lang="ja-JP" altLang="en-US" sz="1100" u="sng"/>
            <a:t>㎡</a:t>
          </a:r>
          <a:r>
            <a:rPr kumimoji="1" lang="ja-JP" altLang="en-US" sz="1100"/>
            <a:t>（収納棚）</a:t>
          </a:r>
          <a:endParaRPr kumimoji="1" lang="en-US" altLang="ja-JP" sz="1100"/>
        </a:p>
        <a:p>
          <a:r>
            <a:rPr kumimoji="1" lang="ja-JP" altLang="en-US" sz="1100"/>
            <a:t>　　</a:t>
          </a:r>
          <a:r>
            <a:rPr kumimoji="1" lang="en-US" altLang="ja-JP" sz="1100"/>
            <a:t>1.2</a:t>
          </a:r>
          <a:r>
            <a:rPr kumimoji="1" lang="ja-JP" altLang="en-US" sz="1100"/>
            <a:t>ｍ</a:t>
          </a:r>
          <a:r>
            <a:rPr kumimoji="1" lang="en-US" altLang="ja-JP" sz="1100"/>
            <a:t>×1.4</a:t>
          </a:r>
          <a:r>
            <a:rPr kumimoji="1" lang="ja-JP" altLang="en-US" sz="1100"/>
            <a:t>ｍ＝</a:t>
          </a:r>
          <a:r>
            <a:rPr kumimoji="1" lang="en-US" altLang="ja-JP" sz="1100" u="sng"/>
            <a:t>1.68</a:t>
          </a:r>
          <a:r>
            <a:rPr kumimoji="1" lang="ja-JP" altLang="en-US" sz="1100"/>
            <a:t>㎡</a:t>
          </a:r>
          <a:r>
            <a:rPr kumimoji="1" lang="ja-JP" altLang="en-US" sz="1100">
              <a:latin typeface="+mn-ea"/>
              <a:ea typeface="+mn-ea"/>
            </a:rPr>
            <a:t>（事務スペース）</a:t>
          </a:r>
          <a:endParaRPr kumimoji="1" lang="en-US" altLang="ja-JP" sz="1100">
            <a:latin typeface="+mn-ea"/>
            <a:ea typeface="+mn-ea"/>
          </a:endParaRPr>
        </a:p>
        <a:p>
          <a:r>
            <a:rPr kumimoji="1" lang="ja-JP" altLang="en-US" sz="900"/>
            <a:t>　　 </a:t>
          </a:r>
          <a:r>
            <a:rPr kumimoji="1" lang="en-US" altLang="ja-JP" sz="1100">
              <a:latin typeface="+mn-lt"/>
            </a:rPr>
            <a:t>0.9</a:t>
          </a:r>
          <a:r>
            <a:rPr kumimoji="1" lang="ja-JP" altLang="en-US" sz="1100">
              <a:latin typeface="+mn-lt"/>
            </a:rPr>
            <a:t>ｍ</a:t>
          </a:r>
          <a:r>
            <a:rPr kumimoji="1" lang="en-US" altLang="ja-JP" sz="1100">
              <a:latin typeface="+mn-lt"/>
            </a:rPr>
            <a:t>×0.7</a:t>
          </a:r>
          <a:r>
            <a:rPr kumimoji="1" lang="ja-JP" altLang="en-US" sz="1100">
              <a:latin typeface="+mn-lt"/>
            </a:rPr>
            <a:t>ｍ＝</a:t>
          </a:r>
          <a:r>
            <a:rPr kumimoji="1" lang="en-US" altLang="ja-JP" sz="1100" u="sng">
              <a:latin typeface="+mn-lt"/>
            </a:rPr>
            <a:t>0.63</a:t>
          </a:r>
          <a:r>
            <a:rPr kumimoji="1" lang="ja-JP" altLang="en-US" sz="1100" u="sng">
              <a:latin typeface="+mn-lt"/>
            </a:rPr>
            <a:t>㎡</a:t>
          </a:r>
          <a:r>
            <a:rPr kumimoji="1" lang="ja-JP" altLang="en-US" sz="1100">
              <a:latin typeface="+mn-lt"/>
            </a:rPr>
            <a:t>（ハンガーラック）</a:t>
          </a:r>
          <a:endParaRPr kumimoji="1" lang="en-US" altLang="ja-JP" sz="900"/>
        </a:p>
        <a:p>
          <a:r>
            <a:rPr kumimoji="1" lang="ja-JP" altLang="en-US" sz="1100"/>
            <a:t>　　</a:t>
          </a:r>
          <a:r>
            <a:rPr kumimoji="1" lang="en-US" altLang="ja-JP" sz="1100"/>
            <a:t>2.0</a:t>
          </a:r>
          <a:r>
            <a:rPr kumimoji="1" lang="ja-JP" altLang="en-US" sz="1100"/>
            <a:t>ｍ</a:t>
          </a:r>
          <a:r>
            <a:rPr kumimoji="1" lang="en-US" altLang="ja-JP" sz="1100"/>
            <a:t>×0.6</a:t>
          </a:r>
          <a:r>
            <a:rPr kumimoji="1" lang="ja-JP" altLang="en-US" sz="1100"/>
            <a:t>ｍ＝</a:t>
          </a:r>
          <a:r>
            <a:rPr kumimoji="1" lang="en-US" altLang="ja-JP" sz="1100" u="sng"/>
            <a:t>1.20</a:t>
          </a:r>
          <a:r>
            <a:rPr kumimoji="1" lang="ja-JP" altLang="en-US" sz="1100" u="none"/>
            <a:t>㎡</a:t>
          </a:r>
          <a:r>
            <a:rPr kumimoji="1" lang="ja-JP" altLang="en-US" sz="1050" u="none">
              <a:latin typeface="+mn-ea"/>
              <a:ea typeface="+mn-ea"/>
            </a:rPr>
            <a:t>（キッチン前幅</a:t>
          </a:r>
          <a:r>
            <a:rPr kumimoji="1" lang="en-US" altLang="ja-JP" sz="1050" u="none">
              <a:latin typeface="+mn-ea"/>
              <a:ea typeface="+mn-ea"/>
            </a:rPr>
            <a:t>60</a:t>
          </a:r>
          <a:r>
            <a:rPr kumimoji="1" lang="ja-JP" altLang="en-US" sz="1050" u="none">
              <a:latin typeface="+mn-ea"/>
              <a:ea typeface="+mn-ea"/>
            </a:rPr>
            <a:t>ｃｍ）</a:t>
          </a:r>
          <a:endParaRPr kumimoji="1" lang="en-US" altLang="ja-JP" sz="1050" u="none">
            <a:latin typeface="+mn-ea"/>
            <a:ea typeface="+mn-ea"/>
          </a:endParaRPr>
        </a:p>
        <a:p>
          <a:r>
            <a:rPr kumimoji="1" lang="ja-JP" altLang="en-US" sz="1100"/>
            <a:t>    　＝</a:t>
          </a:r>
          <a:r>
            <a:rPr kumimoji="1" lang="en-US" altLang="ja-JP" sz="1100"/>
            <a:t>79.17</a:t>
          </a:r>
          <a:r>
            <a:rPr kumimoji="1" lang="ja-JP" altLang="en-US" sz="1100"/>
            <a:t>－</a:t>
          </a:r>
          <a:r>
            <a:rPr kumimoji="1" lang="en-US" altLang="ja-JP" sz="1100"/>
            <a:t>0.60</a:t>
          </a:r>
          <a:r>
            <a:rPr kumimoji="1" lang="ja-JP" altLang="en-US" sz="1100"/>
            <a:t>－</a:t>
          </a:r>
          <a:r>
            <a:rPr kumimoji="1" lang="en-US" altLang="ja-JP" sz="1100"/>
            <a:t>1.68</a:t>
          </a:r>
          <a:r>
            <a:rPr kumimoji="1" lang="ja-JP" altLang="en-US" sz="1100"/>
            <a:t>－</a:t>
          </a:r>
          <a:r>
            <a:rPr kumimoji="1" lang="en-US" altLang="ja-JP" sz="1100"/>
            <a:t>0.63</a:t>
          </a:r>
          <a:r>
            <a:rPr kumimoji="1" lang="ja-JP" altLang="en-US" sz="1100"/>
            <a:t>－</a:t>
          </a:r>
          <a:r>
            <a:rPr kumimoji="1" lang="en-US" altLang="ja-JP" sz="1100"/>
            <a:t>1.20</a:t>
          </a:r>
          <a:r>
            <a:rPr kumimoji="1" lang="ja-JP" altLang="en-US" sz="1100"/>
            <a:t>＝</a:t>
          </a:r>
          <a:r>
            <a:rPr kumimoji="1" lang="en-US" altLang="ja-JP" sz="1100" u="sng"/>
            <a:t>75.06</a:t>
          </a:r>
          <a:r>
            <a:rPr kumimoji="1" lang="ja-JP" altLang="en-US" sz="1100" u="sng"/>
            <a:t>㎡</a:t>
          </a:r>
        </a:p>
      </xdr:txBody>
    </xdr:sp>
    <xdr:clientData/>
  </xdr:twoCellAnchor>
  <xdr:twoCellAnchor>
    <xdr:from>
      <xdr:col>12</xdr:col>
      <xdr:colOff>140805</xdr:colOff>
      <xdr:row>6</xdr:row>
      <xdr:rowOff>41413</xdr:rowOff>
    </xdr:from>
    <xdr:to>
      <xdr:col>13</xdr:col>
      <xdr:colOff>571500</xdr:colOff>
      <xdr:row>6</xdr:row>
      <xdr:rowOff>250032</xdr:rowOff>
    </xdr:to>
    <xdr:sp macro="" textlink="">
      <xdr:nvSpPr>
        <xdr:cNvPr id="347" name="角丸四角形 346"/>
        <xdr:cNvSpPr/>
      </xdr:nvSpPr>
      <xdr:spPr bwMode="auto">
        <a:xfrm>
          <a:off x="4941405" y="1012963"/>
          <a:ext cx="1011720" cy="208619"/>
        </a:xfrm>
        <a:prstGeom prst="roundRect">
          <a:avLst>
            <a:gd name="adj" fmla="val 0"/>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ＴＶ台</a:t>
          </a:r>
        </a:p>
      </xdr:txBody>
    </xdr:sp>
    <xdr:clientData/>
  </xdr:twoCellAnchor>
  <xdr:twoCellAnchor>
    <xdr:from>
      <xdr:col>11</xdr:col>
      <xdr:colOff>52668</xdr:colOff>
      <xdr:row>16</xdr:row>
      <xdr:rowOff>95249</xdr:rowOff>
    </xdr:from>
    <xdr:to>
      <xdr:col>12</xdr:col>
      <xdr:colOff>422855</xdr:colOff>
      <xdr:row>20</xdr:row>
      <xdr:rowOff>66673</xdr:rowOff>
    </xdr:to>
    <xdr:grpSp>
      <xdr:nvGrpSpPr>
        <xdr:cNvPr id="348" name="グループ化 347"/>
        <xdr:cNvGrpSpPr/>
      </xdr:nvGrpSpPr>
      <xdr:grpSpPr>
        <a:xfrm>
          <a:off x="4238484" y="2900912"/>
          <a:ext cx="946871" cy="625863"/>
          <a:chOff x="4472267" y="2303392"/>
          <a:chExt cx="949969" cy="733424"/>
        </a:xfrm>
      </xdr:grpSpPr>
      <xdr:sp macro="" textlink="">
        <xdr:nvSpPr>
          <xdr:cNvPr id="349"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50"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1"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2"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3"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11</xdr:col>
      <xdr:colOff>55980</xdr:colOff>
      <xdr:row>10</xdr:row>
      <xdr:rowOff>90280</xdr:rowOff>
    </xdr:from>
    <xdr:to>
      <xdr:col>12</xdr:col>
      <xdr:colOff>426167</xdr:colOff>
      <xdr:row>14</xdr:row>
      <xdr:rowOff>61704</xdr:rowOff>
    </xdr:to>
    <xdr:grpSp>
      <xdr:nvGrpSpPr>
        <xdr:cNvPr id="354" name="グループ化 353"/>
        <xdr:cNvGrpSpPr/>
      </xdr:nvGrpSpPr>
      <xdr:grpSpPr>
        <a:xfrm>
          <a:off x="4241796" y="1898086"/>
          <a:ext cx="946871" cy="645302"/>
          <a:chOff x="4472267" y="2303392"/>
          <a:chExt cx="949969" cy="733424"/>
        </a:xfrm>
      </xdr:grpSpPr>
      <xdr:sp macro="" textlink="">
        <xdr:nvSpPr>
          <xdr:cNvPr id="355"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56"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7"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8"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9"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12</xdr:col>
      <xdr:colOff>549626</xdr:colOff>
      <xdr:row>16</xdr:row>
      <xdr:rowOff>86967</xdr:rowOff>
    </xdr:from>
    <xdr:to>
      <xdr:col>14</xdr:col>
      <xdr:colOff>340029</xdr:colOff>
      <xdr:row>20</xdr:row>
      <xdr:rowOff>58391</xdr:rowOff>
    </xdr:to>
    <xdr:grpSp>
      <xdr:nvGrpSpPr>
        <xdr:cNvPr id="360" name="グループ化 359"/>
        <xdr:cNvGrpSpPr/>
      </xdr:nvGrpSpPr>
      <xdr:grpSpPr>
        <a:xfrm>
          <a:off x="5312126" y="2892630"/>
          <a:ext cx="943770" cy="625863"/>
          <a:chOff x="5368154" y="2966879"/>
          <a:chExt cx="955816" cy="733424"/>
        </a:xfrm>
      </xdr:grpSpPr>
      <xdr:sp macro="" textlink="">
        <xdr:nvSpPr>
          <xdr:cNvPr id="361" name="Rectangle 18"/>
          <xdr:cNvSpPr>
            <a:spLocks noChangeArrowheads="1"/>
          </xdr:cNvSpPr>
        </xdr:nvSpPr>
        <xdr:spPr bwMode="auto">
          <a:xfrm rot="16200000">
            <a:off x="5479351" y="3113753"/>
            <a:ext cx="733424" cy="43967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62" name="AutoShape 20"/>
          <xdr:cNvSpPr>
            <a:spLocks noChangeArrowheads="1"/>
          </xdr:cNvSpPr>
        </xdr:nvSpPr>
        <xdr:spPr bwMode="auto">
          <a:xfrm rot="16200000">
            <a:off x="5379421" y="3444562"/>
            <a:ext cx="206863" cy="229396"/>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63" name="AutoShape 21"/>
          <xdr:cNvSpPr>
            <a:spLocks noChangeArrowheads="1"/>
          </xdr:cNvSpPr>
        </xdr:nvSpPr>
        <xdr:spPr bwMode="auto">
          <a:xfrm rot="16200000">
            <a:off x="5379421" y="3021432"/>
            <a:ext cx="206863" cy="229396"/>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64" name="AutoShape 23"/>
          <xdr:cNvSpPr>
            <a:spLocks noChangeArrowheads="1"/>
          </xdr:cNvSpPr>
        </xdr:nvSpPr>
        <xdr:spPr bwMode="auto">
          <a:xfrm rot="16200000">
            <a:off x="6105840" y="3435159"/>
            <a:ext cx="206863" cy="229396"/>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65" name="AutoShape 24"/>
          <xdr:cNvSpPr>
            <a:spLocks noChangeArrowheads="1"/>
          </xdr:cNvSpPr>
        </xdr:nvSpPr>
        <xdr:spPr bwMode="auto">
          <a:xfrm rot="16200000">
            <a:off x="6096282" y="3012030"/>
            <a:ext cx="206863" cy="229396"/>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488675</xdr:colOff>
      <xdr:row>16</xdr:row>
      <xdr:rowOff>91109</xdr:rowOff>
    </xdr:from>
    <xdr:to>
      <xdr:col>16</xdr:col>
      <xdr:colOff>279078</xdr:colOff>
      <xdr:row>20</xdr:row>
      <xdr:rowOff>62533</xdr:rowOff>
    </xdr:to>
    <xdr:grpSp>
      <xdr:nvGrpSpPr>
        <xdr:cNvPr id="366" name="グループ化 365"/>
        <xdr:cNvGrpSpPr/>
      </xdr:nvGrpSpPr>
      <xdr:grpSpPr>
        <a:xfrm>
          <a:off x="6404542" y="2896772"/>
          <a:ext cx="943771" cy="625863"/>
          <a:chOff x="4472267" y="2303392"/>
          <a:chExt cx="949969" cy="733424"/>
        </a:xfrm>
      </xdr:grpSpPr>
      <xdr:sp macro="" textlink="">
        <xdr:nvSpPr>
          <xdr:cNvPr id="367"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68"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69"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70"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71"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19</xdr:col>
      <xdr:colOff>96580</xdr:colOff>
      <xdr:row>22</xdr:row>
      <xdr:rowOff>73675</xdr:rowOff>
    </xdr:from>
    <xdr:to>
      <xdr:col>20</xdr:col>
      <xdr:colOff>250222</xdr:colOff>
      <xdr:row>24</xdr:row>
      <xdr:rowOff>129661</xdr:rowOff>
    </xdr:to>
    <xdr:sp macro="" textlink="">
      <xdr:nvSpPr>
        <xdr:cNvPr id="372" name="Rectangle 18"/>
        <xdr:cNvSpPr>
          <a:spLocks noChangeArrowheads="1"/>
        </xdr:cNvSpPr>
      </xdr:nvSpPr>
      <xdr:spPr bwMode="auto">
        <a:xfrm rot="10800000">
          <a:off x="8402380" y="4207525"/>
          <a:ext cx="734667" cy="436986"/>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450672</xdr:colOff>
      <xdr:row>24</xdr:row>
      <xdr:rowOff>177134</xdr:rowOff>
    </xdr:from>
    <xdr:to>
      <xdr:col>20</xdr:col>
      <xdr:colOff>95960</xdr:colOff>
      <xdr:row>26</xdr:row>
      <xdr:rowOff>2997</xdr:rowOff>
    </xdr:to>
    <xdr:sp macro="" textlink="">
      <xdr:nvSpPr>
        <xdr:cNvPr id="373" name="AutoShape 20"/>
        <xdr:cNvSpPr>
          <a:spLocks noChangeArrowheads="1"/>
        </xdr:cNvSpPr>
      </xdr:nvSpPr>
      <xdr:spPr bwMode="auto">
        <a:xfrm rot="16200000">
          <a:off x="8766197" y="4682259"/>
          <a:ext cx="206863" cy="226313"/>
        </a:xfrm>
        <a:prstGeom prst="flowChartConnector">
          <a:avLst/>
        </a:prstGeom>
        <a:noFill/>
        <a:ln w="158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178078</xdr:colOff>
      <xdr:row>21</xdr:row>
      <xdr:rowOff>57979</xdr:rowOff>
    </xdr:from>
    <xdr:to>
      <xdr:col>12</xdr:col>
      <xdr:colOff>401709</xdr:colOff>
      <xdr:row>25</xdr:row>
      <xdr:rowOff>153226</xdr:rowOff>
    </xdr:to>
    <xdr:sp macro="" textlink="">
      <xdr:nvSpPr>
        <xdr:cNvPr id="374" name="角丸四角形 373"/>
        <xdr:cNvSpPr/>
      </xdr:nvSpPr>
      <xdr:spPr bwMode="auto">
        <a:xfrm rot="5400000">
          <a:off x="4661870" y="4318137"/>
          <a:ext cx="857247" cy="223631"/>
        </a:xfrm>
        <a:prstGeom prst="roundRect">
          <a:avLst>
            <a:gd name="adj" fmla="val 0"/>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288" tIns="0" rIns="0" bIns="0" rtlCol="0" anchor="ctr" upright="1"/>
        <a:lstStyle/>
        <a:p>
          <a:pPr algn="ctr"/>
          <a:r>
            <a:rPr kumimoji="1" lang="ja-JP" altLang="en-US" sz="800"/>
            <a:t>トレーニングマシン</a:t>
          </a:r>
        </a:p>
      </xdr:txBody>
    </xdr:sp>
    <xdr:clientData/>
  </xdr:twoCellAnchor>
  <xdr:twoCellAnchor>
    <xdr:from>
      <xdr:col>13</xdr:col>
      <xdr:colOff>463825</xdr:colOff>
      <xdr:row>21</xdr:row>
      <xdr:rowOff>57979</xdr:rowOff>
    </xdr:from>
    <xdr:to>
      <xdr:col>14</xdr:col>
      <xdr:colOff>107674</xdr:colOff>
      <xdr:row>25</xdr:row>
      <xdr:rowOff>153226</xdr:rowOff>
    </xdr:to>
    <xdr:sp macro="" textlink="">
      <xdr:nvSpPr>
        <xdr:cNvPr id="375" name="角丸四角形 374"/>
        <xdr:cNvSpPr/>
      </xdr:nvSpPr>
      <xdr:spPr bwMode="auto">
        <a:xfrm rot="5400000">
          <a:off x="5529263" y="4317516"/>
          <a:ext cx="857247" cy="224874"/>
        </a:xfrm>
        <a:prstGeom prst="roundRect">
          <a:avLst>
            <a:gd name="adj" fmla="val 0"/>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288" tIns="0" rIns="0" bIns="0" rtlCol="0" anchor="ctr" upright="1"/>
        <a:lstStyle/>
        <a:p>
          <a:pPr algn="ctr"/>
          <a:r>
            <a:rPr kumimoji="1" lang="ja-JP" altLang="en-US" sz="800"/>
            <a:t>トレーニングマシン</a:t>
          </a:r>
        </a:p>
      </xdr:txBody>
    </xdr:sp>
    <xdr:clientData/>
  </xdr:twoCellAnchor>
  <xdr:twoCellAnchor>
    <xdr:from>
      <xdr:col>19</xdr:col>
      <xdr:colOff>2071</xdr:colOff>
      <xdr:row>21</xdr:row>
      <xdr:rowOff>124239</xdr:rowOff>
    </xdr:from>
    <xdr:to>
      <xdr:col>21</xdr:col>
      <xdr:colOff>16565</xdr:colOff>
      <xdr:row>21</xdr:row>
      <xdr:rowOff>124241</xdr:rowOff>
    </xdr:to>
    <xdr:cxnSp macro="">
      <xdr:nvCxnSpPr>
        <xdr:cNvPr id="376" name="直線矢印コネクタ 375"/>
        <xdr:cNvCxnSpPr/>
      </xdr:nvCxnSpPr>
      <xdr:spPr>
        <a:xfrm flipV="1">
          <a:off x="8307871" y="4067589"/>
          <a:ext cx="1014619" cy="2"/>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39342</xdr:colOff>
      <xdr:row>22</xdr:row>
      <xdr:rowOff>1</xdr:rowOff>
    </xdr:from>
    <xdr:to>
      <xdr:col>19</xdr:col>
      <xdr:colOff>41413</xdr:colOff>
      <xdr:row>26</xdr:row>
      <xdr:rowOff>57979</xdr:rowOff>
    </xdr:to>
    <xdr:cxnSp macro="">
      <xdr:nvCxnSpPr>
        <xdr:cNvPr id="377" name="直線矢印コネクタ 376"/>
        <xdr:cNvCxnSpPr/>
      </xdr:nvCxnSpPr>
      <xdr:spPr>
        <a:xfrm>
          <a:off x="8345142" y="4133851"/>
          <a:ext cx="2071" cy="819978"/>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248479</xdr:colOff>
      <xdr:row>20</xdr:row>
      <xdr:rowOff>124246</xdr:rowOff>
    </xdr:from>
    <xdr:ext cx="533401" cy="229778"/>
    <xdr:sp macro="" textlink="">
      <xdr:nvSpPr>
        <xdr:cNvPr id="378" name="テキスト ボックス 377"/>
        <xdr:cNvSpPr txBox="1"/>
      </xdr:nvSpPr>
      <xdr:spPr>
        <a:xfrm>
          <a:off x="8554279" y="3877096"/>
          <a:ext cx="533401" cy="22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ctr"/>
          <a:r>
            <a:rPr kumimoji="1" lang="en-US" altLang="ja-JP" sz="1100" b="1"/>
            <a:t>1.4m</a:t>
          </a:r>
          <a:endParaRPr kumimoji="1" lang="ja-JP" altLang="en-US" sz="1100" b="1"/>
        </a:p>
      </xdr:txBody>
    </xdr:sp>
    <xdr:clientData/>
  </xdr:oneCellAnchor>
  <xdr:twoCellAnchor>
    <xdr:from>
      <xdr:col>13</xdr:col>
      <xdr:colOff>41412</xdr:colOff>
      <xdr:row>21</xdr:row>
      <xdr:rowOff>57977</xdr:rowOff>
    </xdr:from>
    <xdr:to>
      <xdr:col>13</xdr:col>
      <xdr:colOff>265043</xdr:colOff>
      <xdr:row>25</xdr:row>
      <xdr:rowOff>153224</xdr:rowOff>
    </xdr:to>
    <xdr:sp macro="" textlink="">
      <xdr:nvSpPr>
        <xdr:cNvPr id="379" name="角丸四角形 378"/>
        <xdr:cNvSpPr/>
      </xdr:nvSpPr>
      <xdr:spPr bwMode="auto">
        <a:xfrm rot="5400000">
          <a:off x="5106229" y="4318135"/>
          <a:ext cx="857247" cy="223631"/>
        </a:xfrm>
        <a:prstGeom prst="roundRect">
          <a:avLst>
            <a:gd name="adj" fmla="val 0"/>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eaVert" wrap="square" lIns="18288" tIns="0" rIns="0" bIns="0" rtlCol="0" anchor="ctr" upright="1"/>
        <a:lstStyle/>
        <a:p>
          <a:pPr algn="ctr"/>
          <a:r>
            <a:rPr kumimoji="1" lang="ja-JP" altLang="en-US" sz="800"/>
            <a:t>トレーニングマシン</a:t>
          </a:r>
        </a:p>
      </xdr:txBody>
    </xdr:sp>
    <xdr:clientData/>
  </xdr:twoCellAnchor>
  <xdr:oneCellAnchor>
    <xdr:from>
      <xdr:col>17</xdr:col>
      <xdr:colOff>1</xdr:colOff>
      <xdr:row>6</xdr:row>
      <xdr:rowOff>2808</xdr:rowOff>
    </xdr:from>
    <xdr:ext cx="332546" cy="172227"/>
    <xdr:sp macro="" textlink="">
      <xdr:nvSpPr>
        <xdr:cNvPr id="380" name="テキスト ボックス 379"/>
        <xdr:cNvSpPr txBox="1"/>
      </xdr:nvSpPr>
      <xdr:spPr>
        <a:xfrm>
          <a:off x="7705726" y="974358"/>
          <a:ext cx="332546"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pPr algn="r"/>
          <a:r>
            <a:rPr kumimoji="1" lang="en-US" altLang="ja-JP" sz="1100" b="1"/>
            <a:t>0.4m</a:t>
          </a:r>
          <a:endParaRPr kumimoji="1" lang="ja-JP" altLang="en-US" sz="1100" b="1"/>
        </a:p>
      </xdr:txBody>
    </xdr:sp>
    <xdr:clientData/>
  </xdr:oneCellAnchor>
  <xdr:twoCellAnchor>
    <xdr:from>
      <xdr:col>16</xdr:col>
      <xdr:colOff>513522</xdr:colOff>
      <xdr:row>23</xdr:row>
      <xdr:rowOff>182218</xdr:rowOff>
    </xdr:from>
    <xdr:to>
      <xdr:col>16</xdr:col>
      <xdr:colOff>513522</xdr:colOff>
      <xdr:row>26</xdr:row>
      <xdr:rowOff>33131</xdr:rowOff>
    </xdr:to>
    <xdr:cxnSp macro="">
      <xdr:nvCxnSpPr>
        <xdr:cNvPr id="381" name="直線矢印コネクタ 380"/>
        <xdr:cNvCxnSpPr/>
      </xdr:nvCxnSpPr>
      <xdr:spPr>
        <a:xfrm>
          <a:off x="7638222" y="4506568"/>
          <a:ext cx="0" cy="422413"/>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530087</xdr:colOff>
      <xdr:row>23</xdr:row>
      <xdr:rowOff>140805</xdr:rowOff>
    </xdr:from>
    <xdr:to>
      <xdr:col>18</xdr:col>
      <xdr:colOff>107674</xdr:colOff>
      <xdr:row>23</xdr:row>
      <xdr:rowOff>149089</xdr:rowOff>
    </xdr:to>
    <xdr:cxnSp macro="">
      <xdr:nvCxnSpPr>
        <xdr:cNvPr id="382" name="直線矢印コネクタ 381"/>
        <xdr:cNvCxnSpPr/>
      </xdr:nvCxnSpPr>
      <xdr:spPr>
        <a:xfrm flipV="1">
          <a:off x="7654787" y="4465155"/>
          <a:ext cx="625337" cy="8284"/>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11596</xdr:colOff>
      <xdr:row>22</xdr:row>
      <xdr:rowOff>135838</xdr:rowOff>
    </xdr:from>
    <xdr:ext cx="533401" cy="229778"/>
    <xdr:sp macro="" textlink="">
      <xdr:nvSpPr>
        <xdr:cNvPr id="383" name="テキスト ボックス 382"/>
        <xdr:cNvSpPr txBox="1"/>
      </xdr:nvSpPr>
      <xdr:spPr>
        <a:xfrm>
          <a:off x="7717321" y="4269688"/>
          <a:ext cx="533401" cy="22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ctr"/>
          <a:r>
            <a:rPr kumimoji="1" lang="en-US" altLang="ja-JP" sz="1100" b="1"/>
            <a:t>0.9m</a:t>
          </a:r>
          <a:endParaRPr kumimoji="1" lang="ja-JP" altLang="en-US" sz="1100" b="1"/>
        </a:p>
      </xdr:txBody>
    </xdr:sp>
    <xdr:clientData/>
  </xdr:oneCellAnchor>
  <xdr:oneCellAnchor>
    <xdr:from>
      <xdr:col>16</xdr:col>
      <xdr:colOff>74542</xdr:colOff>
      <xdr:row>25</xdr:row>
      <xdr:rowOff>57979</xdr:rowOff>
    </xdr:from>
    <xdr:ext cx="397980" cy="207066"/>
    <xdr:sp macro="" textlink="">
      <xdr:nvSpPr>
        <xdr:cNvPr id="384" name="テキスト ボックス 383"/>
        <xdr:cNvSpPr txBox="1"/>
      </xdr:nvSpPr>
      <xdr:spPr>
        <a:xfrm>
          <a:off x="7199242" y="4763329"/>
          <a:ext cx="397980" cy="2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nchorCtr="0">
          <a:noAutofit/>
        </a:bodyPr>
        <a:lstStyle/>
        <a:p>
          <a:pPr algn="ctr"/>
          <a:r>
            <a:rPr kumimoji="1" lang="en-US" altLang="ja-JP" sz="1100" b="1"/>
            <a:t>0.7</a:t>
          </a:r>
          <a:r>
            <a:rPr kumimoji="1" lang="ja-JP" altLang="en-US" sz="1100" b="1"/>
            <a:t>ｍ</a:t>
          </a:r>
        </a:p>
      </xdr:txBody>
    </xdr:sp>
    <xdr:clientData/>
  </xdr:oneCellAnchor>
  <xdr:oneCellAnchor>
    <xdr:from>
      <xdr:col>14</xdr:col>
      <xdr:colOff>238074</xdr:colOff>
      <xdr:row>7</xdr:row>
      <xdr:rowOff>33700</xdr:rowOff>
    </xdr:from>
    <xdr:ext cx="533401" cy="229778"/>
    <xdr:sp macro="" textlink="">
      <xdr:nvSpPr>
        <xdr:cNvPr id="385" name="テキスト ボックス 384"/>
        <xdr:cNvSpPr txBox="1"/>
      </xdr:nvSpPr>
      <xdr:spPr>
        <a:xfrm>
          <a:off x="6200724" y="1310050"/>
          <a:ext cx="533401" cy="229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ctr"/>
          <a:r>
            <a:rPr kumimoji="1" lang="en-US" altLang="ja-JP" sz="900" b="1"/>
            <a:t>【</a:t>
          </a:r>
          <a:r>
            <a:rPr kumimoji="1" lang="ja-JP" altLang="en-US" sz="900" b="1"/>
            <a:t>注１</a:t>
          </a:r>
          <a:r>
            <a:rPr kumimoji="1" lang="en-US" altLang="ja-JP" sz="900" b="1"/>
            <a:t>】</a:t>
          </a:r>
          <a:endParaRPr kumimoji="1" lang="ja-JP" altLang="en-US" sz="900" b="1"/>
        </a:p>
      </xdr:txBody>
    </xdr:sp>
    <xdr:clientData/>
  </xdr:oneCellAnchor>
  <xdr:twoCellAnchor>
    <xdr:from>
      <xdr:col>7</xdr:col>
      <xdr:colOff>26194</xdr:colOff>
      <xdr:row>6</xdr:row>
      <xdr:rowOff>78587</xdr:rowOff>
    </xdr:from>
    <xdr:to>
      <xdr:col>7</xdr:col>
      <xdr:colOff>221456</xdr:colOff>
      <xdr:row>6</xdr:row>
      <xdr:rowOff>159551</xdr:rowOff>
    </xdr:to>
    <xdr:grpSp>
      <xdr:nvGrpSpPr>
        <xdr:cNvPr id="386" name="グループ化 385"/>
        <xdr:cNvGrpSpPr/>
      </xdr:nvGrpSpPr>
      <xdr:grpSpPr>
        <a:xfrm>
          <a:off x="3233592" y="1180118"/>
          <a:ext cx="195262" cy="80964"/>
          <a:chOff x="3274219" y="945362"/>
          <a:chExt cx="195262" cy="80964"/>
        </a:xfrm>
      </xdr:grpSpPr>
      <xdr:cxnSp macro="">
        <xdr:nvCxnSpPr>
          <xdr:cNvPr id="387" name="直線コネクタ 386"/>
          <xdr:cNvCxnSpPr/>
        </xdr:nvCxnSpPr>
        <xdr:spPr bwMode="auto">
          <a:xfrm flipH="1">
            <a:off x="3300413" y="945362"/>
            <a:ext cx="2381" cy="8096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88" name="直線コネクタ 387"/>
          <xdr:cNvCxnSpPr/>
        </xdr:nvCxnSpPr>
        <xdr:spPr bwMode="auto">
          <a:xfrm>
            <a:off x="3274219" y="978694"/>
            <a:ext cx="195262"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7</xdr:col>
      <xdr:colOff>79231</xdr:colOff>
      <xdr:row>8</xdr:row>
      <xdr:rowOff>56719</xdr:rowOff>
    </xdr:from>
    <xdr:to>
      <xdr:col>7</xdr:col>
      <xdr:colOff>262586</xdr:colOff>
      <xdr:row>10</xdr:row>
      <xdr:rowOff>142781</xdr:rowOff>
    </xdr:to>
    <xdr:grpSp>
      <xdr:nvGrpSpPr>
        <xdr:cNvPr id="389" name="グループ化 388"/>
        <xdr:cNvGrpSpPr/>
      </xdr:nvGrpSpPr>
      <xdr:grpSpPr>
        <a:xfrm>
          <a:off x="3286629" y="1514627"/>
          <a:ext cx="183355" cy="435960"/>
          <a:chOff x="3404322" y="1286310"/>
          <a:chExt cx="183355" cy="467062"/>
        </a:xfrm>
      </xdr:grpSpPr>
      <xdr:sp macro="" textlink="">
        <xdr:nvSpPr>
          <xdr:cNvPr id="390" name="AutoShape 4"/>
          <xdr:cNvSpPr>
            <a:spLocks noChangeArrowheads="1"/>
          </xdr:cNvSpPr>
        </xdr:nvSpPr>
        <xdr:spPr bwMode="auto">
          <a:xfrm rot="5400000">
            <a:off x="3387484" y="1303148"/>
            <a:ext cx="214650" cy="18097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91" name="AutoShape 4"/>
          <xdr:cNvSpPr>
            <a:spLocks noChangeArrowheads="1"/>
          </xdr:cNvSpPr>
        </xdr:nvSpPr>
        <xdr:spPr bwMode="auto">
          <a:xfrm rot="5400000">
            <a:off x="3389865" y="1555560"/>
            <a:ext cx="214650" cy="18097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xnSp macro="">
        <xdr:nvCxnSpPr>
          <xdr:cNvPr id="392" name="直線コネクタ 391"/>
          <xdr:cNvCxnSpPr/>
        </xdr:nvCxnSpPr>
        <xdr:spPr bwMode="auto">
          <a:xfrm flipH="1">
            <a:off x="3444803" y="1341247"/>
            <a:ext cx="102393" cy="11446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93" name="直線コネクタ 392"/>
          <xdr:cNvCxnSpPr/>
        </xdr:nvCxnSpPr>
        <xdr:spPr bwMode="auto">
          <a:xfrm flipH="1">
            <a:off x="3454328" y="1581753"/>
            <a:ext cx="102393" cy="11446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94" name="直線コネクタ 393"/>
          <xdr:cNvCxnSpPr/>
        </xdr:nvCxnSpPr>
        <xdr:spPr bwMode="auto">
          <a:xfrm>
            <a:off x="3449566" y="1348391"/>
            <a:ext cx="90487" cy="1073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95" name="直線コネクタ 394"/>
          <xdr:cNvCxnSpPr/>
        </xdr:nvCxnSpPr>
        <xdr:spPr bwMode="auto">
          <a:xfrm>
            <a:off x="3459091" y="1591278"/>
            <a:ext cx="90487" cy="1073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10</xdr:col>
      <xdr:colOff>87962</xdr:colOff>
      <xdr:row>23</xdr:row>
      <xdr:rowOff>143705</xdr:rowOff>
    </xdr:from>
    <xdr:to>
      <xdr:col>10</xdr:col>
      <xdr:colOff>248226</xdr:colOff>
      <xdr:row>25</xdr:row>
      <xdr:rowOff>71676</xdr:rowOff>
    </xdr:to>
    <xdr:sp macro="" textlink="">
      <xdr:nvSpPr>
        <xdr:cNvPr id="396" name="AutoShape 88"/>
        <xdr:cNvSpPr>
          <a:spLocks noChangeArrowheads="1"/>
        </xdr:cNvSpPr>
      </xdr:nvSpPr>
      <xdr:spPr bwMode="auto">
        <a:xfrm rot="7859987">
          <a:off x="3956958" y="4542409"/>
          <a:ext cx="308971" cy="160264"/>
        </a:xfrm>
        <a:prstGeom prst="leftArrow">
          <a:avLst>
            <a:gd name="adj1" fmla="val 52389"/>
            <a:gd name="adj2" fmla="val 6818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407074</xdr:colOff>
      <xdr:row>16</xdr:row>
      <xdr:rowOff>88161</xdr:rowOff>
    </xdr:from>
    <xdr:to>
      <xdr:col>3</xdr:col>
      <xdr:colOff>536484</xdr:colOff>
      <xdr:row>18</xdr:row>
      <xdr:rowOff>20020</xdr:rowOff>
    </xdr:to>
    <xdr:sp macro="" textlink="">
      <xdr:nvSpPr>
        <xdr:cNvPr id="397" name="AutoShape 88"/>
        <xdr:cNvSpPr>
          <a:spLocks noChangeArrowheads="1"/>
        </xdr:cNvSpPr>
      </xdr:nvSpPr>
      <xdr:spPr bwMode="auto">
        <a:xfrm rot="17581678">
          <a:off x="1315474" y="3170736"/>
          <a:ext cx="312859" cy="129410"/>
        </a:xfrm>
        <a:prstGeom prst="leftArrow">
          <a:avLst>
            <a:gd name="adj1" fmla="val 52389"/>
            <a:gd name="adj2" fmla="val 6818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201706</xdr:colOff>
      <xdr:row>6</xdr:row>
      <xdr:rowOff>168088</xdr:rowOff>
    </xdr:from>
    <xdr:to>
      <xdr:col>11</xdr:col>
      <xdr:colOff>234417</xdr:colOff>
      <xdr:row>7</xdr:row>
      <xdr:rowOff>33798</xdr:rowOff>
    </xdr:to>
    <xdr:sp macro="" textlink="">
      <xdr:nvSpPr>
        <xdr:cNvPr id="398" name="AutoShape 88"/>
        <xdr:cNvSpPr>
          <a:spLocks noChangeArrowheads="1"/>
        </xdr:cNvSpPr>
      </xdr:nvSpPr>
      <xdr:spPr bwMode="auto">
        <a:xfrm rot="13196572">
          <a:off x="4145056" y="1139638"/>
          <a:ext cx="308936" cy="170510"/>
        </a:xfrm>
        <a:prstGeom prst="leftArrow">
          <a:avLst>
            <a:gd name="adj1" fmla="val 52389"/>
            <a:gd name="adj2" fmla="val 6818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67235</xdr:colOff>
      <xdr:row>5</xdr:row>
      <xdr:rowOff>22412</xdr:rowOff>
    </xdr:from>
    <xdr:to>
      <xdr:col>11</xdr:col>
      <xdr:colOff>539565</xdr:colOff>
      <xdr:row>6</xdr:row>
      <xdr:rowOff>233082</xdr:rowOff>
    </xdr:to>
    <xdr:sp macro="" textlink="">
      <xdr:nvSpPr>
        <xdr:cNvPr id="399" name="テキスト ボックス 398"/>
        <xdr:cNvSpPr txBox="1"/>
      </xdr:nvSpPr>
      <xdr:spPr>
        <a:xfrm>
          <a:off x="4286810" y="946337"/>
          <a:ext cx="472330" cy="258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②</a:t>
          </a:r>
        </a:p>
      </xdr:txBody>
    </xdr:sp>
    <xdr:clientData/>
  </xdr:twoCellAnchor>
  <xdr:twoCellAnchor>
    <xdr:from>
      <xdr:col>10</xdr:col>
      <xdr:colOff>112060</xdr:colOff>
      <xdr:row>24</xdr:row>
      <xdr:rowOff>179294</xdr:rowOff>
    </xdr:from>
    <xdr:to>
      <xdr:col>11</xdr:col>
      <xdr:colOff>304242</xdr:colOff>
      <xdr:row>26</xdr:row>
      <xdr:rowOff>53788</xdr:rowOff>
    </xdr:to>
    <xdr:sp macro="" textlink="">
      <xdr:nvSpPr>
        <xdr:cNvPr id="400" name="テキスト ボックス 399"/>
        <xdr:cNvSpPr txBox="1"/>
      </xdr:nvSpPr>
      <xdr:spPr>
        <a:xfrm>
          <a:off x="4055410" y="4694144"/>
          <a:ext cx="468407"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②</a:t>
          </a:r>
        </a:p>
      </xdr:txBody>
    </xdr:sp>
    <xdr:clientData/>
  </xdr:twoCellAnchor>
  <xdr:twoCellAnchor>
    <xdr:from>
      <xdr:col>23</xdr:col>
      <xdr:colOff>56030</xdr:colOff>
      <xdr:row>25</xdr:row>
      <xdr:rowOff>33617</xdr:rowOff>
    </xdr:from>
    <xdr:to>
      <xdr:col>23</xdr:col>
      <xdr:colOff>368889</xdr:colOff>
      <xdr:row>26</xdr:row>
      <xdr:rowOff>11386</xdr:rowOff>
    </xdr:to>
    <xdr:sp macro="" textlink="">
      <xdr:nvSpPr>
        <xdr:cNvPr id="401" name="AutoShape 88"/>
        <xdr:cNvSpPr>
          <a:spLocks noChangeArrowheads="1"/>
        </xdr:cNvSpPr>
      </xdr:nvSpPr>
      <xdr:spPr bwMode="auto">
        <a:xfrm rot="1716854">
          <a:off x="9914405" y="4738967"/>
          <a:ext cx="312859" cy="168269"/>
        </a:xfrm>
        <a:prstGeom prst="leftArrow">
          <a:avLst>
            <a:gd name="adj1" fmla="val 52389"/>
            <a:gd name="adj2" fmla="val 6818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67236</xdr:colOff>
      <xdr:row>7</xdr:row>
      <xdr:rowOff>156882</xdr:rowOff>
    </xdr:from>
    <xdr:to>
      <xdr:col>7</xdr:col>
      <xdr:colOff>91331</xdr:colOff>
      <xdr:row>9</xdr:row>
      <xdr:rowOff>31376</xdr:rowOff>
    </xdr:to>
    <xdr:sp macro="" textlink="">
      <xdr:nvSpPr>
        <xdr:cNvPr id="402" name="テキスト ボックス 401"/>
        <xdr:cNvSpPr txBox="1"/>
      </xdr:nvSpPr>
      <xdr:spPr>
        <a:xfrm>
          <a:off x="2848536" y="1433232"/>
          <a:ext cx="471770"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363070</xdr:colOff>
      <xdr:row>15</xdr:row>
      <xdr:rowOff>26892</xdr:rowOff>
    </xdr:from>
    <xdr:to>
      <xdr:col>4</xdr:col>
      <xdr:colOff>118223</xdr:colOff>
      <xdr:row>16</xdr:row>
      <xdr:rowOff>91886</xdr:rowOff>
    </xdr:to>
    <xdr:sp macro="" textlink="">
      <xdr:nvSpPr>
        <xdr:cNvPr id="403" name="テキスト ボックス 402"/>
        <xdr:cNvSpPr txBox="1"/>
      </xdr:nvSpPr>
      <xdr:spPr>
        <a:xfrm>
          <a:off x="1363195" y="2827242"/>
          <a:ext cx="469528"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③</a:t>
          </a:r>
        </a:p>
      </xdr:txBody>
    </xdr:sp>
    <xdr:clientData/>
  </xdr:twoCellAnchor>
  <xdr:twoCellAnchor>
    <xdr:from>
      <xdr:col>13</xdr:col>
      <xdr:colOff>17860</xdr:colOff>
      <xdr:row>16</xdr:row>
      <xdr:rowOff>89649</xdr:rowOff>
    </xdr:from>
    <xdr:to>
      <xdr:col>14</xdr:col>
      <xdr:colOff>100854</xdr:colOff>
      <xdr:row>20</xdr:row>
      <xdr:rowOff>123264</xdr:rowOff>
    </xdr:to>
    <xdr:sp macro="" textlink="">
      <xdr:nvSpPr>
        <xdr:cNvPr id="404" name="テキスト ボックス 403"/>
        <xdr:cNvSpPr txBox="1"/>
      </xdr:nvSpPr>
      <xdr:spPr>
        <a:xfrm>
          <a:off x="5399485" y="3080499"/>
          <a:ext cx="664019" cy="79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800"/>
            <a:t>利用者専用</a:t>
          </a:r>
          <a:endParaRPr kumimoji="1" lang="en-US" altLang="ja-JP" sz="800"/>
        </a:p>
        <a:p>
          <a:r>
            <a:rPr kumimoji="1" lang="ja-JP" altLang="en-US" sz="800"/>
            <a:t>テーブル・イス</a:t>
          </a:r>
        </a:p>
      </xdr:txBody>
    </xdr:sp>
    <xdr:clientData/>
  </xdr:twoCellAnchor>
  <xdr:twoCellAnchor>
    <xdr:from>
      <xdr:col>7</xdr:col>
      <xdr:colOff>94422</xdr:colOff>
      <xdr:row>11</xdr:row>
      <xdr:rowOff>33131</xdr:rowOff>
    </xdr:from>
    <xdr:to>
      <xdr:col>7</xdr:col>
      <xdr:colOff>342900</xdr:colOff>
      <xdr:row>14</xdr:row>
      <xdr:rowOff>140805</xdr:rowOff>
    </xdr:to>
    <xdr:sp macro="" textlink="">
      <xdr:nvSpPr>
        <xdr:cNvPr id="405" name="テキスト ボックス 404"/>
        <xdr:cNvSpPr txBox="1"/>
      </xdr:nvSpPr>
      <xdr:spPr>
        <a:xfrm>
          <a:off x="3323397" y="2071481"/>
          <a:ext cx="248478" cy="679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600"/>
            <a:t>（スロープ）</a:t>
          </a:r>
        </a:p>
      </xdr:txBody>
    </xdr:sp>
    <xdr:clientData/>
  </xdr:twoCellAnchor>
  <xdr:twoCellAnchor>
    <xdr:from>
      <xdr:col>11</xdr:col>
      <xdr:colOff>130966</xdr:colOff>
      <xdr:row>10</xdr:row>
      <xdr:rowOff>77393</xdr:rowOff>
    </xdr:from>
    <xdr:to>
      <xdr:col>12</xdr:col>
      <xdr:colOff>213960</xdr:colOff>
      <xdr:row>14</xdr:row>
      <xdr:rowOff>111008</xdr:rowOff>
    </xdr:to>
    <xdr:sp macro="" textlink="">
      <xdr:nvSpPr>
        <xdr:cNvPr id="406" name="テキスト ボックス 405"/>
        <xdr:cNvSpPr txBox="1"/>
      </xdr:nvSpPr>
      <xdr:spPr>
        <a:xfrm>
          <a:off x="4350541" y="1925243"/>
          <a:ext cx="664019" cy="79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800"/>
            <a:t>利用者専用</a:t>
          </a:r>
          <a:endParaRPr kumimoji="1" lang="en-US" altLang="ja-JP" sz="800"/>
        </a:p>
        <a:p>
          <a:r>
            <a:rPr kumimoji="1" lang="ja-JP" altLang="en-US" sz="800"/>
            <a:t>テーブル・イス</a:t>
          </a:r>
        </a:p>
      </xdr:txBody>
    </xdr:sp>
    <xdr:clientData/>
  </xdr:twoCellAnchor>
  <xdr:twoCellAnchor>
    <xdr:from>
      <xdr:col>11</xdr:col>
      <xdr:colOff>119060</xdr:colOff>
      <xdr:row>16</xdr:row>
      <xdr:rowOff>95252</xdr:rowOff>
    </xdr:from>
    <xdr:to>
      <xdr:col>12</xdr:col>
      <xdr:colOff>202054</xdr:colOff>
      <xdr:row>20</xdr:row>
      <xdr:rowOff>128867</xdr:rowOff>
    </xdr:to>
    <xdr:sp macro="" textlink="">
      <xdr:nvSpPr>
        <xdr:cNvPr id="407" name="テキスト ボックス 406"/>
        <xdr:cNvSpPr txBox="1"/>
      </xdr:nvSpPr>
      <xdr:spPr>
        <a:xfrm>
          <a:off x="4338635" y="3086102"/>
          <a:ext cx="664019" cy="79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800"/>
            <a:t>利用者専用</a:t>
          </a:r>
          <a:endParaRPr kumimoji="1" lang="en-US" altLang="ja-JP" sz="800"/>
        </a:p>
        <a:p>
          <a:r>
            <a:rPr kumimoji="1" lang="ja-JP" altLang="en-US" sz="800"/>
            <a:t>テーブル・イス</a:t>
          </a:r>
        </a:p>
      </xdr:txBody>
    </xdr:sp>
    <xdr:clientData/>
  </xdr:twoCellAnchor>
  <xdr:twoCellAnchor>
    <xdr:from>
      <xdr:col>13</xdr:col>
      <xdr:colOff>59530</xdr:colOff>
      <xdr:row>10</xdr:row>
      <xdr:rowOff>71440</xdr:rowOff>
    </xdr:from>
    <xdr:to>
      <xdr:col>14</xdr:col>
      <xdr:colOff>142524</xdr:colOff>
      <xdr:row>14</xdr:row>
      <xdr:rowOff>105055</xdr:rowOff>
    </xdr:to>
    <xdr:sp macro="" textlink="">
      <xdr:nvSpPr>
        <xdr:cNvPr id="408" name="テキスト ボックス 407"/>
        <xdr:cNvSpPr txBox="1"/>
      </xdr:nvSpPr>
      <xdr:spPr>
        <a:xfrm>
          <a:off x="5441155" y="1919290"/>
          <a:ext cx="664019" cy="79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800"/>
            <a:t>利用者専用</a:t>
          </a:r>
          <a:endParaRPr kumimoji="1" lang="en-US" altLang="ja-JP" sz="800"/>
        </a:p>
        <a:p>
          <a:r>
            <a:rPr kumimoji="1" lang="ja-JP" altLang="en-US" sz="800"/>
            <a:t>テーブル・イス</a:t>
          </a:r>
        </a:p>
      </xdr:txBody>
    </xdr:sp>
    <xdr:clientData/>
  </xdr:twoCellAnchor>
  <xdr:twoCellAnchor>
    <xdr:from>
      <xdr:col>14</xdr:col>
      <xdr:colOff>565547</xdr:colOff>
      <xdr:row>16</xdr:row>
      <xdr:rowOff>89299</xdr:rowOff>
    </xdr:from>
    <xdr:to>
      <xdr:col>16</xdr:col>
      <xdr:colOff>65135</xdr:colOff>
      <xdr:row>20</xdr:row>
      <xdr:rowOff>122914</xdr:rowOff>
    </xdr:to>
    <xdr:sp macro="" textlink="">
      <xdr:nvSpPr>
        <xdr:cNvPr id="409" name="テキスト ボックス 408"/>
        <xdr:cNvSpPr txBox="1"/>
      </xdr:nvSpPr>
      <xdr:spPr>
        <a:xfrm>
          <a:off x="6528197" y="3080149"/>
          <a:ext cx="661638" cy="79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800"/>
            <a:t>利用者専用</a:t>
          </a:r>
          <a:endParaRPr kumimoji="1" lang="en-US" altLang="ja-JP" sz="800"/>
        </a:p>
        <a:p>
          <a:r>
            <a:rPr kumimoji="1" lang="ja-JP" altLang="en-US" sz="800"/>
            <a:t>テーブル・イス</a:t>
          </a:r>
        </a:p>
      </xdr:txBody>
    </xdr:sp>
    <xdr:clientData/>
  </xdr:twoCellAnchor>
  <xdr:twoCellAnchor>
    <xdr:from>
      <xdr:col>4</xdr:col>
      <xdr:colOff>47625</xdr:colOff>
      <xdr:row>23</xdr:row>
      <xdr:rowOff>161925</xdr:rowOff>
    </xdr:from>
    <xdr:to>
      <xdr:col>5</xdr:col>
      <xdr:colOff>419100</xdr:colOff>
      <xdr:row>26</xdr:row>
      <xdr:rowOff>9524</xdr:rowOff>
    </xdr:to>
    <xdr:grpSp>
      <xdr:nvGrpSpPr>
        <xdr:cNvPr id="410" name="グループ化 409"/>
        <xdr:cNvGrpSpPr/>
      </xdr:nvGrpSpPr>
      <xdr:grpSpPr>
        <a:xfrm>
          <a:off x="1745278" y="4127435"/>
          <a:ext cx="883363" cy="353007"/>
          <a:chOff x="1628775" y="4286250"/>
          <a:chExt cx="885825" cy="419099"/>
        </a:xfrm>
      </xdr:grpSpPr>
      <xdr:sp macro="" textlink="">
        <xdr:nvSpPr>
          <xdr:cNvPr id="411" name="角丸四角形 410"/>
          <xdr:cNvSpPr/>
        </xdr:nvSpPr>
        <xdr:spPr bwMode="auto">
          <a:xfrm>
            <a:off x="1628775" y="4286250"/>
            <a:ext cx="885825" cy="41909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412" name="角丸四角形 411"/>
          <xdr:cNvSpPr/>
        </xdr:nvSpPr>
        <xdr:spPr bwMode="auto">
          <a:xfrm>
            <a:off x="1666875" y="4324350"/>
            <a:ext cx="800100" cy="3429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xdr:col>
      <xdr:colOff>133350</xdr:colOff>
      <xdr:row>20</xdr:row>
      <xdr:rowOff>152400</xdr:rowOff>
    </xdr:from>
    <xdr:to>
      <xdr:col>5</xdr:col>
      <xdr:colOff>180975</xdr:colOff>
      <xdr:row>20</xdr:row>
      <xdr:rowOff>152401</xdr:rowOff>
    </xdr:to>
    <xdr:cxnSp macro="">
      <xdr:nvCxnSpPr>
        <xdr:cNvPr id="413" name="直線コネクタ 412"/>
        <xdr:cNvCxnSpPr/>
      </xdr:nvCxnSpPr>
      <xdr:spPr bwMode="auto">
        <a:xfrm flipV="1">
          <a:off x="1847850" y="3905250"/>
          <a:ext cx="561975" cy="1"/>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133350</xdr:colOff>
      <xdr:row>32</xdr:row>
      <xdr:rowOff>114300</xdr:rowOff>
    </xdr:from>
    <xdr:to>
      <xdr:col>22</xdr:col>
      <xdr:colOff>428625</xdr:colOff>
      <xdr:row>43</xdr:row>
      <xdr:rowOff>133350</xdr:rowOff>
    </xdr:to>
    <xdr:sp macro="" textlink="">
      <xdr:nvSpPr>
        <xdr:cNvPr id="414" name="角丸四角形 413"/>
        <xdr:cNvSpPr/>
      </xdr:nvSpPr>
      <xdr:spPr bwMode="auto">
        <a:xfrm>
          <a:off x="133350" y="5915025"/>
          <a:ext cx="9667875" cy="2095500"/>
        </a:xfrm>
        <a:prstGeom prst="roundRect">
          <a:avLst>
            <a:gd name="adj" fmla="val 6163"/>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12</xdr:row>
      <xdr:rowOff>1009650</xdr:rowOff>
    </xdr:from>
    <xdr:to>
      <xdr:col>33</xdr:col>
      <xdr:colOff>152400</xdr:colOff>
      <xdr:row>49</xdr:row>
      <xdr:rowOff>409574</xdr:rowOff>
    </xdr:to>
    <xdr:sp macro="" textlink="">
      <xdr:nvSpPr>
        <xdr:cNvPr id="2" name="正方形/長方形 1"/>
        <xdr:cNvSpPr/>
      </xdr:nvSpPr>
      <xdr:spPr bwMode="auto">
        <a:xfrm>
          <a:off x="85725" y="4143375"/>
          <a:ext cx="6838950" cy="7572374"/>
        </a:xfrm>
        <a:prstGeom prst="rect">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47"/>
  <sheetViews>
    <sheetView tabSelected="1" view="pageBreakPreview" topLeftCell="A37" zoomScale="90" zoomScaleNormal="100" zoomScaleSheetLayoutView="90" workbookViewId="0">
      <selection activeCell="J50" sqref="J50"/>
    </sheetView>
  </sheetViews>
  <sheetFormatPr defaultRowHeight="13" x14ac:dyDescent="0.2"/>
  <cols>
    <col min="1" max="1" width="3.5" style="147" bestFit="1" customWidth="1"/>
    <col min="2" max="20" width="2" style="147" customWidth="1"/>
    <col min="21" max="21" width="1.83203125" style="147" customWidth="1"/>
    <col min="22" max="48" width="2" style="147" customWidth="1"/>
    <col min="49" max="49" width="17.08203125" style="147" customWidth="1"/>
    <col min="50" max="257" width="8.6640625" style="147"/>
    <col min="258" max="258" width="4.5" style="147" bestFit="1" customWidth="1"/>
    <col min="259" max="305" width="2" style="147" customWidth="1"/>
    <col min="306" max="513" width="8.6640625" style="147"/>
    <col min="514" max="514" width="4.5" style="147" bestFit="1" customWidth="1"/>
    <col min="515" max="561" width="2" style="147" customWidth="1"/>
    <col min="562" max="769" width="8.6640625" style="147"/>
    <col min="770" max="770" width="4.5" style="147" bestFit="1" customWidth="1"/>
    <col min="771" max="817" width="2" style="147" customWidth="1"/>
    <col min="818" max="1025" width="8.6640625" style="147"/>
    <col min="1026" max="1026" width="4.5" style="147" bestFit="1" customWidth="1"/>
    <col min="1027" max="1073" width="2" style="147" customWidth="1"/>
    <col min="1074" max="1281" width="8.6640625" style="147"/>
    <col min="1282" max="1282" width="4.5" style="147" bestFit="1" customWidth="1"/>
    <col min="1283" max="1329" width="2" style="147" customWidth="1"/>
    <col min="1330" max="1537" width="8.6640625" style="147"/>
    <col min="1538" max="1538" width="4.5" style="147" bestFit="1" customWidth="1"/>
    <col min="1539" max="1585" width="2" style="147" customWidth="1"/>
    <col min="1586" max="1793" width="8.6640625" style="147"/>
    <col min="1794" max="1794" width="4.5" style="147" bestFit="1" customWidth="1"/>
    <col min="1795" max="1841" width="2" style="147" customWidth="1"/>
    <col min="1842" max="2049" width="8.6640625" style="147"/>
    <col min="2050" max="2050" width="4.5" style="147" bestFit="1" customWidth="1"/>
    <col min="2051" max="2097" width="2" style="147" customWidth="1"/>
    <col min="2098" max="2305" width="8.6640625" style="147"/>
    <col min="2306" max="2306" width="4.5" style="147" bestFit="1" customWidth="1"/>
    <col min="2307" max="2353" width="2" style="147" customWidth="1"/>
    <col min="2354" max="2561" width="8.6640625" style="147"/>
    <col min="2562" max="2562" width="4.5" style="147" bestFit="1" customWidth="1"/>
    <col min="2563" max="2609" width="2" style="147" customWidth="1"/>
    <col min="2610" max="2817" width="8.6640625" style="147"/>
    <col min="2818" max="2818" width="4.5" style="147" bestFit="1" customWidth="1"/>
    <col min="2819" max="2865" width="2" style="147" customWidth="1"/>
    <col min="2866" max="3073" width="8.6640625" style="147"/>
    <col min="3074" max="3074" width="4.5" style="147" bestFit="1" customWidth="1"/>
    <col min="3075" max="3121" width="2" style="147" customWidth="1"/>
    <col min="3122" max="3329" width="8.6640625" style="147"/>
    <col min="3330" max="3330" width="4.5" style="147" bestFit="1" customWidth="1"/>
    <col min="3331" max="3377" width="2" style="147" customWidth="1"/>
    <col min="3378" max="3585" width="8.6640625" style="147"/>
    <col min="3586" max="3586" width="4.5" style="147" bestFit="1" customWidth="1"/>
    <col min="3587" max="3633" width="2" style="147" customWidth="1"/>
    <col min="3634" max="3841" width="8.6640625" style="147"/>
    <col min="3842" max="3842" width="4.5" style="147" bestFit="1" customWidth="1"/>
    <col min="3843" max="3889" width="2" style="147" customWidth="1"/>
    <col min="3890" max="4097" width="8.6640625" style="147"/>
    <col min="4098" max="4098" width="4.5" style="147" bestFit="1" customWidth="1"/>
    <col min="4099" max="4145" width="2" style="147" customWidth="1"/>
    <col min="4146" max="4353" width="8.6640625" style="147"/>
    <col min="4354" max="4354" width="4.5" style="147" bestFit="1" customWidth="1"/>
    <col min="4355" max="4401" width="2" style="147" customWidth="1"/>
    <col min="4402" max="4609" width="8.6640625" style="147"/>
    <col min="4610" max="4610" width="4.5" style="147" bestFit="1" customWidth="1"/>
    <col min="4611" max="4657" width="2" style="147" customWidth="1"/>
    <col min="4658" max="4865" width="8.6640625" style="147"/>
    <col min="4866" max="4866" width="4.5" style="147" bestFit="1" customWidth="1"/>
    <col min="4867" max="4913" width="2" style="147" customWidth="1"/>
    <col min="4914" max="5121" width="8.6640625" style="147"/>
    <col min="5122" max="5122" width="4.5" style="147" bestFit="1" customWidth="1"/>
    <col min="5123" max="5169" width="2" style="147" customWidth="1"/>
    <col min="5170" max="5377" width="8.6640625" style="147"/>
    <col min="5378" max="5378" width="4.5" style="147" bestFit="1" customWidth="1"/>
    <col min="5379" max="5425" width="2" style="147" customWidth="1"/>
    <col min="5426" max="5633" width="8.6640625" style="147"/>
    <col min="5634" max="5634" width="4.5" style="147" bestFit="1" customWidth="1"/>
    <col min="5635" max="5681" width="2" style="147" customWidth="1"/>
    <col min="5682" max="5889" width="8.6640625" style="147"/>
    <col min="5890" max="5890" width="4.5" style="147" bestFit="1" customWidth="1"/>
    <col min="5891" max="5937" width="2" style="147" customWidth="1"/>
    <col min="5938" max="6145" width="8.6640625" style="147"/>
    <col min="6146" max="6146" width="4.5" style="147" bestFit="1" customWidth="1"/>
    <col min="6147" max="6193" width="2" style="147" customWidth="1"/>
    <col min="6194" max="6401" width="8.6640625" style="147"/>
    <col min="6402" max="6402" width="4.5" style="147" bestFit="1" customWidth="1"/>
    <col min="6403" max="6449" width="2" style="147" customWidth="1"/>
    <col min="6450" max="6657" width="8.6640625" style="147"/>
    <col min="6658" max="6658" width="4.5" style="147" bestFit="1" customWidth="1"/>
    <col min="6659" max="6705" width="2" style="147" customWidth="1"/>
    <col min="6706" max="6913" width="8.6640625" style="147"/>
    <col min="6914" max="6914" width="4.5" style="147" bestFit="1" customWidth="1"/>
    <col min="6915" max="6961" width="2" style="147" customWidth="1"/>
    <col min="6962" max="7169" width="8.6640625" style="147"/>
    <col min="7170" max="7170" width="4.5" style="147" bestFit="1" customWidth="1"/>
    <col min="7171" max="7217" width="2" style="147" customWidth="1"/>
    <col min="7218" max="7425" width="8.6640625" style="147"/>
    <col min="7426" max="7426" width="4.5" style="147" bestFit="1" customWidth="1"/>
    <col min="7427" max="7473" width="2" style="147" customWidth="1"/>
    <col min="7474" max="7681" width="8.6640625" style="147"/>
    <col min="7682" max="7682" width="4.5" style="147" bestFit="1" customWidth="1"/>
    <col min="7683" max="7729" width="2" style="147" customWidth="1"/>
    <col min="7730" max="7937" width="8.6640625" style="147"/>
    <col min="7938" max="7938" width="4.5" style="147" bestFit="1" customWidth="1"/>
    <col min="7939" max="7985" width="2" style="147" customWidth="1"/>
    <col min="7986" max="8193" width="8.6640625" style="147"/>
    <col min="8194" max="8194" width="4.5" style="147" bestFit="1" customWidth="1"/>
    <col min="8195" max="8241" width="2" style="147" customWidth="1"/>
    <col min="8242" max="8449" width="8.6640625" style="147"/>
    <col min="8450" max="8450" width="4.5" style="147" bestFit="1" customWidth="1"/>
    <col min="8451" max="8497" width="2" style="147" customWidth="1"/>
    <col min="8498" max="8705" width="8.6640625" style="147"/>
    <col min="8706" max="8706" width="4.5" style="147" bestFit="1" customWidth="1"/>
    <col min="8707" max="8753" width="2" style="147" customWidth="1"/>
    <col min="8754" max="8961" width="8.6640625" style="147"/>
    <col min="8962" max="8962" width="4.5" style="147" bestFit="1" customWidth="1"/>
    <col min="8963" max="9009" width="2" style="147" customWidth="1"/>
    <col min="9010" max="9217" width="8.6640625" style="147"/>
    <col min="9218" max="9218" width="4.5" style="147" bestFit="1" customWidth="1"/>
    <col min="9219" max="9265" width="2" style="147" customWidth="1"/>
    <col min="9266" max="9473" width="8.6640625" style="147"/>
    <col min="9474" max="9474" width="4.5" style="147" bestFit="1" customWidth="1"/>
    <col min="9475" max="9521" width="2" style="147" customWidth="1"/>
    <col min="9522" max="9729" width="8.6640625" style="147"/>
    <col min="9730" max="9730" width="4.5" style="147" bestFit="1" customWidth="1"/>
    <col min="9731" max="9777" width="2" style="147" customWidth="1"/>
    <col min="9778" max="9985" width="8.6640625" style="147"/>
    <col min="9986" max="9986" width="4.5" style="147" bestFit="1" customWidth="1"/>
    <col min="9987" max="10033" width="2" style="147" customWidth="1"/>
    <col min="10034" max="10241" width="8.6640625" style="147"/>
    <col min="10242" max="10242" width="4.5" style="147" bestFit="1" customWidth="1"/>
    <col min="10243" max="10289" width="2" style="147" customWidth="1"/>
    <col min="10290" max="10497" width="8.6640625" style="147"/>
    <col min="10498" max="10498" width="4.5" style="147" bestFit="1" customWidth="1"/>
    <col min="10499" max="10545" width="2" style="147" customWidth="1"/>
    <col min="10546" max="10753" width="8.6640625" style="147"/>
    <col min="10754" max="10754" width="4.5" style="147" bestFit="1" customWidth="1"/>
    <col min="10755" max="10801" width="2" style="147" customWidth="1"/>
    <col min="10802" max="11009" width="8.6640625" style="147"/>
    <col min="11010" max="11010" width="4.5" style="147" bestFit="1" customWidth="1"/>
    <col min="11011" max="11057" width="2" style="147" customWidth="1"/>
    <col min="11058" max="11265" width="8.6640625" style="147"/>
    <col min="11266" max="11266" width="4.5" style="147" bestFit="1" customWidth="1"/>
    <col min="11267" max="11313" width="2" style="147" customWidth="1"/>
    <col min="11314" max="11521" width="8.6640625" style="147"/>
    <col min="11522" max="11522" width="4.5" style="147" bestFit="1" customWidth="1"/>
    <col min="11523" max="11569" width="2" style="147" customWidth="1"/>
    <col min="11570" max="11777" width="8.6640625" style="147"/>
    <col min="11778" max="11778" width="4.5" style="147" bestFit="1" customWidth="1"/>
    <col min="11779" max="11825" width="2" style="147" customWidth="1"/>
    <col min="11826" max="12033" width="8.6640625" style="147"/>
    <col min="12034" max="12034" width="4.5" style="147" bestFit="1" customWidth="1"/>
    <col min="12035" max="12081" width="2" style="147" customWidth="1"/>
    <col min="12082" max="12289" width="8.6640625" style="147"/>
    <col min="12290" max="12290" width="4.5" style="147" bestFit="1" customWidth="1"/>
    <col min="12291" max="12337" width="2" style="147" customWidth="1"/>
    <col min="12338" max="12545" width="8.6640625" style="147"/>
    <col min="12546" max="12546" width="4.5" style="147" bestFit="1" customWidth="1"/>
    <col min="12547" max="12593" width="2" style="147" customWidth="1"/>
    <col min="12594" max="12801" width="8.6640625" style="147"/>
    <col min="12802" max="12802" width="4.5" style="147" bestFit="1" customWidth="1"/>
    <col min="12803" max="12849" width="2" style="147" customWidth="1"/>
    <col min="12850" max="13057" width="8.6640625" style="147"/>
    <col min="13058" max="13058" width="4.5" style="147" bestFit="1" customWidth="1"/>
    <col min="13059" max="13105" width="2" style="147" customWidth="1"/>
    <col min="13106" max="13313" width="8.6640625" style="147"/>
    <col min="13314" max="13314" width="4.5" style="147" bestFit="1" customWidth="1"/>
    <col min="13315" max="13361" width="2" style="147" customWidth="1"/>
    <col min="13362" max="13569" width="8.6640625" style="147"/>
    <col min="13570" max="13570" width="4.5" style="147" bestFit="1" customWidth="1"/>
    <col min="13571" max="13617" width="2" style="147" customWidth="1"/>
    <col min="13618" max="13825" width="8.6640625" style="147"/>
    <col min="13826" max="13826" width="4.5" style="147" bestFit="1" customWidth="1"/>
    <col min="13827" max="13873" width="2" style="147" customWidth="1"/>
    <col min="13874" max="14081" width="8.6640625" style="147"/>
    <col min="14082" max="14082" width="4.5" style="147" bestFit="1" customWidth="1"/>
    <col min="14083" max="14129" width="2" style="147" customWidth="1"/>
    <col min="14130" max="14337" width="8.6640625" style="147"/>
    <col min="14338" max="14338" width="4.5" style="147" bestFit="1" customWidth="1"/>
    <col min="14339" max="14385" width="2" style="147" customWidth="1"/>
    <col min="14386" max="14593" width="8.6640625" style="147"/>
    <col min="14594" max="14594" width="4.5" style="147" bestFit="1" customWidth="1"/>
    <col min="14595" max="14641" width="2" style="147" customWidth="1"/>
    <col min="14642" max="14849" width="8.6640625" style="147"/>
    <col min="14850" max="14850" width="4.5" style="147" bestFit="1" customWidth="1"/>
    <col min="14851" max="14897" width="2" style="147" customWidth="1"/>
    <col min="14898" max="15105" width="8.6640625" style="147"/>
    <col min="15106" max="15106" width="4.5" style="147" bestFit="1" customWidth="1"/>
    <col min="15107" max="15153" width="2" style="147" customWidth="1"/>
    <col min="15154" max="15361" width="8.6640625" style="147"/>
    <col min="15362" max="15362" width="4.5" style="147" bestFit="1" customWidth="1"/>
    <col min="15363" max="15409" width="2" style="147" customWidth="1"/>
    <col min="15410" max="15617" width="8.6640625" style="147"/>
    <col min="15618" max="15618" width="4.5" style="147" bestFit="1" customWidth="1"/>
    <col min="15619" max="15665" width="2" style="147" customWidth="1"/>
    <col min="15666" max="15873" width="8.6640625" style="147"/>
    <col min="15874" max="15874" width="4.5" style="147" bestFit="1" customWidth="1"/>
    <col min="15875" max="15921" width="2" style="147" customWidth="1"/>
    <col min="15922" max="16129" width="8.6640625" style="147"/>
    <col min="16130" max="16130" width="4.5" style="147" bestFit="1" customWidth="1"/>
    <col min="16131" max="16177" width="2" style="147" customWidth="1"/>
    <col min="16178" max="16384" width="8.6640625" style="147"/>
  </cols>
  <sheetData>
    <row r="1" spans="1:49" ht="19" x14ac:dyDescent="0.2">
      <c r="A1" s="504" t="s">
        <v>441</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504"/>
      <c r="AS1" s="504"/>
      <c r="AT1" s="504"/>
      <c r="AU1" s="504"/>
      <c r="AV1" s="504"/>
      <c r="AW1" s="504"/>
    </row>
    <row r="2" spans="1:49" ht="43.5" customHeight="1" thickBot="1" x14ac:dyDescent="0.25">
      <c r="A2" s="470"/>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row>
    <row r="3" spans="1:49" ht="13.5" customHeight="1" x14ac:dyDescent="0.2">
      <c r="A3" s="505" t="s">
        <v>442</v>
      </c>
      <c r="B3" s="506"/>
      <c r="C3" s="506"/>
      <c r="D3" s="506"/>
      <c r="E3" s="506"/>
      <c r="F3" s="506"/>
      <c r="G3" s="506"/>
      <c r="H3" s="506"/>
      <c r="I3" s="506"/>
      <c r="J3" s="506"/>
      <c r="K3" s="506"/>
      <c r="L3" s="506"/>
      <c r="M3" s="506"/>
      <c r="N3" s="506"/>
      <c r="O3" s="506"/>
      <c r="P3" s="506"/>
      <c r="Q3" s="506"/>
      <c r="R3" s="506"/>
      <c r="S3" s="506"/>
      <c r="T3" s="506"/>
      <c r="U3" s="506"/>
      <c r="V3" s="506" t="s">
        <v>443</v>
      </c>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9"/>
      <c r="AW3" s="511" t="s">
        <v>444</v>
      </c>
    </row>
    <row r="4" spans="1:49" ht="13.5" customHeight="1" thickBot="1" x14ac:dyDescent="0.25">
      <c r="A4" s="507"/>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10"/>
      <c r="AW4" s="512"/>
    </row>
    <row r="5" spans="1:49" ht="18" customHeight="1" thickTop="1" x14ac:dyDescent="0.2">
      <c r="A5" s="513">
        <v>1</v>
      </c>
      <c r="B5" s="516" t="s">
        <v>445</v>
      </c>
      <c r="C5" s="516"/>
      <c r="D5" s="516"/>
      <c r="E5" s="516"/>
      <c r="F5" s="516"/>
      <c r="G5" s="516"/>
      <c r="H5" s="516"/>
      <c r="I5" s="516"/>
      <c r="J5" s="516"/>
      <c r="K5" s="516"/>
      <c r="L5" s="516"/>
      <c r="M5" s="516"/>
      <c r="N5" s="516"/>
      <c r="O5" s="516"/>
      <c r="P5" s="516"/>
      <c r="Q5" s="516"/>
      <c r="R5" s="516"/>
      <c r="S5" s="516"/>
      <c r="T5" s="516"/>
      <c r="U5" s="516"/>
      <c r="V5" s="519" t="s">
        <v>446</v>
      </c>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1" t="s">
        <v>447</v>
      </c>
    </row>
    <row r="6" spans="1:49" ht="18" customHeight="1" x14ac:dyDescent="0.2">
      <c r="A6" s="514"/>
      <c r="B6" s="517"/>
      <c r="C6" s="517"/>
      <c r="D6" s="517"/>
      <c r="E6" s="517"/>
      <c r="F6" s="517"/>
      <c r="G6" s="517"/>
      <c r="H6" s="517"/>
      <c r="I6" s="517"/>
      <c r="J6" s="517"/>
      <c r="K6" s="517"/>
      <c r="L6" s="517"/>
      <c r="M6" s="517"/>
      <c r="N6" s="517"/>
      <c r="O6" s="517"/>
      <c r="P6" s="517"/>
      <c r="Q6" s="517"/>
      <c r="R6" s="517"/>
      <c r="S6" s="517"/>
      <c r="T6" s="517"/>
      <c r="U6" s="517"/>
      <c r="V6" s="524" t="s">
        <v>448</v>
      </c>
      <c r="W6" s="525"/>
      <c r="X6" s="525"/>
      <c r="Y6" s="525"/>
      <c r="Z6" s="525"/>
      <c r="AA6" s="525"/>
      <c r="AB6" s="525"/>
      <c r="AC6" s="525"/>
      <c r="AD6" s="525"/>
      <c r="AE6" s="525"/>
      <c r="AF6" s="525"/>
      <c r="AG6" s="525"/>
      <c r="AH6" s="525"/>
      <c r="AI6" s="525"/>
      <c r="AJ6" s="525"/>
      <c r="AK6" s="525"/>
      <c r="AL6" s="525"/>
      <c r="AM6" s="525"/>
      <c r="AN6" s="525"/>
      <c r="AO6" s="525"/>
      <c r="AP6" s="525"/>
      <c r="AQ6" s="525"/>
      <c r="AR6" s="525"/>
      <c r="AS6" s="525"/>
      <c r="AT6" s="525"/>
      <c r="AU6" s="525"/>
      <c r="AV6" s="525"/>
      <c r="AW6" s="522"/>
    </row>
    <row r="7" spans="1:49" ht="30" customHeight="1" x14ac:dyDescent="0.2">
      <c r="A7" s="515"/>
      <c r="B7" s="518"/>
      <c r="C7" s="518"/>
      <c r="D7" s="518"/>
      <c r="E7" s="518"/>
      <c r="F7" s="518"/>
      <c r="G7" s="518"/>
      <c r="H7" s="518"/>
      <c r="I7" s="518"/>
      <c r="J7" s="518"/>
      <c r="K7" s="518"/>
      <c r="L7" s="518"/>
      <c r="M7" s="518"/>
      <c r="N7" s="518"/>
      <c r="O7" s="518"/>
      <c r="P7" s="518"/>
      <c r="Q7" s="518"/>
      <c r="R7" s="518"/>
      <c r="S7" s="518"/>
      <c r="T7" s="518"/>
      <c r="U7" s="518"/>
      <c r="V7" s="526" t="s">
        <v>449</v>
      </c>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2"/>
    </row>
    <row r="8" spans="1:49" ht="18" customHeight="1" x14ac:dyDescent="0.2">
      <c r="A8" s="515"/>
      <c r="B8" s="518"/>
      <c r="C8" s="518"/>
      <c r="D8" s="518"/>
      <c r="E8" s="518"/>
      <c r="F8" s="518"/>
      <c r="G8" s="518"/>
      <c r="H8" s="518"/>
      <c r="I8" s="518"/>
      <c r="J8" s="518"/>
      <c r="K8" s="518"/>
      <c r="L8" s="518"/>
      <c r="M8" s="518"/>
      <c r="N8" s="518"/>
      <c r="O8" s="518"/>
      <c r="P8" s="518"/>
      <c r="Q8" s="518"/>
      <c r="R8" s="518"/>
      <c r="S8" s="518"/>
      <c r="T8" s="518"/>
      <c r="U8" s="518"/>
      <c r="V8" s="528" t="s">
        <v>450</v>
      </c>
      <c r="W8" s="529"/>
      <c r="X8" s="529"/>
      <c r="Y8" s="529"/>
      <c r="Z8" s="529"/>
      <c r="AA8" s="529"/>
      <c r="AB8" s="529"/>
      <c r="AC8" s="529"/>
      <c r="AD8" s="529"/>
      <c r="AE8" s="529"/>
      <c r="AF8" s="529"/>
      <c r="AG8" s="529"/>
      <c r="AH8" s="529"/>
      <c r="AI8" s="529"/>
      <c r="AJ8" s="529"/>
      <c r="AK8" s="529"/>
      <c r="AL8" s="529"/>
      <c r="AM8" s="529"/>
      <c r="AN8" s="529"/>
      <c r="AO8" s="529"/>
      <c r="AP8" s="529"/>
      <c r="AQ8" s="529"/>
      <c r="AR8" s="529"/>
      <c r="AS8" s="529"/>
      <c r="AT8" s="529"/>
      <c r="AU8" s="529"/>
      <c r="AV8" s="529"/>
      <c r="AW8" s="523"/>
    </row>
    <row r="9" spans="1:49" ht="18" customHeight="1" x14ac:dyDescent="0.2">
      <c r="A9" s="515">
        <v>2</v>
      </c>
      <c r="B9" s="530" t="s">
        <v>180</v>
      </c>
      <c r="C9" s="518"/>
      <c r="D9" s="518"/>
      <c r="E9" s="518"/>
      <c r="F9" s="518"/>
      <c r="G9" s="518"/>
      <c r="H9" s="518"/>
      <c r="I9" s="518"/>
      <c r="J9" s="518"/>
      <c r="K9" s="518"/>
      <c r="L9" s="518"/>
      <c r="M9" s="518"/>
      <c r="N9" s="518"/>
      <c r="O9" s="518"/>
      <c r="P9" s="518"/>
      <c r="Q9" s="518"/>
      <c r="R9" s="518"/>
      <c r="S9" s="518"/>
      <c r="T9" s="518"/>
      <c r="U9" s="518"/>
      <c r="V9" s="528" t="s">
        <v>446</v>
      </c>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31" t="s">
        <v>451</v>
      </c>
    </row>
    <row r="10" spans="1:49" ht="18" customHeight="1" x14ac:dyDescent="0.2">
      <c r="A10" s="515"/>
      <c r="B10" s="518"/>
      <c r="C10" s="518"/>
      <c r="D10" s="518"/>
      <c r="E10" s="518"/>
      <c r="F10" s="518"/>
      <c r="G10" s="518"/>
      <c r="H10" s="518"/>
      <c r="I10" s="518"/>
      <c r="J10" s="518"/>
      <c r="K10" s="518"/>
      <c r="L10" s="518"/>
      <c r="M10" s="518"/>
      <c r="N10" s="518"/>
      <c r="O10" s="518"/>
      <c r="P10" s="518"/>
      <c r="Q10" s="518"/>
      <c r="R10" s="518"/>
      <c r="S10" s="518"/>
      <c r="T10" s="518"/>
      <c r="U10" s="518"/>
      <c r="V10" s="524" t="s">
        <v>448</v>
      </c>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32"/>
    </row>
    <row r="11" spans="1:49" ht="30" customHeight="1" x14ac:dyDescent="0.2">
      <c r="A11" s="515"/>
      <c r="B11" s="518"/>
      <c r="C11" s="518"/>
      <c r="D11" s="518"/>
      <c r="E11" s="518"/>
      <c r="F11" s="518"/>
      <c r="G11" s="518"/>
      <c r="H11" s="518"/>
      <c r="I11" s="518"/>
      <c r="J11" s="518"/>
      <c r="K11" s="518"/>
      <c r="L11" s="518"/>
      <c r="M11" s="518"/>
      <c r="N11" s="518"/>
      <c r="O11" s="518"/>
      <c r="P11" s="518"/>
      <c r="Q11" s="518"/>
      <c r="R11" s="518"/>
      <c r="S11" s="518"/>
      <c r="T11" s="518"/>
      <c r="U11" s="518"/>
      <c r="V11" s="526" t="s">
        <v>449</v>
      </c>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32"/>
    </row>
    <row r="12" spans="1:49" ht="18" customHeight="1" x14ac:dyDescent="0.2">
      <c r="A12" s="515"/>
      <c r="B12" s="518"/>
      <c r="C12" s="518"/>
      <c r="D12" s="518"/>
      <c r="E12" s="518"/>
      <c r="F12" s="518"/>
      <c r="G12" s="518"/>
      <c r="H12" s="518"/>
      <c r="I12" s="518"/>
      <c r="J12" s="518"/>
      <c r="K12" s="518"/>
      <c r="L12" s="518"/>
      <c r="M12" s="518"/>
      <c r="N12" s="518"/>
      <c r="O12" s="518"/>
      <c r="P12" s="518"/>
      <c r="Q12" s="518"/>
      <c r="R12" s="518"/>
      <c r="S12" s="518"/>
      <c r="T12" s="518"/>
      <c r="U12" s="518"/>
      <c r="V12" s="528" t="s">
        <v>452</v>
      </c>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27"/>
      <c r="AS12" s="527"/>
      <c r="AT12" s="527"/>
      <c r="AU12" s="527"/>
      <c r="AV12" s="527"/>
      <c r="AW12" s="532"/>
    </row>
    <row r="13" spans="1:49" ht="18" customHeight="1" x14ac:dyDescent="0.2">
      <c r="A13" s="515"/>
      <c r="B13" s="518"/>
      <c r="C13" s="518"/>
      <c r="D13" s="518"/>
      <c r="E13" s="518"/>
      <c r="F13" s="518"/>
      <c r="G13" s="518"/>
      <c r="H13" s="518"/>
      <c r="I13" s="518"/>
      <c r="J13" s="518"/>
      <c r="K13" s="518"/>
      <c r="L13" s="518"/>
      <c r="M13" s="518"/>
      <c r="N13" s="518"/>
      <c r="O13" s="518"/>
      <c r="P13" s="518"/>
      <c r="Q13" s="518"/>
      <c r="R13" s="518"/>
      <c r="S13" s="518"/>
      <c r="T13" s="518"/>
      <c r="U13" s="518"/>
      <c r="V13" s="528" t="s">
        <v>453</v>
      </c>
      <c r="W13" s="527"/>
      <c r="X13" s="527"/>
      <c r="Y13" s="527"/>
      <c r="Z13" s="527"/>
      <c r="AA13" s="527"/>
      <c r="AB13" s="527"/>
      <c r="AC13" s="527"/>
      <c r="AD13" s="527"/>
      <c r="AE13" s="527"/>
      <c r="AF13" s="527"/>
      <c r="AG13" s="527"/>
      <c r="AH13" s="527"/>
      <c r="AI13" s="527"/>
      <c r="AJ13" s="527"/>
      <c r="AK13" s="527"/>
      <c r="AL13" s="527"/>
      <c r="AM13" s="527"/>
      <c r="AN13" s="527"/>
      <c r="AO13" s="527"/>
      <c r="AP13" s="527"/>
      <c r="AQ13" s="527"/>
      <c r="AR13" s="527"/>
      <c r="AS13" s="527"/>
      <c r="AT13" s="527"/>
      <c r="AU13" s="527"/>
      <c r="AV13" s="527"/>
      <c r="AW13" s="532"/>
    </row>
    <row r="14" spans="1:49" ht="18" customHeight="1" x14ac:dyDescent="0.2">
      <c r="A14" s="515"/>
      <c r="B14" s="518"/>
      <c r="C14" s="518"/>
      <c r="D14" s="518"/>
      <c r="E14" s="518"/>
      <c r="F14" s="518"/>
      <c r="G14" s="518"/>
      <c r="H14" s="518"/>
      <c r="I14" s="518"/>
      <c r="J14" s="518"/>
      <c r="K14" s="518"/>
      <c r="L14" s="518"/>
      <c r="M14" s="518"/>
      <c r="N14" s="518"/>
      <c r="O14" s="518"/>
      <c r="P14" s="518"/>
      <c r="Q14" s="518"/>
      <c r="R14" s="518"/>
      <c r="S14" s="518"/>
      <c r="T14" s="518"/>
      <c r="U14" s="518"/>
      <c r="V14" s="528" t="s">
        <v>450</v>
      </c>
      <c r="W14" s="529"/>
      <c r="X14" s="529"/>
      <c r="Y14" s="529"/>
      <c r="Z14" s="529"/>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529"/>
      <c r="AW14" s="533"/>
    </row>
    <row r="15" spans="1:49" ht="18" customHeight="1" x14ac:dyDescent="0.2">
      <c r="A15" s="515">
        <v>3</v>
      </c>
      <c r="B15" s="518" t="s">
        <v>454</v>
      </c>
      <c r="C15" s="518"/>
      <c r="D15" s="518"/>
      <c r="E15" s="518"/>
      <c r="F15" s="518"/>
      <c r="G15" s="518"/>
      <c r="H15" s="518"/>
      <c r="I15" s="518"/>
      <c r="J15" s="518"/>
      <c r="K15" s="518"/>
      <c r="L15" s="518"/>
      <c r="M15" s="518"/>
      <c r="N15" s="518"/>
      <c r="O15" s="518"/>
      <c r="P15" s="518"/>
      <c r="Q15" s="518"/>
      <c r="R15" s="518"/>
      <c r="S15" s="518"/>
      <c r="T15" s="518"/>
      <c r="U15" s="518"/>
      <c r="V15" s="528" t="s">
        <v>446</v>
      </c>
      <c r="W15" s="527"/>
      <c r="X15" s="527"/>
      <c r="Y15" s="527"/>
      <c r="Z15" s="527"/>
      <c r="AA15" s="527"/>
      <c r="AB15" s="527"/>
      <c r="AC15" s="527"/>
      <c r="AD15" s="527"/>
      <c r="AE15" s="527"/>
      <c r="AF15" s="527"/>
      <c r="AG15" s="527"/>
      <c r="AH15" s="527"/>
      <c r="AI15" s="527"/>
      <c r="AJ15" s="527"/>
      <c r="AK15" s="527"/>
      <c r="AL15" s="527"/>
      <c r="AM15" s="527"/>
      <c r="AN15" s="527"/>
      <c r="AO15" s="527"/>
      <c r="AP15" s="527"/>
      <c r="AQ15" s="527"/>
      <c r="AR15" s="527"/>
      <c r="AS15" s="527"/>
      <c r="AT15" s="527"/>
      <c r="AU15" s="527"/>
      <c r="AV15" s="527"/>
      <c r="AW15" s="534" t="s">
        <v>447</v>
      </c>
    </row>
    <row r="16" spans="1:49" ht="18" customHeight="1" x14ac:dyDescent="0.2">
      <c r="A16" s="515"/>
      <c r="B16" s="518"/>
      <c r="C16" s="518"/>
      <c r="D16" s="518"/>
      <c r="E16" s="518"/>
      <c r="F16" s="518"/>
      <c r="G16" s="518"/>
      <c r="H16" s="518"/>
      <c r="I16" s="518"/>
      <c r="J16" s="518"/>
      <c r="K16" s="518"/>
      <c r="L16" s="518"/>
      <c r="M16" s="518"/>
      <c r="N16" s="518"/>
      <c r="O16" s="518"/>
      <c r="P16" s="518"/>
      <c r="Q16" s="518"/>
      <c r="R16" s="518"/>
      <c r="S16" s="518"/>
      <c r="T16" s="518"/>
      <c r="U16" s="518"/>
      <c r="V16" s="524" t="s">
        <v>448</v>
      </c>
      <c r="W16" s="525"/>
      <c r="X16" s="525"/>
      <c r="Y16" s="525"/>
      <c r="Z16" s="525"/>
      <c r="AA16" s="525"/>
      <c r="AB16" s="525"/>
      <c r="AC16" s="525"/>
      <c r="AD16" s="525"/>
      <c r="AE16" s="525"/>
      <c r="AF16" s="525"/>
      <c r="AG16" s="525"/>
      <c r="AH16" s="525"/>
      <c r="AI16" s="525"/>
      <c r="AJ16" s="525"/>
      <c r="AK16" s="525"/>
      <c r="AL16" s="525"/>
      <c r="AM16" s="525"/>
      <c r="AN16" s="525"/>
      <c r="AO16" s="525"/>
      <c r="AP16" s="525"/>
      <c r="AQ16" s="525"/>
      <c r="AR16" s="525"/>
      <c r="AS16" s="525"/>
      <c r="AT16" s="525"/>
      <c r="AU16" s="525"/>
      <c r="AV16" s="525"/>
      <c r="AW16" s="535"/>
    </row>
    <row r="17" spans="1:49" ht="30" customHeight="1" x14ac:dyDescent="0.2">
      <c r="A17" s="515"/>
      <c r="B17" s="518"/>
      <c r="C17" s="518"/>
      <c r="D17" s="518"/>
      <c r="E17" s="518"/>
      <c r="F17" s="518"/>
      <c r="G17" s="518"/>
      <c r="H17" s="518"/>
      <c r="I17" s="518"/>
      <c r="J17" s="518"/>
      <c r="K17" s="518"/>
      <c r="L17" s="518"/>
      <c r="M17" s="518"/>
      <c r="N17" s="518"/>
      <c r="O17" s="518"/>
      <c r="P17" s="518"/>
      <c r="Q17" s="518"/>
      <c r="R17" s="518"/>
      <c r="S17" s="518"/>
      <c r="T17" s="518"/>
      <c r="U17" s="518"/>
      <c r="V17" s="526" t="s">
        <v>449</v>
      </c>
      <c r="W17" s="527"/>
      <c r="X17" s="527"/>
      <c r="Y17" s="527"/>
      <c r="Z17" s="527"/>
      <c r="AA17" s="527"/>
      <c r="AB17" s="527"/>
      <c r="AC17" s="527"/>
      <c r="AD17" s="527"/>
      <c r="AE17" s="527"/>
      <c r="AF17" s="527"/>
      <c r="AG17" s="527"/>
      <c r="AH17" s="527"/>
      <c r="AI17" s="527"/>
      <c r="AJ17" s="527"/>
      <c r="AK17" s="527"/>
      <c r="AL17" s="527"/>
      <c r="AM17" s="527"/>
      <c r="AN17" s="527"/>
      <c r="AO17" s="527"/>
      <c r="AP17" s="527"/>
      <c r="AQ17" s="527"/>
      <c r="AR17" s="527"/>
      <c r="AS17" s="527"/>
      <c r="AT17" s="527"/>
      <c r="AU17" s="527"/>
      <c r="AV17" s="527"/>
      <c r="AW17" s="535"/>
    </row>
    <row r="18" spans="1:49" ht="30" customHeight="1" x14ac:dyDescent="0.2">
      <c r="A18" s="515"/>
      <c r="B18" s="518"/>
      <c r="C18" s="518"/>
      <c r="D18" s="518"/>
      <c r="E18" s="518"/>
      <c r="F18" s="518"/>
      <c r="G18" s="518"/>
      <c r="H18" s="518"/>
      <c r="I18" s="518"/>
      <c r="J18" s="518"/>
      <c r="K18" s="518"/>
      <c r="L18" s="518"/>
      <c r="M18" s="518"/>
      <c r="N18" s="518"/>
      <c r="O18" s="518"/>
      <c r="P18" s="518"/>
      <c r="Q18" s="518"/>
      <c r="R18" s="518"/>
      <c r="S18" s="518"/>
      <c r="T18" s="518"/>
      <c r="U18" s="518"/>
      <c r="V18" s="536" t="s">
        <v>455</v>
      </c>
      <c r="W18" s="525"/>
      <c r="X18" s="525"/>
      <c r="Y18" s="525"/>
      <c r="Z18" s="525"/>
      <c r="AA18" s="525"/>
      <c r="AB18" s="525"/>
      <c r="AC18" s="525"/>
      <c r="AD18" s="525"/>
      <c r="AE18" s="525"/>
      <c r="AF18" s="525"/>
      <c r="AG18" s="525"/>
      <c r="AH18" s="525"/>
      <c r="AI18" s="525"/>
      <c r="AJ18" s="525"/>
      <c r="AK18" s="525"/>
      <c r="AL18" s="525"/>
      <c r="AM18" s="525"/>
      <c r="AN18" s="525"/>
      <c r="AO18" s="525"/>
      <c r="AP18" s="525"/>
      <c r="AQ18" s="525"/>
      <c r="AR18" s="525"/>
      <c r="AS18" s="525"/>
      <c r="AT18" s="525"/>
      <c r="AU18" s="525"/>
      <c r="AV18" s="525"/>
      <c r="AW18" s="535"/>
    </row>
    <row r="19" spans="1:49" ht="18" customHeight="1" x14ac:dyDescent="0.2">
      <c r="A19" s="515">
        <v>4</v>
      </c>
      <c r="B19" s="518" t="s">
        <v>182</v>
      </c>
      <c r="C19" s="518"/>
      <c r="D19" s="518"/>
      <c r="E19" s="518"/>
      <c r="F19" s="518"/>
      <c r="G19" s="518"/>
      <c r="H19" s="518"/>
      <c r="I19" s="518"/>
      <c r="J19" s="518"/>
      <c r="K19" s="518"/>
      <c r="L19" s="518"/>
      <c r="M19" s="518"/>
      <c r="N19" s="518"/>
      <c r="O19" s="518"/>
      <c r="P19" s="518"/>
      <c r="Q19" s="518"/>
      <c r="R19" s="518"/>
      <c r="S19" s="518"/>
      <c r="T19" s="518"/>
      <c r="U19" s="518"/>
      <c r="V19" s="528" t="s">
        <v>446</v>
      </c>
      <c r="W19" s="527"/>
      <c r="X19" s="527"/>
      <c r="Y19" s="527"/>
      <c r="Z19" s="527"/>
      <c r="AA19" s="527"/>
      <c r="AB19" s="527"/>
      <c r="AC19" s="527"/>
      <c r="AD19" s="527"/>
      <c r="AE19" s="527"/>
      <c r="AF19" s="527"/>
      <c r="AG19" s="527"/>
      <c r="AH19" s="527"/>
      <c r="AI19" s="527"/>
      <c r="AJ19" s="527"/>
      <c r="AK19" s="527"/>
      <c r="AL19" s="527"/>
      <c r="AM19" s="527"/>
      <c r="AN19" s="527"/>
      <c r="AO19" s="527"/>
      <c r="AP19" s="527"/>
      <c r="AQ19" s="527"/>
      <c r="AR19" s="527"/>
      <c r="AS19" s="527"/>
      <c r="AT19" s="527"/>
      <c r="AU19" s="527"/>
      <c r="AV19" s="527"/>
      <c r="AW19" s="534" t="s">
        <v>447</v>
      </c>
    </row>
    <row r="20" spans="1:49" ht="18" customHeight="1" x14ac:dyDescent="0.2">
      <c r="A20" s="515"/>
      <c r="B20" s="518"/>
      <c r="C20" s="518"/>
      <c r="D20" s="518"/>
      <c r="E20" s="518"/>
      <c r="F20" s="518"/>
      <c r="G20" s="518"/>
      <c r="H20" s="518"/>
      <c r="I20" s="518"/>
      <c r="J20" s="518"/>
      <c r="K20" s="518"/>
      <c r="L20" s="518"/>
      <c r="M20" s="518"/>
      <c r="N20" s="518"/>
      <c r="O20" s="518"/>
      <c r="P20" s="518"/>
      <c r="Q20" s="518"/>
      <c r="R20" s="518"/>
      <c r="S20" s="518"/>
      <c r="T20" s="518"/>
      <c r="U20" s="518"/>
      <c r="V20" s="537" t="s">
        <v>456</v>
      </c>
      <c r="W20" s="525"/>
      <c r="X20" s="525"/>
      <c r="Y20" s="525"/>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35"/>
    </row>
    <row r="21" spans="1:49" ht="18" customHeight="1" x14ac:dyDescent="0.2">
      <c r="A21" s="515">
        <v>5</v>
      </c>
      <c r="B21" s="530" t="s">
        <v>183</v>
      </c>
      <c r="C21" s="530"/>
      <c r="D21" s="530"/>
      <c r="E21" s="530"/>
      <c r="F21" s="530"/>
      <c r="G21" s="530"/>
      <c r="H21" s="530"/>
      <c r="I21" s="530"/>
      <c r="J21" s="530"/>
      <c r="K21" s="530"/>
      <c r="L21" s="530"/>
      <c r="M21" s="530"/>
      <c r="N21" s="530"/>
      <c r="O21" s="530"/>
      <c r="P21" s="530"/>
      <c r="Q21" s="530"/>
      <c r="R21" s="530"/>
      <c r="S21" s="530"/>
      <c r="T21" s="530"/>
      <c r="U21" s="530"/>
      <c r="V21" s="528" t="s">
        <v>446</v>
      </c>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34" t="s">
        <v>447</v>
      </c>
    </row>
    <row r="22" spans="1:49" ht="18" customHeight="1" x14ac:dyDescent="0.2">
      <c r="A22" s="515"/>
      <c r="B22" s="530"/>
      <c r="C22" s="530"/>
      <c r="D22" s="530"/>
      <c r="E22" s="530"/>
      <c r="F22" s="530"/>
      <c r="G22" s="530"/>
      <c r="H22" s="530"/>
      <c r="I22" s="530"/>
      <c r="J22" s="530"/>
      <c r="K22" s="530"/>
      <c r="L22" s="530"/>
      <c r="M22" s="530"/>
      <c r="N22" s="530"/>
      <c r="O22" s="530"/>
      <c r="P22" s="530"/>
      <c r="Q22" s="530"/>
      <c r="R22" s="530"/>
      <c r="S22" s="530"/>
      <c r="T22" s="530"/>
      <c r="U22" s="530"/>
      <c r="V22" s="537" t="s">
        <v>456</v>
      </c>
      <c r="W22" s="525"/>
      <c r="X22" s="525"/>
      <c r="Y22" s="525"/>
      <c r="Z22" s="525"/>
      <c r="AA22" s="525"/>
      <c r="AB22" s="525"/>
      <c r="AC22" s="525"/>
      <c r="AD22" s="525"/>
      <c r="AE22" s="525"/>
      <c r="AF22" s="525"/>
      <c r="AG22" s="525"/>
      <c r="AH22" s="525"/>
      <c r="AI22" s="525"/>
      <c r="AJ22" s="525"/>
      <c r="AK22" s="525"/>
      <c r="AL22" s="525"/>
      <c r="AM22" s="525"/>
      <c r="AN22" s="525"/>
      <c r="AO22" s="525"/>
      <c r="AP22" s="525"/>
      <c r="AQ22" s="525"/>
      <c r="AR22" s="525"/>
      <c r="AS22" s="525"/>
      <c r="AT22" s="525"/>
      <c r="AU22" s="525"/>
      <c r="AV22" s="525"/>
      <c r="AW22" s="535"/>
    </row>
    <row r="23" spans="1:49" ht="18" customHeight="1" x14ac:dyDescent="0.2">
      <c r="A23" s="515"/>
      <c r="B23" s="530"/>
      <c r="C23" s="530"/>
      <c r="D23" s="530"/>
      <c r="E23" s="530"/>
      <c r="F23" s="530"/>
      <c r="G23" s="530"/>
      <c r="H23" s="530"/>
      <c r="I23" s="530"/>
      <c r="J23" s="530"/>
      <c r="K23" s="530"/>
      <c r="L23" s="530"/>
      <c r="M23" s="530"/>
      <c r="N23" s="530"/>
      <c r="O23" s="530"/>
      <c r="P23" s="530"/>
      <c r="Q23" s="530"/>
      <c r="R23" s="530"/>
      <c r="S23" s="530"/>
      <c r="T23" s="530"/>
      <c r="U23" s="530"/>
      <c r="V23" s="537" t="s">
        <v>457</v>
      </c>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35"/>
    </row>
    <row r="24" spans="1:49" ht="18" customHeight="1" x14ac:dyDescent="0.2">
      <c r="A24" s="538">
        <v>6</v>
      </c>
      <c r="B24" s="539" t="s">
        <v>271</v>
      </c>
      <c r="C24" s="540"/>
      <c r="D24" s="540"/>
      <c r="E24" s="540"/>
      <c r="F24" s="540"/>
      <c r="G24" s="540"/>
      <c r="H24" s="540"/>
      <c r="I24" s="540"/>
      <c r="J24" s="540"/>
      <c r="K24" s="540"/>
      <c r="L24" s="540"/>
      <c r="M24" s="540"/>
      <c r="N24" s="540"/>
      <c r="O24" s="540"/>
      <c r="P24" s="540"/>
      <c r="Q24" s="540"/>
      <c r="R24" s="540"/>
      <c r="S24" s="540"/>
      <c r="T24" s="540"/>
      <c r="U24" s="541"/>
      <c r="V24" s="528" t="s">
        <v>446</v>
      </c>
      <c r="W24" s="527"/>
      <c r="X24" s="527"/>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34" t="s">
        <v>447</v>
      </c>
    </row>
    <row r="25" spans="1:49" ht="18" customHeight="1" x14ac:dyDescent="0.2">
      <c r="A25" s="514"/>
      <c r="B25" s="542"/>
      <c r="C25" s="543"/>
      <c r="D25" s="543"/>
      <c r="E25" s="543"/>
      <c r="F25" s="543"/>
      <c r="G25" s="543"/>
      <c r="H25" s="543"/>
      <c r="I25" s="543"/>
      <c r="J25" s="543"/>
      <c r="K25" s="543"/>
      <c r="L25" s="543"/>
      <c r="M25" s="543"/>
      <c r="N25" s="543"/>
      <c r="O25" s="543"/>
      <c r="P25" s="543"/>
      <c r="Q25" s="543"/>
      <c r="R25" s="543"/>
      <c r="S25" s="543"/>
      <c r="T25" s="543"/>
      <c r="U25" s="544"/>
      <c r="V25" s="537" t="s">
        <v>456</v>
      </c>
      <c r="W25" s="525"/>
      <c r="X25" s="525"/>
      <c r="Y25" s="525"/>
      <c r="Z25" s="525"/>
      <c r="AA25" s="525"/>
      <c r="AB25" s="525"/>
      <c r="AC25" s="525"/>
      <c r="AD25" s="525"/>
      <c r="AE25" s="525"/>
      <c r="AF25" s="525"/>
      <c r="AG25" s="525"/>
      <c r="AH25" s="525"/>
      <c r="AI25" s="525"/>
      <c r="AJ25" s="525"/>
      <c r="AK25" s="525"/>
      <c r="AL25" s="525"/>
      <c r="AM25" s="525"/>
      <c r="AN25" s="525"/>
      <c r="AO25" s="525"/>
      <c r="AP25" s="525"/>
      <c r="AQ25" s="525"/>
      <c r="AR25" s="525"/>
      <c r="AS25" s="525"/>
      <c r="AT25" s="525"/>
      <c r="AU25" s="525"/>
      <c r="AV25" s="525"/>
      <c r="AW25" s="535"/>
    </row>
    <row r="26" spans="1:49" ht="18" customHeight="1" x14ac:dyDescent="0.2">
      <c r="A26" s="538">
        <v>7</v>
      </c>
      <c r="B26" s="539" t="s">
        <v>458</v>
      </c>
      <c r="C26" s="529"/>
      <c r="D26" s="529"/>
      <c r="E26" s="529"/>
      <c r="F26" s="529"/>
      <c r="G26" s="529"/>
      <c r="H26" s="529"/>
      <c r="I26" s="529"/>
      <c r="J26" s="529"/>
      <c r="K26" s="529"/>
      <c r="L26" s="529"/>
      <c r="M26" s="529"/>
      <c r="N26" s="529"/>
      <c r="O26" s="529"/>
      <c r="P26" s="529"/>
      <c r="Q26" s="529"/>
      <c r="R26" s="529"/>
      <c r="S26" s="529"/>
      <c r="T26" s="529"/>
      <c r="U26" s="546"/>
      <c r="V26" s="528" t="s">
        <v>446</v>
      </c>
      <c r="W26" s="527"/>
      <c r="X26" s="527"/>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50" t="s">
        <v>451</v>
      </c>
    </row>
    <row r="27" spans="1:49" ht="30" customHeight="1" x14ac:dyDescent="0.2">
      <c r="A27" s="545"/>
      <c r="B27" s="547"/>
      <c r="C27" s="548"/>
      <c r="D27" s="548"/>
      <c r="E27" s="548"/>
      <c r="F27" s="548"/>
      <c r="G27" s="548"/>
      <c r="H27" s="548"/>
      <c r="I27" s="548"/>
      <c r="J27" s="548"/>
      <c r="K27" s="548"/>
      <c r="L27" s="548"/>
      <c r="M27" s="548"/>
      <c r="N27" s="548"/>
      <c r="O27" s="548"/>
      <c r="P27" s="548"/>
      <c r="Q27" s="548"/>
      <c r="R27" s="548"/>
      <c r="S27" s="548"/>
      <c r="T27" s="548"/>
      <c r="U27" s="549"/>
      <c r="V27" s="536" t="s">
        <v>459</v>
      </c>
      <c r="W27" s="525"/>
      <c r="X27" s="525"/>
      <c r="Y27" s="525"/>
      <c r="Z27" s="525"/>
      <c r="AA27" s="525"/>
      <c r="AB27" s="525"/>
      <c r="AC27" s="525"/>
      <c r="AD27" s="525"/>
      <c r="AE27" s="525"/>
      <c r="AF27" s="525"/>
      <c r="AG27" s="525"/>
      <c r="AH27" s="525"/>
      <c r="AI27" s="525"/>
      <c r="AJ27" s="525"/>
      <c r="AK27" s="525"/>
      <c r="AL27" s="525"/>
      <c r="AM27" s="525"/>
      <c r="AN27" s="525"/>
      <c r="AO27" s="525"/>
      <c r="AP27" s="525"/>
      <c r="AQ27" s="525"/>
      <c r="AR27" s="525"/>
      <c r="AS27" s="525"/>
      <c r="AT27" s="525"/>
      <c r="AU27" s="525"/>
      <c r="AV27" s="525"/>
      <c r="AW27" s="550"/>
    </row>
    <row r="28" spans="1:49" ht="30" customHeight="1" x14ac:dyDescent="0.2">
      <c r="A28" s="545"/>
      <c r="B28" s="547"/>
      <c r="C28" s="548"/>
      <c r="D28" s="548"/>
      <c r="E28" s="548"/>
      <c r="F28" s="548"/>
      <c r="G28" s="548"/>
      <c r="H28" s="548"/>
      <c r="I28" s="548"/>
      <c r="J28" s="548"/>
      <c r="K28" s="548"/>
      <c r="L28" s="548"/>
      <c r="M28" s="548"/>
      <c r="N28" s="548"/>
      <c r="O28" s="548"/>
      <c r="P28" s="548"/>
      <c r="Q28" s="548"/>
      <c r="R28" s="548"/>
      <c r="S28" s="548"/>
      <c r="T28" s="548"/>
      <c r="U28" s="549"/>
      <c r="V28" s="526" t="s">
        <v>460</v>
      </c>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50"/>
    </row>
    <row r="29" spans="1:49" ht="18" customHeight="1" x14ac:dyDescent="0.2">
      <c r="A29" s="545"/>
      <c r="B29" s="547"/>
      <c r="C29" s="548"/>
      <c r="D29" s="548"/>
      <c r="E29" s="548"/>
      <c r="F29" s="548"/>
      <c r="G29" s="548"/>
      <c r="H29" s="548"/>
      <c r="I29" s="548"/>
      <c r="J29" s="548"/>
      <c r="K29" s="548"/>
      <c r="L29" s="548"/>
      <c r="M29" s="548"/>
      <c r="N29" s="548"/>
      <c r="O29" s="548"/>
      <c r="P29" s="548"/>
      <c r="Q29" s="548"/>
      <c r="R29" s="548"/>
      <c r="S29" s="548"/>
      <c r="T29" s="548"/>
      <c r="U29" s="549"/>
      <c r="V29" s="528" t="s">
        <v>452</v>
      </c>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50"/>
    </row>
    <row r="30" spans="1:49" ht="30" customHeight="1" x14ac:dyDescent="0.2">
      <c r="A30" s="545"/>
      <c r="B30" s="547"/>
      <c r="C30" s="548"/>
      <c r="D30" s="548"/>
      <c r="E30" s="548"/>
      <c r="F30" s="548"/>
      <c r="G30" s="548"/>
      <c r="H30" s="548"/>
      <c r="I30" s="548"/>
      <c r="J30" s="548"/>
      <c r="K30" s="548"/>
      <c r="L30" s="548"/>
      <c r="M30" s="548"/>
      <c r="N30" s="548"/>
      <c r="O30" s="548"/>
      <c r="P30" s="548"/>
      <c r="Q30" s="548"/>
      <c r="R30" s="548"/>
      <c r="S30" s="548"/>
      <c r="T30" s="548"/>
      <c r="U30" s="549"/>
      <c r="V30" s="526" t="s">
        <v>461</v>
      </c>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50"/>
    </row>
    <row r="31" spans="1:49" ht="18" customHeight="1" x14ac:dyDescent="0.2">
      <c r="A31" s="538">
        <v>8</v>
      </c>
      <c r="B31" s="539" t="s">
        <v>462</v>
      </c>
      <c r="C31" s="540"/>
      <c r="D31" s="540"/>
      <c r="E31" s="540"/>
      <c r="F31" s="540"/>
      <c r="G31" s="540"/>
      <c r="H31" s="540"/>
      <c r="I31" s="540"/>
      <c r="J31" s="540"/>
      <c r="K31" s="540"/>
      <c r="L31" s="540"/>
      <c r="M31" s="540"/>
      <c r="N31" s="540"/>
      <c r="O31" s="540"/>
      <c r="P31" s="540"/>
      <c r="Q31" s="540"/>
      <c r="R31" s="540"/>
      <c r="S31" s="540"/>
      <c r="T31" s="540"/>
      <c r="U31" s="541"/>
      <c r="V31" s="528" t="s">
        <v>446</v>
      </c>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50" t="s">
        <v>451</v>
      </c>
    </row>
    <row r="32" spans="1:49" ht="18" customHeight="1" x14ac:dyDescent="0.2">
      <c r="A32" s="545"/>
      <c r="B32" s="551"/>
      <c r="C32" s="552"/>
      <c r="D32" s="552"/>
      <c r="E32" s="552"/>
      <c r="F32" s="552"/>
      <c r="G32" s="552"/>
      <c r="H32" s="552"/>
      <c r="I32" s="552"/>
      <c r="J32" s="552"/>
      <c r="K32" s="552"/>
      <c r="L32" s="552"/>
      <c r="M32" s="552"/>
      <c r="N32" s="552"/>
      <c r="O32" s="552"/>
      <c r="P32" s="552"/>
      <c r="Q32" s="552"/>
      <c r="R32" s="552"/>
      <c r="S32" s="552"/>
      <c r="T32" s="552"/>
      <c r="U32" s="553"/>
      <c r="V32" s="524" t="s">
        <v>448</v>
      </c>
      <c r="W32" s="525"/>
      <c r="X32" s="525"/>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50"/>
    </row>
    <row r="33" spans="1:49" ht="30" customHeight="1" x14ac:dyDescent="0.2">
      <c r="A33" s="545"/>
      <c r="B33" s="551"/>
      <c r="C33" s="552"/>
      <c r="D33" s="552"/>
      <c r="E33" s="552"/>
      <c r="F33" s="552"/>
      <c r="G33" s="552"/>
      <c r="H33" s="552"/>
      <c r="I33" s="552"/>
      <c r="J33" s="552"/>
      <c r="K33" s="552"/>
      <c r="L33" s="552"/>
      <c r="M33" s="552"/>
      <c r="N33" s="552"/>
      <c r="O33" s="552"/>
      <c r="P33" s="552"/>
      <c r="Q33" s="552"/>
      <c r="R33" s="552"/>
      <c r="S33" s="552"/>
      <c r="T33" s="552"/>
      <c r="U33" s="553"/>
      <c r="V33" s="536" t="s">
        <v>449</v>
      </c>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5"/>
      <c r="AW33" s="550"/>
    </row>
    <row r="34" spans="1:49" ht="30" customHeight="1" x14ac:dyDescent="0.2">
      <c r="A34" s="545"/>
      <c r="B34" s="551"/>
      <c r="C34" s="552"/>
      <c r="D34" s="552"/>
      <c r="E34" s="552"/>
      <c r="F34" s="552"/>
      <c r="G34" s="552"/>
      <c r="H34" s="552"/>
      <c r="I34" s="552"/>
      <c r="J34" s="552"/>
      <c r="K34" s="552"/>
      <c r="L34" s="552"/>
      <c r="M34" s="552"/>
      <c r="N34" s="552"/>
      <c r="O34" s="552"/>
      <c r="P34" s="552"/>
      <c r="Q34" s="552"/>
      <c r="R34" s="552"/>
      <c r="S34" s="552"/>
      <c r="T34" s="552"/>
      <c r="U34" s="553"/>
      <c r="V34" s="556" t="s">
        <v>463</v>
      </c>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50"/>
    </row>
    <row r="35" spans="1:49" ht="18" customHeight="1" x14ac:dyDescent="0.2">
      <c r="A35" s="514"/>
      <c r="B35" s="542"/>
      <c r="C35" s="543"/>
      <c r="D35" s="543"/>
      <c r="E35" s="543"/>
      <c r="F35" s="543"/>
      <c r="G35" s="543"/>
      <c r="H35" s="543"/>
      <c r="I35" s="543"/>
      <c r="J35" s="543"/>
      <c r="K35" s="543"/>
      <c r="L35" s="543"/>
      <c r="M35" s="543"/>
      <c r="N35" s="543"/>
      <c r="O35" s="543"/>
      <c r="P35" s="543"/>
      <c r="Q35" s="543"/>
      <c r="R35" s="543"/>
      <c r="S35" s="543"/>
      <c r="T35" s="543"/>
      <c r="U35" s="544"/>
      <c r="V35" s="528" t="s">
        <v>450</v>
      </c>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29"/>
      <c r="AU35" s="529"/>
      <c r="AV35" s="529"/>
      <c r="AW35" s="550"/>
    </row>
    <row r="36" spans="1:49" ht="18" customHeight="1" x14ac:dyDescent="0.2">
      <c r="A36" s="538">
        <v>9</v>
      </c>
      <c r="B36" s="539" t="s">
        <v>464</v>
      </c>
      <c r="C36" s="540"/>
      <c r="D36" s="540"/>
      <c r="E36" s="540"/>
      <c r="F36" s="540"/>
      <c r="G36" s="540"/>
      <c r="H36" s="540"/>
      <c r="I36" s="540"/>
      <c r="J36" s="540"/>
      <c r="K36" s="540"/>
      <c r="L36" s="540"/>
      <c r="M36" s="540"/>
      <c r="N36" s="540"/>
      <c r="O36" s="540"/>
      <c r="P36" s="540"/>
      <c r="Q36" s="540"/>
      <c r="R36" s="540"/>
      <c r="S36" s="540"/>
      <c r="T36" s="540"/>
      <c r="U36" s="541"/>
      <c r="V36" s="528" t="s">
        <v>446</v>
      </c>
      <c r="W36" s="527"/>
      <c r="X36" s="527"/>
      <c r="Y36" s="527"/>
      <c r="Z36" s="527"/>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34" t="s">
        <v>447</v>
      </c>
    </row>
    <row r="37" spans="1:49" ht="18" customHeight="1" x14ac:dyDescent="0.2">
      <c r="A37" s="545"/>
      <c r="B37" s="551"/>
      <c r="C37" s="552"/>
      <c r="D37" s="552"/>
      <c r="E37" s="552"/>
      <c r="F37" s="552"/>
      <c r="G37" s="552"/>
      <c r="H37" s="552"/>
      <c r="I37" s="552"/>
      <c r="J37" s="552"/>
      <c r="K37" s="552"/>
      <c r="L37" s="552"/>
      <c r="M37" s="552"/>
      <c r="N37" s="552"/>
      <c r="O37" s="552"/>
      <c r="P37" s="552"/>
      <c r="Q37" s="552"/>
      <c r="R37" s="552"/>
      <c r="S37" s="552"/>
      <c r="T37" s="552"/>
      <c r="U37" s="553"/>
      <c r="V37" s="524" t="s">
        <v>448</v>
      </c>
      <c r="W37" s="525"/>
      <c r="X37" s="525"/>
      <c r="Y37" s="525"/>
      <c r="Z37" s="525"/>
      <c r="AA37" s="525"/>
      <c r="AB37" s="525"/>
      <c r="AC37" s="525"/>
      <c r="AD37" s="525"/>
      <c r="AE37" s="525"/>
      <c r="AF37" s="525"/>
      <c r="AG37" s="525"/>
      <c r="AH37" s="525"/>
      <c r="AI37" s="525"/>
      <c r="AJ37" s="525"/>
      <c r="AK37" s="525"/>
      <c r="AL37" s="525"/>
      <c r="AM37" s="525"/>
      <c r="AN37" s="525"/>
      <c r="AO37" s="525"/>
      <c r="AP37" s="525"/>
      <c r="AQ37" s="525"/>
      <c r="AR37" s="525"/>
      <c r="AS37" s="525"/>
      <c r="AT37" s="525"/>
      <c r="AU37" s="525"/>
      <c r="AV37" s="525"/>
      <c r="AW37" s="534"/>
    </row>
    <row r="38" spans="1:49" ht="29.25" customHeight="1" x14ac:dyDescent="0.2">
      <c r="A38" s="545"/>
      <c r="B38" s="551"/>
      <c r="C38" s="552"/>
      <c r="D38" s="552"/>
      <c r="E38" s="552"/>
      <c r="F38" s="552"/>
      <c r="G38" s="552"/>
      <c r="H38" s="552"/>
      <c r="I38" s="552"/>
      <c r="J38" s="552"/>
      <c r="K38" s="552"/>
      <c r="L38" s="552"/>
      <c r="M38" s="552"/>
      <c r="N38" s="552"/>
      <c r="O38" s="552"/>
      <c r="P38" s="552"/>
      <c r="Q38" s="552"/>
      <c r="R38" s="552"/>
      <c r="S38" s="552"/>
      <c r="T38" s="552"/>
      <c r="U38" s="553"/>
      <c r="V38" s="526" t="s">
        <v>449</v>
      </c>
      <c r="W38" s="527"/>
      <c r="X38" s="527"/>
      <c r="Y38" s="527"/>
      <c r="Z38" s="527"/>
      <c r="AA38" s="527"/>
      <c r="AB38" s="527"/>
      <c r="AC38" s="527"/>
      <c r="AD38" s="527"/>
      <c r="AE38" s="527"/>
      <c r="AF38" s="527"/>
      <c r="AG38" s="527"/>
      <c r="AH38" s="527"/>
      <c r="AI38" s="527"/>
      <c r="AJ38" s="527"/>
      <c r="AK38" s="527"/>
      <c r="AL38" s="527"/>
      <c r="AM38" s="527"/>
      <c r="AN38" s="527"/>
      <c r="AO38" s="527"/>
      <c r="AP38" s="527"/>
      <c r="AQ38" s="527"/>
      <c r="AR38" s="527"/>
      <c r="AS38" s="527"/>
      <c r="AT38" s="527"/>
      <c r="AU38" s="527"/>
      <c r="AV38" s="527"/>
      <c r="AW38" s="534"/>
    </row>
    <row r="39" spans="1:49" ht="30" customHeight="1" x14ac:dyDescent="0.2">
      <c r="A39" s="545"/>
      <c r="B39" s="551"/>
      <c r="C39" s="552"/>
      <c r="D39" s="552"/>
      <c r="E39" s="552"/>
      <c r="F39" s="552"/>
      <c r="G39" s="552"/>
      <c r="H39" s="552"/>
      <c r="I39" s="552"/>
      <c r="J39" s="552"/>
      <c r="K39" s="552"/>
      <c r="L39" s="552"/>
      <c r="M39" s="552"/>
      <c r="N39" s="552"/>
      <c r="O39" s="552"/>
      <c r="P39" s="552"/>
      <c r="Q39" s="552"/>
      <c r="R39" s="552"/>
      <c r="S39" s="552"/>
      <c r="T39" s="552"/>
      <c r="U39" s="553"/>
      <c r="V39" s="556" t="s">
        <v>463</v>
      </c>
      <c r="W39" s="527"/>
      <c r="X39" s="527"/>
      <c r="Y39" s="527"/>
      <c r="Z39" s="527"/>
      <c r="AA39" s="527"/>
      <c r="AB39" s="527"/>
      <c r="AC39" s="527"/>
      <c r="AD39" s="527"/>
      <c r="AE39" s="527"/>
      <c r="AF39" s="527"/>
      <c r="AG39" s="527"/>
      <c r="AH39" s="527"/>
      <c r="AI39" s="527"/>
      <c r="AJ39" s="527"/>
      <c r="AK39" s="527"/>
      <c r="AL39" s="527"/>
      <c r="AM39" s="527"/>
      <c r="AN39" s="527"/>
      <c r="AO39" s="527"/>
      <c r="AP39" s="527"/>
      <c r="AQ39" s="527"/>
      <c r="AR39" s="527"/>
      <c r="AS39" s="527"/>
      <c r="AT39" s="527"/>
      <c r="AU39" s="527"/>
      <c r="AV39" s="527"/>
      <c r="AW39" s="534"/>
    </row>
    <row r="40" spans="1:49" ht="18" customHeight="1" x14ac:dyDescent="0.2">
      <c r="A40" s="514"/>
      <c r="B40" s="542"/>
      <c r="C40" s="543"/>
      <c r="D40" s="543"/>
      <c r="E40" s="543"/>
      <c r="F40" s="543"/>
      <c r="G40" s="543"/>
      <c r="H40" s="543"/>
      <c r="I40" s="543"/>
      <c r="J40" s="543"/>
      <c r="K40" s="543"/>
      <c r="L40" s="543"/>
      <c r="M40" s="543"/>
      <c r="N40" s="543"/>
      <c r="O40" s="543"/>
      <c r="P40" s="543"/>
      <c r="Q40" s="543"/>
      <c r="R40" s="543"/>
      <c r="S40" s="543"/>
      <c r="T40" s="543"/>
      <c r="U40" s="544"/>
      <c r="V40" s="537" t="s">
        <v>450</v>
      </c>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557"/>
      <c r="AV40" s="557"/>
      <c r="AW40" s="534"/>
    </row>
    <row r="41" spans="1:49" ht="18" customHeight="1" x14ac:dyDescent="0.2">
      <c r="A41" s="515">
        <v>10</v>
      </c>
      <c r="B41" s="518" t="s">
        <v>185</v>
      </c>
      <c r="C41" s="518"/>
      <c r="D41" s="518"/>
      <c r="E41" s="518"/>
      <c r="F41" s="518"/>
      <c r="G41" s="518"/>
      <c r="H41" s="518"/>
      <c r="I41" s="518"/>
      <c r="J41" s="518"/>
      <c r="K41" s="518"/>
      <c r="L41" s="518"/>
      <c r="M41" s="518"/>
      <c r="N41" s="518"/>
      <c r="O41" s="518"/>
      <c r="P41" s="518"/>
      <c r="Q41" s="518"/>
      <c r="R41" s="518"/>
      <c r="S41" s="518"/>
      <c r="T41" s="518"/>
      <c r="U41" s="518"/>
      <c r="V41" s="528" t="s">
        <v>446</v>
      </c>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34" t="s">
        <v>447</v>
      </c>
    </row>
    <row r="42" spans="1:49" ht="18" customHeight="1" x14ac:dyDescent="0.2">
      <c r="A42" s="515"/>
      <c r="B42" s="518"/>
      <c r="C42" s="518"/>
      <c r="D42" s="518"/>
      <c r="E42" s="518"/>
      <c r="F42" s="518"/>
      <c r="G42" s="518"/>
      <c r="H42" s="518"/>
      <c r="I42" s="518"/>
      <c r="J42" s="518"/>
      <c r="K42" s="518"/>
      <c r="L42" s="518"/>
      <c r="M42" s="518"/>
      <c r="N42" s="518"/>
      <c r="O42" s="518"/>
      <c r="P42" s="518"/>
      <c r="Q42" s="518"/>
      <c r="R42" s="518"/>
      <c r="S42" s="518"/>
      <c r="T42" s="518"/>
      <c r="U42" s="518"/>
      <c r="V42" s="524" t="s">
        <v>448</v>
      </c>
      <c r="W42" s="525"/>
      <c r="X42" s="525"/>
      <c r="Y42" s="525"/>
      <c r="Z42" s="525"/>
      <c r="AA42" s="525"/>
      <c r="AB42" s="525"/>
      <c r="AC42" s="525"/>
      <c r="AD42" s="525"/>
      <c r="AE42" s="525"/>
      <c r="AF42" s="525"/>
      <c r="AG42" s="525"/>
      <c r="AH42" s="525"/>
      <c r="AI42" s="525"/>
      <c r="AJ42" s="525"/>
      <c r="AK42" s="525"/>
      <c r="AL42" s="525"/>
      <c r="AM42" s="525"/>
      <c r="AN42" s="525"/>
      <c r="AO42" s="525"/>
      <c r="AP42" s="525"/>
      <c r="AQ42" s="525"/>
      <c r="AR42" s="525"/>
      <c r="AS42" s="525"/>
      <c r="AT42" s="525"/>
      <c r="AU42" s="525"/>
      <c r="AV42" s="525"/>
      <c r="AW42" s="534"/>
    </row>
    <row r="43" spans="1:49" ht="30" customHeight="1" x14ac:dyDescent="0.2">
      <c r="A43" s="515"/>
      <c r="B43" s="518"/>
      <c r="C43" s="518"/>
      <c r="D43" s="518"/>
      <c r="E43" s="518"/>
      <c r="F43" s="518"/>
      <c r="G43" s="518"/>
      <c r="H43" s="518"/>
      <c r="I43" s="518"/>
      <c r="J43" s="518"/>
      <c r="K43" s="518"/>
      <c r="L43" s="518"/>
      <c r="M43" s="518"/>
      <c r="N43" s="518"/>
      <c r="O43" s="518"/>
      <c r="P43" s="518"/>
      <c r="Q43" s="518"/>
      <c r="R43" s="518"/>
      <c r="S43" s="518"/>
      <c r="T43" s="518"/>
      <c r="U43" s="518"/>
      <c r="V43" s="526" t="s">
        <v>449</v>
      </c>
      <c r="W43" s="527"/>
      <c r="X43" s="527"/>
      <c r="Y43" s="527"/>
      <c r="Z43" s="527"/>
      <c r="AA43" s="527"/>
      <c r="AB43" s="527"/>
      <c r="AC43" s="527"/>
      <c r="AD43" s="527"/>
      <c r="AE43" s="527"/>
      <c r="AF43" s="527"/>
      <c r="AG43" s="527"/>
      <c r="AH43" s="527"/>
      <c r="AI43" s="527"/>
      <c r="AJ43" s="527"/>
      <c r="AK43" s="527"/>
      <c r="AL43" s="527"/>
      <c r="AM43" s="527"/>
      <c r="AN43" s="527"/>
      <c r="AO43" s="527"/>
      <c r="AP43" s="527"/>
      <c r="AQ43" s="527"/>
      <c r="AR43" s="527"/>
      <c r="AS43" s="527"/>
      <c r="AT43" s="527"/>
      <c r="AU43" s="527"/>
      <c r="AV43" s="527"/>
      <c r="AW43" s="534"/>
    </row>
    <row r="44" spans="1:49" ht="30" customHeight="1" x14ac:dyDescent="0.2">
      <c r="A44" s="515"/>
      <c r="B44" s="518"/>
      <c r="C44" s="518"/>
      <c r="D44" s="518"/>
      <c r="E44" s="518"/>
      <c r="F44" s="518"/>
      <c r="G44" s="518"/>
      <c r="H44" s="518"/>
      <c r="I44" s="518"/>
      <c r="J44" s="518"/>
      <c r="K44" s="518"/>
      <c r="L44" s="518"/>
      <c r="M44" s="518"/>
      <c r="N44" s="518"/>
      <c r="O44" s="518"/>
      <c r="P44" s="518"/>
      <c r="Q44" s="518"/>
      <c r="R44" s="518"/>
      <c r="S44" s="518"/>
      <c r="T44" s="518"/>
      <c r="U44" s="518"/>
      <c r="V44" s="526" t="s">
        <v>465</v>
      </c>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27"/>
      <c r="AU44" s="527"/>
      <c r="AV44" s="527"/>
      <c r="AW44" s="534"/>
    </row>
    <row r="45" spans="1:49" ht="18" customHeight="1" x14ac:dyDescent="0.2">
      <c r="A45" s="538">
        <v>11</v>
      </c>
      <c r="B45" s="539" t="s">
        <v>496</v>
      </c>
      <c r="C45" s="540"/>
      <c r="D45" s="540"/>
      <c r="E45" s="540"/>
      <c r="F45" s="540"/>
      <c r="G45" s="540"/>
      <c r="H45" s="540"/>
      <c r="I45" s="540"/>
      <c r="J45" s="540"/>
      <c r="K45" s="540"/>
      <c r="L45" s="540"/>
      <c r="M45" s="540"/>
      <c r="N45" s="540"/>
      <c r="O45" s="540"/>
      <c r="P45" s="540"/>
      <c r="Q45" s="540"/>
      <c r="R45" s="540"/>
      <c r="S45" s="540"/>
      <c r="T45" s="540"/>
      <c r="U45" s="541"/>
      <c r="V45" s="537" t="s">
        <v>466</v>
      </c>
      <c r="W45" s="557"/>
      <c r="X45" s="557"/>
      <c r="Y45" s="557"/>
      <c r="Z45" s="557"/>
      <c r="AA45" s="557"/>
      <c r="AB45" s="557"/>
      <c r="AC45" s="557"/>
      <c r="AD45" s="557"/>
      <c r="AE45" s="557"/>
      <c r="AF45" s="557"/>
      <c r="AG45" s="557"/>
      <c r="AH45" s="557"/>
      <c r="AI45" s="557"/>
      <c r="AJ45" s="557"/>
      <c r="AK45" s="557"/>
      <c r="AL45" s="557"/>
      <c r="AM45" s="557"/>
      <c r="AN45" s="557"/>
      <c r="AO45" s="557"/>
      <c r="AP45" s="557"/>
      <c r="AQ45" s="557"/>
      <c r="AR45" s="557"/>
      <c r="AS45" s="557"/>
      <c r="AT45" s="557"/>
      <c r="AU45" s="557"/>
      <c r="AV45" s="558"/>
      <c r="AW45" s="559" t="s">
        <v>467</v>
      </c>
    </row>
    <row r="46" spans="1:49" ht="18" customHeight="1" x14ac:dyDescent="0.2">
      <c r="A46" s="545"/>
      <c r="B46" s="551"/>
      <c r="C46" s="552"/>
      <c r="D46" s="552"/>
      <c r="E46" s="552"/>
      <c r="F46" s="552"/>
      <c r="G46" s="552"/>
      <c r="H46" s="552"/>
      <c r="I46" s="552"/>
      <c r="J46" s="552"/>
      <c r="K46" s="552"/>
      <c r="L46" s="552"/>
      <c r="M46" s="552"/>
      <c r="N46" s="552"/>
      <c r="O46" s="552"/>
      <c r="P46" s="552"/>
      <c r="Q46" s="552"/>
      <c r="R46" s="552"/>
      <c r="S46" s="552"/>
      <c r="T46" s="552"/>
      <c r="U46" s="553"/>
      <c r="V46" s="562" t="s">
        <v>468</v>
      </c>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0"/>
    </row>
    <row r="47" spans="1:49" ht="11.25" customHeight="1" x14ac:dyDescent="0.2">
      <c r="A47" s="514"/>
      <c r="B47" s="542"/>
      <c r="C47" s="543"/>
      <c r="D47" s="543"/>
      <c r="E47" s="543"/>
      <c r="F47" s="543"/>
      <c r="G47" s="543"/>
      <c r="H47" s="543"/>
      <c r="I47" s="543"/>
      <c r="J47" s="543"/>
      <c r="K47" s="543"/>
      <c r="L47" s="543"/>
      <c r="M47" s="543"/>
      <c r="N47" s="543"/>
      <c r="O47" s="543"/>
      <c r="P47" s="543"/>
      <c r="Q47" s="543"/>
      <c r="R47" s="543"/>
      <c r="S47" s="543"/>
      <c r="T47" s="543"/>
      <c r="U47" s="544"/>
      <c r="V47" s="564"/>
      <c r="W47" s="565"/>
      <c r="X47" s="565"/>
      <c r="Y47" s="565"/>
      <c r="Z47" s="565"/>
      <c r="AA47" s="565"/>
      <c r="AB47" s="565"/>
      <c r="AC47" s="565"/>
      <c r="AD47" s="565"/>
      <c r="AE47" s="565"/>
      <c r="AF47" s="565"/>
      <c r="AG47" s="565"/>
      <c r="AH47" s="565"/>
      <c r="AI47" s="565"/>
      <c r="AJ47" s="565"/>
      <c r="AK47" s="565"/>
      <c r="AL47" s="565"/>
      <c r="AM47" s="565"/>
      <c r="AN47" s="565"/>
      <c r="AO47" s="565"/>
      <c r="AP47" s="565"/>
      <c r="AQ47" s="565"/>
      <c r="AR47" s="565"/>
      <c r="AS47" s="565"/>
      <c r="AT47" s="565"/>
      <c r="AU47" s="565"/>
      <c r="AV47" s="565"/>
      <c r="AW47" s="561"/>
    </row>
  </sheetData>
  <mergeCells count="79">
    <mergeCell ref="A45:A47"/>
    <mergeCell ref="B45:U47"/>
    <mergeCell ref="V45:AV45"/>
    <mergeCell ref="AW45:AW47"/>
    <mergeCell ref="V46:AV47"/>
    <mergeCell ref="A41:A44"/>
    <mergeCell ref="B41:U44"/>
    <mergeCell ref="V41:AV41"/>
    <mergeCell ref="AW41:AW44"/>
    <mergeCell ref="V42:AV42"/>
    <mergeCell ref="V43:AV43"/>
    <mergeCell ref="V44:AV44"/>
    <mergeCell ref="A36:A40"/>
    <mergeCell ref="B36:U40"/>
    <mergeCell ref="V36:AV36"/>
    <mergeCell ref="AW36:AW40"/>
    <mergeCell ref="V37:AV37"/>
    <mergeCell ref="V38:AV38"/>
    <mergeCell ref="V39:AV39"/>
    <mergeCell ref="V40:AV40"/>
    <mergeCell ref="A31:A35"/>
    <mergeCell ref="B31:U35"/>
    <mergeCell ref="V31:AV31"/>
    <mergeCell ref="AW31:AW35"/>
    <mergeCell ref="V32:AV32"/>
    <mergeCell ref="V33:AV33"/>
    <mergeCell ref="V34:AV34"/>
    <mergeCell ref="V35:AV35"/>
    <mergeCell ref="A26:A30"/>
    <mergeCell ref="B26:U30"/>
    <mergeCell ref="V26:AV26"/>
    <mergeCell ref="AW26:AW30"/>
    <mergeCell ref="V27:AV27"/>
    <mergeCell ref="V28:AV28"/>
    <mergeCell ref="V29:AV29"/>
    <mergeCell ref="V30:AV30"/>
    <mergeCell ref="V23:AV23"/>
    <mergeCell ref="A24:A25"/>
    <mergeCell ref="B24:U25"/>
    <mergeCell ref="V24:AV24"/>
    <mergeCell ref="AW24:AW25"/>
    <mergeCell ref="V25:AV25"/>
    <mergeCell ref="A21:A23"/>
    <mergeCell ref="B21:U23"/>
    <mergeCell ref="V21:AV21"/>
    <mergeCell ref="AW21:AW23"/>
    <mergeCell ref="V22:AV22"/>
    <mergeCell ref="A19:A20"/>
    <mergeCell ref="B19:U20"/>
    <mergeCell ref="V19:AV19"/>
    <mergeCell ref="AW19:AW20"/>
    <mergeCell ref="V20:AV20"/>
    <mergeCell ref="A15:A18"/>
    <mergeCell ref="B15:U18"/>
    <mergeCell ref="V15:AV15"/>
    <mergeCell ref="AW15:AW18"/>
    <mergeCell ref="V16:AV16"/>
    <mergeCell ref="V17:AV17"/>
    <mergeCell ref="V18:AV18"/>
    <mergeCell ref="A9:A14"/>
    <mergeCell ref="B9:U14"/>
    <mergeCell ref="V9:AV9"/>
    <mergeCell ref="AW9:AW14"/>
    <mergeCell ref="V10:AV10"/>
    <mergeCell ref="V11:AV11"/>
    <mergeCell ref="V12:AV12"/>
    <mergeCell ref="V13:AV13"/>
    <mergeCell ref="V14:AV14"/>
    <mergeCell ref="A1:AW1"/>
    <mergeCell ref="A3:U4"/>
    <mergeCell ref="V3:AV4"/>
    <mergeCell ref="AW3:AW4"/>
    <mergeCell ref="A5:A8"/>
    <mergeCell ref="B5:U8"/>
    <mergeCell ref="V5:AV5"/>
    <mergeCell ref="AW5:AW8"/>
    <mergeCell ref="V6:AV6"/>
    <mergeCell ref="V7:AV7"/>
    <mergeCell ref="V8:AV8"/>
  </mergeCells>
  <phoneticPr fontId="10"/>
  <printOptions horizontalCentered="1"/>
  <pageMargins left="0.23622047244094491" right="0.15748031496062992" top="0.55118110236220474" bottom="0.15748031496062992" header="0.31496062992125984" footer="0.31496062992125984"/>
  <pageSetup paperSize="9" scale="82" fitToHeight="2" orientation="portrait" r:id="rId1"/>
  <rowBreaks count="1" manualBreakCount="1">
    <brk id="40" max="4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7"/>
  <sheetViews>
    <sheetView view="pageBreakPreview" zoomScale="98" zoomScaleNormal="100" zoomScaleSheetLayoutView="98" workbookViewId="0">
      <selection activeCell="F14" sqref="F14"/>
    </sheetView>
  </sheetViews>
  <sheetFormatPr defaultRowHeight="14" x14ac:dyDescent="0.2"/>
  <cols>
    <col min="1" max="1" width="2.58203125" style="165" customWidth="1"/>
    <col min="2" max="2" width="2.83203125" style="162" customWidth="1"/>
    <col min="3" max="3" width="7.58203125" style="162" customWidth="1"/>
    <col min="4" max="4" width="9.33203125" style="162" customWidth="1"/>
    <col min="5" max="5" width="6.75" style="162" customWidth="1"/>
    <col min="6" max="6" width="7.25" style="162" customWidth="1"/>
    <col min="7" max="7" width="5.83203125" style="162" customWidth="1"/>
    <col min="8" max="8" width="4.58203125" style="162" customWidth="1"/>
    <col min="9" max="9" width="0.83203125" style="162" customWidth="1"/>
    <col min="10" max="10" width="3.83203125" style="162" customWidth="1"/>
    <col min="11" max="11" width="3.58203125" style="162" customWidth="1"/>
    <col min="12" max="17" width="7.58203125" style="162" customWidth="1"/>
    <col min="18" max="18" width="6.08203125" style="162" customWidth="1"/>
    <col min="19" max="19" width="1.75" style="162" customWidth="1"/>
    <col min="20" max="20" width="7.58203125" style="162" customWidth="1"/>
    <col min="21" max="21" width="5.5" style="162" customWidth="1"/>
    <col min="22" max="22" width="0.83203125" style="162" customWidth="1"/>
    <col min="23" max="23" width="6.33203125" style="162" customWidth="1"/>
    <col min="24" max="24" width="7.58203125" style="162" customWidth="1"/>
    <col min="25" max="261" width="9" style="165"/>
    <col min="262" max="262" width="3.75" style="165" customWidth="1"/>
    <col min="263" max="264" width="7.58203125" style="165" customWidth="1"/>
    <col min="265" max="265" width="12.75" style="165" customWidth="1"/>
    <col min="266" max="266" width="10.58203125" style="165" customWidth="1"/>
    <col min="267" max="267" width="7.58203125" style="165" customWidth="1"/>
    <col min="268" max="268" width="2.25" style="165" customWidth="1"/>
    <col min="269" max="269" width="7.5" style="165" customWidth="1"/>
    <col min="270" max="270" width="2.08203125" style="165" customWidth="1"/>
    <col min="271" max="275" width="7.58203125" style="165" customWidth="1"/>
    <col min="276" max="276" width="5.5" style="165" customWidth="1"/>
    <col min="277" max="277" width="4.25" style="165" customWidth="1"/>
    <col min="278" max="278" width="12" style="165" customWidth="1"/>
    <col min="279" max="279" width="3.33203125" style="165" customWidth="1"/>
    <col min="280" max="280" width="15.5" style="165" customWidth="1"/>
    <col min="281" max="517" width="9" style="165"/>
    <col min="518" max="518" width="3.75" style="165" customWidth="1"/>
    <col min="519" max="520" width="7.58203125" style="165" customWidth="1"/>
    <col min="521" max="521" width="12.75" style="165" customWidth="1"/>
    <col min="522" max="522" width="10.58203125" style="165" customWidth="1"/>
    <col min="523" max="523" width="7.58203125" style="165" customWidth="1"/>
    <col min="524" max="524" width="2.25" style="165" customWidth="1"/>
    <col min="525" max="525" width="7.5" style="165" customWidth="1"/>
    <col min="526" max="526" width="2.08203125" style="165" customWidth="1"/>
    <col min="527" max="531" width="7.58203125" style="165" customWidth="1"/>
    <col min="532" max="532" width="5.5" style="165" customWidth="1"/>
    <col min="533" max="533" width="4.25" style="165" customWidth="1"/>
    <col min="534" max="534" width="12" style="165" customWidth="1"/>
    <col min="535" max="535" width="3.33203125" style="165" customWidth="1"/>
    <col min="536" max="536" width="15.5" style="165" customWidth="1"/>
    <col min="537" max="773" width="9" style="165"/>
    <col min="774" max="774" width="3.75" style="165" customWidth="1"/>
    <col min="775" max="776" width="7.58203125" style="165" customWidth="1"/>
    <col min="777" max="777" width="12.75" style="165" customWidth="1"/>
    <col min="778" max="778" width="10.58203125" style="165" customWidth="1"/>
    <col min="779" max="779" width="7.58203125" style="165" customWidth="1"/>
    <col min="780" max="780" width="2.25" style="165" customWidth="1"/>
    <col min="781" max="781" width="7.5" style="165" customWidth="1"/>
    <col min="782" max="782" width="2.08203125" style="165" customWidth="1"/>
    <col min="783" max="787" width="7.58203125" style="165" customWidth="1"/>
    <col min="788" max="788" width="5.5" style="165" customWidth="1"/>
    <col min="789" max="789" width="4.25" style="165" customWidth="1"/>
    <col min="790" max="790" width="12" style="165" customWidth="1"/>
    <col min="791" max="791" width="3.33203125" style="165" customWidth="1"/>
    <col min="792" max="792" width="15.5" style="165" customWidth="1"/>
    <col min="793" max="1029" width="9" style="165"/>
    <col min="1030" max="1030" width="3.75" style="165" customWidth="1"/>
    <col min="1031" max="1032" width="7.58203125" style="165" customWidth="1"/>
    <col min="1033" max="1033" width="12.75" style="165" customWidth="1"/>
    <col min="1034" max="1034" width="10.58203125" style="165" customWidth="1"/>
    <col min="1035" max="1035" width="7.58203125" style="165" customWidth="1"/>
    <col min="1036" max="1036" width="2.25" style="165" customWidth="1"/>
    <col min="1037" max="1037" width="7.5" style="165" customWidth="1"/>
    <col min="1038" max="1038" width="2.08203125" style="165" customWidth="1"/>
    <col min="1039" max="1043" width="7.58203125" style="165" customWidth="1"/>
    <col min="1044" max="1044" width="5.5" style="165" customWidth="1"/>
    <col min="1045" max="1045" width="4.25" style="165" customWidth="1"/>
    <col min="1046" max="1046" width="12" style="165" customWidth="1"/>
    <col min="1047" max="1047" width="3.33203125" style="165" customWidth="1"/>
    <col min="1048" max="1048" width="15.5" style="165" customWidth="1"/>
    <col min="1049" max="1285" width="9" style="165"/>
    <col min="1286" max="1286" width="3.75" style="165" customWidth="1"/>
    <col min="1287" max="1288" width="7.58203125" style="165" customWidth="1"/>
    <col min="1289" max="1289" width="12.75" style="165" customWidth="1"/>
    <col min="1290" max="1290" width="10.58203125" style="165" customWidth="1"/>
    <col min="1291" max="1291" width="7.58203125" style="165" customWidth="1"/>
    <col min="1292" max="1292" width="2.25" style="165" customWidth="1"/>
    <col min="1293" max="1293" width="7.5" style="165" customWidth="1"/>
    <col min="1294" max="1294" width="2.08203125" style="165" customWidth="1"/>
    <col min="1295" max="1299" width="7.58203125" style="165" customWidth="1"/>
    <col min="1300" max="1300" width="5.5" style="165" customWidth="1"/>
    <col min="1301" max="1301" width="4.25" style="165" customWidth="1"/>
    <col min="1302" max="1302" width="12" style="165" customWidth="1"/>
    <col min="1303" max="1303" width="3.33203125" style="165" customWidth="1"/>
    <col min="1304" max="1304" width="15.5" style="165" customWidth="1"/>
    <col min="1305" max="1541" width="9" style="165"/>
    <col min="1542" max="1542" width="3.75" style="165" customWidth="1"/>
    <col min="1543" max="1544" width="7.58203125" style="165" customWidth="1"/>
    <col min="1545" max="1545" width="12.75" style="165" customWidth="1"/>
    <col min="1546" max="1546" width="10.58203125" style="165" customWidth="1"/>
    <col min="1547" max="1547" width="7.58203125" style="165" customWidth="1"/>
    <col min="1548" max="1548" width="2.25" style="165" customWidth="1"/>
    <col min="1549" max="1549" width="7.5" style="165" customWidth="1"/>
    <col min="1550" max="1550" width="2.08203125" style="165" customWidth="1"/>
    <col min="1551" max="1555" width="7.58203125" style="165" customWidth="1"/>
    <col min="1556" max="1556" width="5.5" style="165" customWidth="1"/>
    <col min="1557" max="1557" width="4.25" style="165" customWidth="1"/>
    <col min="1558" max="1558" width="12" style="165" customWidth="1"/>
    <col min="1559" max="1559" width="3.33203125" style="165" customWidth="1"/>
    <col min="1560" max="1560" width="15.5" style="165" customWidth="1"/>
    <col min="1561" max="1797" width="9" style="165"/>
    <col min="1798" max="1798" width="3.75" style="165" customWidth="1"/>
    <col min="1799" max="1800" width="7.58203125" style="165" customWidth="1"/>
    <col min="1801" max="1801" width="12.75" style="165" customWidth="1"/>
    <col min="1802" max="1802" width="10.58203125" style="165" customWidth="1"/>
    <col min="1803" max="1803" width="7.58203125" style="165" customWidth="1"/>
    <col min="1804" max="1804" width="2.25" style="165" customWidth="1"/>
    <col min="1805" max="1805" width="7.5" style="165" customWidth="1"/>
    <col min="1806" max="1806" width="2.08203125" style="165" customWidth="1"/>
    <col min="1807" max="1811" width="7.58203125" style="165" customWidth="1"/>
    <col min="1812" max="1812" width="5.5" style="165" customWidth="1"/>
    <col min="1813" max="1813" width="4.25" style="165" customWidth="1"/>
    <col min="1814" max="1814" width="12" style="165" customWidth="1"/>
    <col min="1815" max="1815" width="3.33203125" style="165" customWidth="1"/>
    <col min="1816" max="1816" width="15.5" style="165" customWidth="1"/>
    <col min="1817" max="2053" width="9" style="165"/>
    <col min="2054" max="2054" width="3.75" style="165" customWidth="1"/>
    <col min="2055" max="2056" width="7.58203125" style="165" customWidth="1"/>
    <col min="2057" max="2057" width="12.75" style="165" customWidth="1"/>
    <col min="2058" max="2058" width="10.58203125" style="165" customWidth="1"/>
    <col min="2059" max="2059" width="7.58203125" style="165" customWidth="1"/>
    <col min="2060" max="2060" width="2.25" style="165" customWidth="1"/>
    <col min="2061" max="2061" width="7.5" style="165" customWidth="1"/>
    <col min="2062" max="2062" width="2.08203125" style="165" customWidth="1"/>
    <col min="2063" max="2067" width="7.58203125" style="165" customWidth="1"/>
    <col min="2068" max="2068" width="5.5" style="165" customWidth="1"/>
    <col min="2069" max="2069" width="4.25" style="165" customWidth="1"/>
    <col min="2070" max="2070" width="12" style="165" customWidth="1"/>
    <col min="2071" max="2071" width="3.33203125" style="165" customWidth="1"/>
    <col min="2072" max="2072" width="15.5" style="165" customWidth="1"/>
    <col min="2073" max="2309" width="9" style="165"/>
    <col min="2310" max="2310" width="3.75" style="165" customWidth="1"/>
    <col min="2311" max="2312" width="7.58203125" style="165" customWidth="1"/>
    <col min="2313" max="2313" width="12.75" style="165" customWidth="1"/>
    <col min="2314" max="2314" width="10.58203125" style="165" customWidth="1"/>
    <col min="2315" max="2315" width="7.58203125" style="165" customWidth="1"/>
    <col min="2316" max="2316" width="2.25" style="165" customWidth="1"/>
    <col min="2317" max="2317" width="7.5" style="165" customWidth="1"/>
    <col min="2318" max="2318" width="2.08203125" style="165" customWidth="1"/>
    <col min="2319" max="2323" width="7.58203125" style="165" customWidth="1"/>
    <col min="2324" max="2324" width="5.5" style="165" customWidth="1"/>
    <col min="2325" max="2325" width="4.25" style="165" customWidth="1"/>
    <col min="2326" max="2326" width="12" style="165" customWidth="1"/>
    <col min="2327" max="2327" width="3.33203125" style="165" customWidth="1"/>
    <col min="2328" max="2328" width="15.5" style="165" customWidth="1"/>
    <col min="2329" max="2565" width="9" style="165"/>
    <col min="2566" max="2566" width="3.75" style="165" customWidth="1"/>
    <col min="2567" max="2568" width="7.58203125" style="165" customWidth="1"/>
    <col min="2569" max="2569" width="12.75" style="165" customWidth="1"/>
    <col min="2570" max="2570" width="10.58203125" style="165" customWidth="1"/>
    <col min="2571" max="2571" width="7.58203125" style="165" customWidth="1"/>
    <col min="2572" max="2572" width="2.25" style="165" customWidth="1"/>
    <col min="2573" max="2573" width="7.5" style="165" customWidth="1"/>
    <col min="2574" max="2574" width="2.08203125" style="165" customWidth="1"/>
    <col min="2575" max="2579" width="7.58203125" style="165" customWidth="1"/>
    <col min="2580" max="2580" width="5.5" style="165" customWidth="1"/>
    <col min="2581" max="2581" width="4.25" style="165" customWidth="1"/>
    <col min="2582" max="2582" width="12" style="165" customWidth="1"/>
    <col min="2583" max="2583" width="3.33203125" style="165" customWidth="1"/>
    <col min="2584" max="2584" width="15.5" style="165" customWidth="1"/>
    <col min="2585" max="2821" width="9" style="165"/>
    <col min="2822" max="2822" width="3.75" style="165" customWidth="1"/>
    <col min="2823" max="2824" width="7.58203125" style="165" customWidth="1"/>
    <col min="2825" max="2825" width="12.75" style="165" customWidth="1"/>
    <col min="2826" max="2826" width="10.58203125" style="165" customWidth="1"/>
    <col min="2827" max="2827" width="7.58203125" style="165" customWidth="1"/>
    <col min="2828" max="2828" width="2.25" style="165" customWidth="1"/>
    <col min="2829" max="2829" width="7.5" style="165" customWidth="1"/>
    <col min="2830" max="2830" width="2.08203125" style="165" customWidth="1"/>
    <col min="2831" max="2835" width="7.58203125" style="165" customWidth="1"/>
    <col min="2836" max="2836" width="5.5" style="165" customWidth="1"/>
    <col min="2837" max="2837" width="4.25" style="165" customWidth="1"/>
    <col min="2838" max="2838" width="12" style="165" customWidth="1"/>
    <col min="2839" max="2839" width="3.33203125" style="165" customWidth="1"/>
    <col min="2840" max="2840" width="15.5" style="165" customWidth="1"/>
    <col min="2841" max="3077" width="9" style="165"/>
    <col min="3078" max="3078" width="3.75" style="165" customWidth="1"/>
    <col min="3079" max="3080" width="7.58203125" style="165" customWidth="1"/>
    <col min="3081" max="3081" width="12.75" style="165" customWidth="1"/>
    <col min="3082" max="3082" width="10.58203125" style="165" customWidth="1"/>
    <col min="3083" max="3083" width="7.58203125" style="165" customWidth="1"/>
    <col min="3084" max="3084" width="2.25" style="165" customWidth="1"/>
    <col min="3085" max="3085" width="7.5" style="165" customWidth="1"/>
    <col min="3086" max="3086" width="2.08203125" style="165" customWidth="1"/>
    <col min="3087" max="3091" width="7.58203125" style="165" customWidth="1"/>
    <col min="3092" max="3092" width="5.5" style="165" customWidth="1"/>
    <col min="3093" max="3093" width="4.25" style="165" customWidth="1"/>
    <col min="3094" max="3094" width="12" style="165" customWidth="1"/>
    <col min="3095" max="3095" width="3.33203125" style="165" customWidth="1"/>
    <col min="3096" max="3096" width="15.5" style="165" customWidth="1"/>
    <col min="3097" max="3333" width="9" style="165"/>
    <col min="3334" max="3334" width="3.75" style="165" customWidth="1"/>
    <col min="3335" max="3336" width="7.58203125" style="165" customWidth="1"/>
    <col min="3337" max="3337" width="12.75" style="165" customWidth="1"/>
    <col min="3338" max="3338" width="10.58203125" style="165" customWidth="1"/>
    <col min="3339" max="3339" width="7.58203125" style="165" customWidth="1"/>
    <col min="3340" max="3340" width="2.25" style="165" customWidth="1"/>
    <col min="3341" max="3341" width="7.5" style="165" customWidth="1"/>
    <col min="3342" max="3342" width="2.08203125" style="165" customWidth="1"/>
    <col min="3343" max="3347" width="7.58203125" style="165" customWidth="1"/>
    <col min="3348" max="3348" width="5.5" style="165" customWidth="1"/>
    <col min="3349" max="3349" width="4.25" style="165" customWidth="1"/>
    <col min="3350" max="3350" width="12" style="165" customWidth="1"/>
    <col min="3351" max="3351" width="3.33203125" style="165" customWidth="1"/>
    <col min="3352" max="3352" width="15.5" style="165" customWidth="1"/>
    <col min="3353" max="3589" width="9" style="165"/>
    <col min="3590" max="3590" width="3.75" style="165" customWidth="1"/>
    <col min="3591" max="3592" width="7.58203125" style="165" customWidth="1"/>
    <col min="3593" max="3593" width="12.75" style="165" customWidth="1"/>
    <col min="3594" max="3594" width="10.58203125" style="165" customWidth="1"/>
    <col min="3595" max="3595" width="7.58203125" style="165" customWidth="1"/>
    <col min="3596" max="3596" width="2.25" style="165" customWidth="1"/>
    <col min="3597" max="3597" width="7.5" style="165" customWidth="1"/>
    <col min="3598" max="3598" width="2.08203125" style="165" customWidth="1"/>
    <col min="3599" max="3603" width="7.58203125" style="165" customWidth="1"/>
    <col min="3604" max="3604" width="5.5" style="165" customWidth="1"/>
    <col min="3605" max="3605" width="4.25" style="165" customWidth="1"/>
    <col min="3606" max="3606" width="12" style="165" customWidth="1"/>
    <col min="3607" max="3607" width="3.33203125" style="165" customWidth="1"/>
    <col min="3608" max="3608" width="15.5" style="165" customWidth="1"/>
    <col min="3609" max="3845" width="9" style="165"/>
    <col min="3846" max="3846" width="3.75" style="165" customWidth="1"/>
    <col min="3847" max="3848" width="7.58203125" style="165" customWidth="1"/>
    <col min="3849" max="3849" width="12.75" style="165" customWidth="1"/>
    <col min="3850" max="3850" width="10.58203125" style="165" customWidth="1"/>
    <col min="3851" max="3851" width="7.58203125" style="165" customWidth="1"/>
    <col min="3852" max="3852" width="2.25" style="165" customWidth="1"/>
    <col min="3853" max="3853" width="7.5" style="165" customWidth="1"/>
    <col min="3854" max="3854" width="2.08203125" style="165" customWidth="1"/>
    <col min="3855" max="3859" width="7.58203125" style="165" customWidth="1"/>
    <col min="3860" max="3860" width="5.5" style="165" customWidth="1"/>
    <col min="3861" max="3861" width="4.25" style="165" customWidth="1"/>
    <col min="3862" max="3862" width="12" style="165" customWidth="1"/>
    <col min="3863" max="3863" width="3.33203125" style="165" customWidth="1"/>
    <col min="3864" max="3864" width="15.5" style="165" customWidth="1"/>
    <col min="3865" max="4101" width="9" style="165"/>
    <col min="4102" max="4102" width="3.75" style="165" customWidth="1"/>
    <col min="4103" max="4104" width="7.58203125" style="165" customWidth="1"/>
    <col min="4105" max="4105" width="12.75" style="165" customWidth="1"/>
    <col min="4106" max="4106" width="10.58203125" style="165" customWidth="1"/>
    <col min="4107" max="4107" width="7.58203125" style="165" customWidth="1"/>
    <col min="4108" max="4108" width="2.25" style="165" customWidth="1"/>
    <col min="4109" max="4109" width="7.5" style="165" customWidth="1"/>
    <col min="4110" max="4110" width="2.08203125" style="165" customWidth="1"/>
    <col min="4111" max="4115" width="7.58203125" style="165" customWidth="1"/>
    <col min="4116" max="4116" width="5.5" style="165" customWidth="1"/>
    <col min="4117" max="4117" width="4.25" style="165" customWidth="1"/>
    <col min="4118" max="4118" width="12" style="165" customWidth="1"/>
    <col min="4119" max="4119" width="3.33203125" style="165" customWidth="1"/>
    <col min="4120" max="4120" width="15.5" style="165" customWidth="1"/>
    <col min="4121" max="4357" width="9" style="165"/>
    <col min="4358" max="4358" width="3.75" style="165" customWidth="1"/>
    <col min="4359" max="4360" width="7.58203125" style="165" customWidth="1"/>
    <col min="4361" max="4361" width="12.75" style="165" customWidth="1"/>
    <col min="4362" max="4362" width="10.58203125" style="165" customWidth="1"/>
    <col min="4363" max="4363" width="7.58203125" style="165" customWidth="1"/>
    <col min="4364" max="4364" width="2.25" style="165" customWidth="1"/>
    <col min="4365" max="4365" width="7.5" style="165" customWidth="1"/>
    <col min="4366" max="4366" width="2.08203125" style="165" customWidth="1"/>
    <col min="4367" max="4371" width="7.58203125" style="165" customWidth="1"/>
    <col min="4372" max="4372" width="5.5" style="165" customWidth="1"/>
    <col min="4373" max="4373" width="4.25" style="165" customWidth="1"/>
    <col min="4374" max="4374" width="12" style="165" customWidth="1"/>
    <col min="4375" max="4375" width="3.33203125" style="165" customWidth="1"/>
    <col min="4376" max="4376" width="15.5" style="165" customWidth="1"/>
    <col min="4377" max="4613" width="9" style="165"/>
    <col min="4614" max="4614" width="3.75" style="165" customWidth="1"/>
    <col min="4615" max="4616" width="7.58203125" style="165" customWidth="1"/>
    <col min="4617" max="4617" width="12.75" style="165" customWidth="1"/>
    <col min="4618" max="4618" width="10.58203125" style="165" customWidth="1"/>
    <col min="4619" max="4619" width="7.58203125" style="165" customWidth="1"/>
    <col min="4620" max="4620" width="2.25" style="165" customWidth="1"/>
    <col min="4621" max="4621" width="7.5" style="165" customWidth="1"/>
    <col min="4622" max="4622" width="2.08203125" style="165" customWidth="1"/>
    <col min="4623" max="4627" width="7.58203125" style="165" customWidth="1"/>
    <col min="4628" max="4628" width="5.5" style="165" customWidth="1"/>
    <col min="4629" max="4629" width="4.25" style="165" customWidth="1"/>
    <col min="4630" max="4630" width="12" style="165" customWidth="1"/>
    <col min="4631" max="4631" width="3.33203125" style="165" customWidth="1"/>
    <col min="4632" max="4632" width="15.5" style="165" customWidth="1"/>
    <col min="4633" max="4869" width="9" style="165"/>
    <col min="4870" max="4870" width="3.75" style="165" customWidth="1"/>
    <col min="4871" max="4872" width="7.58203125" style="165" customWidth="1"/>
    <col min="4873" max="4873" width="12.75" style="165" customWidth="1"/>
    <col min="4874" max="4874" width="10.58203125" style="165" customWidth="1"/>
    <col min="4875" max="4875" width="7.58203125" style="165" customWidth="1"/>
    <col min="4876" max="4876" width="2.25" style="165" customWidth="1"/>
    <col min="4877" max="4877" width="7.5" style="165" customWidth="1"/>
    <col min="4878" max="4878" width="2.08203125" style="165" customWidth="1"/>
    <col min="4879" max="4883" width="7.58203125" style="165" customWidth="1"/>
    <col min="4884" max="4884" width="5.5" style="165" customWidth="1"/>
    <col min="4885" max="4885" width="4.25" style="165" customWidth="1"/>
    <col min="4886" max="4886" width="12" style="165" customWidth="1"/>
    <col min="4887" max="4887" width="3.33203125" style="165" customWidth="1"/>
    <col min="4888" max="4888" width="15.5" style="165" customWidth="1"/>
    <col min="4889" max="5125" width="9" style="165"/>
    <col min="5126" max="5126" width="3.75" style="165" customWidth="1"/>
    <col min="5127" max="5128" width="7.58203125" style="165" customWidth="1"/>
    <col min="5129" max="5129" width="12.75" style="165" customWidth="1"/>
    <col min="5130" max="5130" width="10.58203125" style="165" customWidth="1"/>
    <col min="5131" max="5131" width="7.58203125" style="165" customWidth="1"/>
    <col min="5132" max="5132" width="2.25" style="165" customWidth="1"/>
    <col min="5133" max="5133" width="7.5" style="165" customWidth="1"/>
    <col min="5134" max="5134" width="2.08203125" style="165" customWidth="1"/>
    <col min="5135" max="5139" width="7.58203125" style="165" customWidth="1"/>
    <col min="5140" max="5140" width="5.5" style="165" customWidth="1"/>
    <col min="5141" max="5141" width="4.25" style="165" customWidth="1"/>
    <col min="5142" max="5142" width="12" style="165" customWidth="1"/>
    <col min="5143" max="5143" width="3.33203125" style="165" customWidth="1"/>
    <col min="5144" max="5144" width="15.5" style="165" customWidth="1"/>
    <col min="5145" max="5381" width="9" style="165"/>
    <col min="5382" max="5382" width="3.75" style="165" customWidth="1"/>
    <col min="5383" max="5384" width="7.58203125" style="165" customWidth="1"/>
    <col min="5385" max="5385" width="12.75" style="165" customWidth="1"/>
    <col min="5386" max="5386" width="10.58203125" style="165" customWidth="1"/>
    <col min="5387" max="5387" width="7.58203125" style="165" customWidth="1"/>
    <col min="5388" max="5388" width="2.25" style="165" customWidth="1"/>
    <col min="5389" max="5389" width="7.5" style="165" customWidth="1"/>
    <col min="5390" max="5390" width="2.08203125" style="165" customWidth="1"/>
    <col min="5391" max="5395" width="7.58203125" style="165" customWidth="1"/>
    <col min="5396" max="5396" width="5.5" style="165" customWidth="1"/>
    <col min="5397" max="5397" width="4.25" style="165" customWidth="1"/>
    <col min="5398" max="5398" width="12" style="165" customWidth="1"/>
    <col min="5399" max="5399" width="3.33203125" style="165" customWidth="1"/>
    <col min="5400" max="5400" width="15.5" style="165" customWidth="1"/>
    <col min="5401" max="5637" width="9" style="165"/>
    <col min="5638" max="5638" width="3.75" style="165" customWidth="1"/>
    <col min="5639" max="5640" width="7.58203125" style="165" customWidth="1"/>
    <col min="5641" max="5641" width="12.75" style="165" customWidth="1"/>
    <col min="5642" max="5642" width="10.58203125" style="165" customWidth="1"/>
    <col min="5643" max="5643" width="7.58203125" style="165" customWidth="1"/>
    <col min="5644" max="5644" width="2.25" style="165" customWidth="1"/>
    <col min="5645" max="5645" width="7.5" style="165" customWidth="1"/>
    <col min="5646" max="5646" width="2.08203125" style="165" customWidth="1"/>
    <col min="5647" max="5651" width="7.58203125" style="165" customWidth="1"/>
    <col min="5652" max="5652" width="5.5" style="165" customWidth="1"/>
    <col min="5653" max="5653" width="4.25" style="165" customWidth="1"/>
    <col min="5654" max="5654" width="12" style="165" customWidth="1"/>
    <col min="5655" max="5655" width="3.33203125" style="165" customWidth="1"/>
    <col min="5656" max="5656" width="15.5" style="165" customWidth="1"/>
    <col min="5657" max="5893" width="9" style="165"/>
    <col min="5894" max="5894" width="3.75" style="165" customWidth="1"/>
    <col min="5895" max="5896" width="7.58203125" style="165" customWidth="1"/>
    <col min="5897" max="5897" width="12.75" style="165" customWidth="1"/>
    <col min="5898" max="5898" width="10.58203125" style="165" customWidth="1"/>
    <col min="5899" max="5899" width="7.58203125" style="165" customWidth="1"/>
    <col min="5900" max="5900" width="2.25" style="165" customWidth="1"/>
    <col min="5901" max="5901" width="7.5" style="165" customWidth="1"/>
    <col min="5902" max="5902" width="2.08203125" style="165" customWidth="1"/>
    <col min="5903" max="5907" width="7.58203125" style="165" customWidth="1"/>
    <col min="5908" max="5908" width="5.5" style="165" customWidth="1"/>
    <col min="5909" max="5909" width="4.25" style="165" customWidth="1"/>
    <col min="5910" max="5910" width="12" style="165" customWidth="1"/>
    <col min="5911" max="5911" width="3.33203125" style="165" customWidth="1"/>
    <col min="5912" max="5912" width="15.5" style="165" customWidth="1"/>
    <col min="5913" max="6149" width="9" style="165"/>
    <col min="6150" max="6150" width="3.75" style="165" customWidth="1"/>
    <col min="6151" max="6152" width="7.58203125" style="165" customWidth="1"/>
    <col min="6153" max="6153" width="12.75" style="165" customWidth="1"/>
    <col min="6154" max="6154" width="10.58203125" style="165" customWidth="1"/>
    <col min="6155" max="6155" width="7.58203125" style="165" customWidth="1"/>
    <col min="6156" max="6156" width="2.25" style="165" customWidth="1"/>
    <col min="6157" max="6157" width="7.5" style="165" customWidth="1"/>
    <col min="6158" max="6158" width="2.08203125" style="165" customWidth="1"/>
    <col min="6159" max="6163" width="7.58203125" style="165" customWidth="1"/>
    <col min="6164" max="6164" width="5.5" style="165" customWidth="1"/>
    <col min="6165" max="6165" width="4.25" style="165" customWidth="1"/>
    <col min="6166" max="6166" width="12" style="165" customWidth="1"/>
    <col min="6167" max="6167" width="3.33203125" style="165" customWidth="1"/>
    <col min="6168" max="6168" width="15.5" style="165" customWidth="1"/>
    <col min="6169" max="6405" width="9" style="165"/>
    <col min="6406" max="6406" width="3.75" style="165" customWidth="1"/>
    <col min="6407" max="6408" width="7.58203125" style="165" customWidth="1"/>
    <col min="6409" max="6409" width="12.75" style="165" customWidth="1"/>
    <col min="6410" max="6410" width="10.58203125" style="165" customWidth="1"/>
    <col min="6411" max="6411" width="7.58203125" style="165" customWidth="1"/>
    <col min="6412" max="6412" width="2.25" style="165" customWidth="1"/>
    <col min="6413" max="6413" width="7.5" style="165" customWidth="1"/>
    <col min="6414" max="6414" width="2.08203125" style="165" customWidth="1"/>
    <col min="6415" max="6419" width="7.58203125" style="165" customWidth="1"/>
    <col min="6420" max="6420" width="5.5" style="165" customWidth="1"/>
    <col min="6421" max="6421" width="4.25" style="165" customWidth="1"/>
    <col min="6422" max="6422" width="12" style="165" customWidth="1"/>
    <col min="6423" max="6423" width="3.33203125" style="165" customWidth="1"/>
    <col min="6424" max="6424" width="15.5" style="165" customWidth="1"/>
    <col min="6425" max="6661" width="9" style="165"/>
    <col min="6662" max="6662" width="3.75" style="165" customWidth="1"/>
    <col min="6663" max="6664" width="7.58203125" style="165" customWidth="1"/>
    <col min="6665" max="6665" width="12.75" style="165" customWidth="1"/>
    <col min="6666" max="6666" width="10.58203125" style="165" customWidth="1"/>
    <col min="6667" max="6667" width="7.58203125" style="165" customWidth="1"/>
    <col min="6668" max="6668" width="2.25" style="165" customWidth="1"/>
    <col min="6669" max="6669" width="7.5" style="165" customWidth="1"/>
    <col min="6670" max="6670" width="2.08203125" style="165" customWidth="1"/>
    <col min="6671" max="6675" width="7.58203125" style="165" customWidth="1"/>
    <col min="6676" max="6676" width="5.5" style="165" customWidth="1"/>
    <col min="6677" max="6677" width="4.25" style="165" customWidth="1"/>
    <col min="6678" max="6678" width="12" style="165" customWidth="1"/>
    <col min="6679" max="6679" width="3.33203125" style="165" customWidth="1"/>
    <col min="6680" max="6680" width="15.5" style="165" customWidth="1"/>
    <col min="6681" max="6917" width="9" style="165"/>
    <col min="6918" max="6918" width="3.75" style="165" customWidth="1"/>
    <col min="6919" max="6920" width="7.58203125" style="165" customWidth="1"/>
    <col min="6921" max="6921" width="12.75" style="165" customWidth="1"/>
    <col min="6922" max="6922" width="10.58203125" style="165" customWidth="1"/>
    <col min="6923" max="6923" width="7.58203125" style="165" customWidth="1"/>
    <col min="6924" max="6924" width="2.25" style="165" customWidth="1"/>
    <col min="6925" max="6925" width="7.5" style="165" customWidth="1"/>
    <col min="6926" max="6926" width="2.08203125" style="165" customWidth="1"/>
    <col min="6927" max="6931" width="7.58203125" style="165" customWidth="1"/>
    <col min="6932" max="6932" width="5.5" style="165" customWidth="1"/>
    <col min="6933" max="6933" width="4.25" style="165" customWidth="1"/>
    <col min="6934" max="6934" width="12" style="165" customWidth="1"/>
    <col min="6935" max="6935" width="3.33203125" style="165" customWidth="1"/>
    <col min="6936" max="6936" width="15.5" style="165" customWidth="1"/>
    <col min="6937" max="7173" width="9" style="165"/>
    <col min="7174" max="7174" width="3.75" style="165" customWidth="1"/>
    <col min="7175" max="7176" width="7.58203125" style="165" customWidth="1"/>
    <col min="7177" max="7177" width="12.75" style="165" customWidth="1"/>
    <col min="7178" max="7178" width="10.58203125" style="165" customWidth="1"/>
    <col min="7179" max="7179" width="7.58203125" style="165" customWidth="1"/>
    <col min="7180" max="7180" width="2.25" style="165" customWidth="1"/>
    <col min="7181" max="7181" width="7.5" style="165" customWidth="1"/>
    <col min="7182" max="7182" width="2.08203125" style="165" customWidth="1"/>
    <col min="7183" max="7187" width="7.58203125" style="165" customWidth="1"/>
    <col min="7188" max="7188" width="5.5" style="165" customWidth="1"/>
    <col min="7189" max="7189" width="4.25" style="165" customWidth="1"/>
    <col min="7190" max="7190" width="12" style="165" customWidth="1"/>
    <col min="7191" max="7191" width="3.33203125" style="165" customWidth="1"/>
    <col min="7192" max="7192" width="15.5" style="165" customWidth="1"/>
    <col min="7193" max="7429" width="9" style="165"/>
    <col min="7430" max="7430" width="3.75" style="165" customWidth="1"/>
    <col min="7431" max="7432" width="7.58203125" style="165" customWidth="1"/>
    <col min="7433" max="7433" width="12.75" style="165" customWidth="1"/>
    <col min="7434" max="7434" width="10.58203125" style="165" customWidth="1"/>
    <col min="7435" max="7435" width="7.58203125" style="165" customWidth="1"/>
    <col min="7436" max="7436" width="2.25" style="165" customWidth="1"/>
    <col min="7437" max="7437" width="7.5" style="165" customWidth="1"/>
    <col min="7438" max="7438" width="2.08203125" style="165" customWidth="1"/>
    <col min="7439" max="7443" width="7.58203125" style="165" customWidth="1"/>
    <col min="7444" max="7444" width="5.5" style="165" customWidth="1"/>
    <col min="7445" max="7445" width="4.25" style="165" customWidth="1"/>
    <col min="7446" max="7446" width="12" style="165" customWidth="1"/>
    <col min="7447" max="7447" width="3.33203125" style="165" customWidth="1"/>
    <col min="7448" max="7448" width="15.5" style="165" customWidth="1"/>
    <col min="7449" max="7685" width="9" style="165"/>
    <col min="7686" max="7686" width="3.75" style="165" customWidth="1"/>
    <col min="7687" max="7688" width="7.58203125" style="165" customWidth="1"/>
    <col min="7689" max="7689" width="12.75" style="165" customWidth="1"/>
    <col min="7690" max="7690" width="10.58203125" style="165" customWidth="1"/>
    <col min="7691" max="7691" width="7.58203125" style="165" customWidth="1"/>
    <col min="7692" max="7692" width="2.25" style="165" customWidth="1"/>
    <col min="7693" max="7693" width="7.5" style="165" customWidth="1"/>
    <col min="7694" max="7694" width="2.08203125" style="165" customWidth="1"/>
    <col min="7695" max="7699" width="7.58203125" style="165" customWidth="1"/>
    <col min="7700" max="7700" width="5.5" style="165" customWidth="1"/>
    <col min="7701" max="7701" width="4.25" style="165" customWidth="1"/>
    <col min="7702" max="7702" width="12" style="165" customWidth="1"/>
    <col min="7703" max="7703" width="3.33203125" style="165" customWidth="1"/>
    <col min="7704" max="7704" width="15.5" style="165" customWidth="1"/>
    <col min="7705" max="7941" width="9" style="165"/>
    <col min="7942" max="7942" width="3.75" style="165" customWidth="1"/>
    <col min="7943" max="7944" width="7.58203125" style="165" customWidth="1"/>
    <col min="7945" max="7945" width="12.75" style="165" customWidth="1"/>
    <col min="7946" max="7946" width="10.58203125" style="165" customWidth="1"/>
    <col min="7947" max="7947" width="7.58203125" style="165" customWidth="1"/>
    <col min="7948" max="7948" width="2.25" style="165" customWidth="1"/>
    <col min="7949" max="7949" width="7.5" style="165" customWidth="1"/>
    <col min="7950" max="7950" width="2.08203125" style="165" customWidth="1"/>
    <col min="7951" max="7955" width="7.58203125" style="165" customWidth="1"/>
    <col min="7956" max="7956" width="5.5" style="165" customWidth="1"/>
    <col min="7957" max="7957" width="4.25" style="165" customWidth="1"/>
    <col min="7958" max="7958" width="12" style="165" customWidth="1"/>
    <col min="7959" max="7959" width="3.33203125" style="165" customWidth="1"/>
    <col min="7960" max="7960" width="15.5" style="165" customWidth="1"/>
    <col min="7961" max="8197" width="9" style="165"/>
    <col min="8198" max="8198" width="3.75" style="165" customWidth="1"/>
    <col min="8199" max="8200" width="7.58203125" style="165" customWidth="1"/>
    <col min="8201" max="8201" width="12.75" style="165" customWidth="1"/>
    <col min="8202" max="8202" width="10.58203125" style="165" customWidth="1"/>
    <col min="8203" max="8203" width="7.58203125" style="165" customWidth="1"/>
    <col min="8204" max="8204" width="2.25" style="165" customWidth="1"/>
    <col min="8205" max="8205" width="7.5" style="165" customWidth="1"/>
    <col min="8206" max="8206" width="2.08203125" style="165" customWidth="1"/>
    <col min="8207" max="8211" width="7.58203125" style="165" customWidth="1"/>
    <col min="8212" max="8212" width="5.5" style="165" customWidth="1"/>
    <col min="8213" max="8213" width="4.25" style="165" customWidth="1"/>
    <col min="8214" max="8214" width="12" style="165" customWidth="1"/>
    <col min="8215" max="8215" width="3.33203125" style="165" customWidth="1"/>
    <col min="8216" max="8216" width="15.5" style="165" customWidth="1"/>
    <col min="8217" max="8453" width="9" style="165"/>
    <col min="8454" max="8454" width="3.75" style="165" customWidth="1"/>
    <col min="8455" max="8456" width="7.58203125" style="165" customWidth="1"/>
    <col min="8457" max="8457" width="12.75" style="165" customWidth="1"/>
    <col min="8458" max="8458" width="10.58203125" style="165" customWidth="1"/>
    <col min="8459" max="8459" width="7.58203125" style="165" customWidth="1"/>
    <col min="8460" max="8460" width="2.25" style="165" customWidth="1"/>
    <col min="8461" max="8461" width="7.5" style="165" customWidth="1"/>
    <col min="8462" max="8462" width="2.08203125" style="165" customWidth="1"/>
    <col min="8463" max="8467" width="7.58203125" style="165" customWidth="1"/>
    <col min="8468" max="8468" width="5.5" style="165" customWidth="1"/>
    <col min="8469" max="8469" width="4.25" style="165" customWidth="1"/>
    <col min="8470" max="8470" width="12" style="165" customWidth="1"/>
    <col min="8471" max="8471" width="3.33203125" style="165" customWidth="1"/>
    <col min="8472" max="8472" width="15.5" style="165" customWidth="1"/>
    <col min="8473" max="8709" width="9" style="165"/>
    <col min="8710" max="8710" width="3.75" style="165" customWidth="1"/>
    <col min="8711" max="8712" width="7.58203125" style="165" customWidth="1"/>
    <col min="8713" max="8713" width="12.75" style="165" customWidth="1"/>
    <col min="8714" max="8714" width="10.58203125" style="165" customWidth="1"/>
    <col min="8715" max="8715" width="7.58203125" style="165" customWidth="1"/>
    <col min="8716" max="8716" width="2.25" style="165" customWidth="1"/>
    <col min="8717" max="8717" width="7.5" style="165" customWidth="1"/>
    <col min="8718" max="8718" width="2.08203125" style="165" customWidth="1"/>
    <col min="8719" max="8723" width="7.58203125" style="165" customWidth="1"/>
    <col min="8724" max="8724" width="5.5" style="165" customWidth="1"/>
    <col min="8725" max="8725" width="4.25" style="165" customWidth="1"/>
    <col min="8726" max="8726" width="12" style="165" customWidth="1"/>
    <col min="8727" max="8727" width="3.33203125" style="165" customWidth="1"/>
    <col min="8728" max="8728" width="15.5" style="165" customWidth="1"/>
    <col min="8729" max="8965" width="9" style="165"/>
    <col min="8966" max="8966" width="3.75" style="165" customWidth="1"/>
    <col min="8967" max="8968" width="7.58203125" style="165" customWidth="1"/>
    <col min="8969" max="8969" width="12.75" style="165" customWidth="1"/>
    <col min="8970" max="8970" width="10.58203125" style="165" customWidth="1"/>
    <col min="8971" max="8971" width="7.58203125" style="165" customWidth="1"/>
    <col min="8972" max="8972" width="2.25" style="165" customWidth="1"/>
    <col min="8973" max="8973" width="7.5" style="165" customWidth="1"/>
    <col min="8974" max="8974" width="2.08203125" style="165" customWidth="1"/>
    <col min="8975" max="8979" width="7.58203125" style="165" customWidth="1"/>
    <col min="8980" max="8980" width="5.5" style="165" customWidth="1"/>
    <col min="8981" max="8981" width="4.25" style="165" customWidth="1"/>
    <col min="8982" max="8982" width="12" style="165" customWidth="1"/>
    <col min="8983" max="8983" width="3.33203125" style="165" customWidth="1"/>
    <col min="8984" max="8984" width="15.5" style="165" customWidth="1"/>
    <col min="8985" max="9221" width="9" style="165"/>
    <col min="9222" max="9222" width="3.75" style="165" customWidth="1"/>
    <col min="9223" max="9224" width="7.58203125" style="165" customWidth="1"/>
    <col min="9225" max="9225" width="12.75" style="165" customWidth="1"/>
    <col min="9226" max="9226" width="10.58203125" style="165" customWidth="1"/>
    <col min="9227" max="9227" width="7.58203125" style="165" customWidth="1"/>
    <col min="9228" max="9228" width="2.25" style="165" customWidth="1"/>
    <col min="9229" max="9229" width="7.5" style="165" customWidth="1"/>
    <col min="9230" max="9230" width="2.08203125" style="165" customWidth="1"/>
    <col min="9231" max="9235" width="7.58203125" style="165" customWidth="1"/>
    <col min="9236" max="9236" width="5.5" style="165" customWidth="1"/>
    <col min="9237" max="9237" width="4.25" style="165" customWidth="1"/>
    <col min="9238" max="9238" width="12" style="165" customWidth="1"/>
    <col min="9239" max="9239" width="3.33203125" style="165" customWidth="1"/>
    <col min="9240" max="9240" width="15.5" style="165" customWidth="1"/>
    <col min="9241" max="9477" width="9" style="165"/>
    <col min="9478" max="9478" width="3.75" style="165" customWidth="1"/>
    <col min="9479" max="9480" width="7.58203125" style="165" customWidth="1"/>
    <col min="9481" max="9481" width="12.75" style="165" customWidth="1"/>
    <col min="9482" max="9482" width="10.58203125" style="165" customWidth="1"/>
    <col min="9483" max="9483" width="7.58203125" style="165" customWidth="1"/>
    <col min="9484" max="9484" width="2.25" style="165" customWidth="1"/>
    <col min="9485" max="9485" width="7.5" style="165" customWidth="1"/>
    <col min="9486" max="9486" width="2.08203125" style="165" customWidth="1"/>
    <col min="9487" max="9491" width="7.58203125" style="165" customWidth="1"/>
    <col min="9492" max="9492" width="5.5" style="165" customWidth="1"/>
    <col min="9493" max="9493" width="4.25" style="165" customWidth="1"/>
    <col min="9494" max="9494" width="12" style="165" customWidth="1"/>
    <col min="9495" max="9495" width="3.33203125" style="165" customWidth="1"/>
    <col min="9496" max="9496" width="15.5" style="165" customWidth="1"/>
    <col min="9497" max="9733" width="9" style="165"/>
    <col min="9734" max="9734" width="3.75" style="165" customWidth="1"/>
    <col min="9735" max="9736" width="7.58203125" style="165" customWidth="1"/>
    <col min="9737" max="9737" width="12.75" style="165" customWidth="1"/>
    <col min="9738" max="9738" width="10.58203125" style="165" customWidth="1"/>
    <col min="9739" max="9739" width="7.58203125" style="165" customWidth="1"/>
    <col min="9740" max="9740" width="2.25" style="165" customWidth="1"/>
    <col min="9741" max="9741" width="7.5" style="165" customWidth="1"/>
    <col min="9742" max="9742" width="2.08203125" style="165" customWidth="1"/>
    <col min="9743" max="9747" width="7.58203125" style="165" customWidth="1"/>
    <col min="9748" max="9748" width="5.5" style="165" customWidth="1"/>
    <col min="9749" max="9749" width="4.25" style="165" customWidth="1"/>
    <col min="9750" max="9750" width="12" style="165" customWidth="1"/>
    <col min="9751" max="9751" width="3.33203125" style="165" customWidth="1"/>
    <col min="9752" max="9752" width="15.5" style="165" customWidth="1"/>
    <col min="9753" max="9989" width="9" style="165"/>
    <col min="9990" max="9990" width="3.75" style="165" customWidth="1"/>
    <col min="9991" max="9992" width="7.58203125" style="165" customWidth="1"/>
    <col min="9993" max="9993" width="12.75" style="165" customWidth="1"/>
    <col min="9994" max="9994" width="10.58203125" style="165" customWidth="1"/>
    <col min="9995" max="9995" width="7.58203125" style="165" customWidth="1"/>
    <col min="9996" max="9996" width="2.25" style="165" customWidth="1"/>
    <col min="9997" max="9997" width="7.5" style="165" customWidth="1"/>
    <col min="9998" max="9998" width="2.08203125" style="165" customWidth="1"/>
    <col min="9999" max="10003" width="7.58203125" style="165" customWidth="1"/>
    <col min="10004" max="10004" width="5.5" style="165" customWidth="1"/>
    <col min="10005" max="10005" width="4.25" style="165" customWidth="1"/>
    <col min="10006" max="10006" width="12" style="165" customWidth="1"/>
    <col min="10007" max="10007" width="3.33203125" style="165" customWidth="1"/>
    <col min="10008" max="10008" width="15.5" style="165" customWidth="1"/>
    <col min="10009" max="10245" width="9" style="165"/>
    <col min="10246" max="10246" width="3.75" style="165" customWidth="1"/>
    <col min="10247" max="10248" width="7.58203125" style="165" customWidth="1"/>
    <col min="10249" max="10249" width="12.75" style="165" customWidth="1"/>
    <col min="10250" max="10250" width="10.58203125" style="165" customWidth="1"/>
    <col min="10251" max="10251" width="7.58203125" style="165" customWidth="1"/>
    <col min="10252" max="10252" width="2.25" style="165" customWidth="1"/>
    <col min="10253" max="10253" width="7.5" style="165" customWidth="1"/>
    <col min="10254" max="10254" width="2.08203125" style="165" customWidth="1"/>
    <col min="10255" max="10259" width="7.58203125" style="165" customWidth="1"/>
    <col min="10260" max="10260" width="5.5" style="165" customWidth="1"/>
    <col min="10261" max="10261" width="4.25" style="165" customWidth="1"/>
    <col min="10262" max="10262" width="12" style="165" customWidth="1"/>
    <col min="10263" max="10263" width="3.33203125" style="165" customWidth="1"/>
    <col min="10264" max="10264" width="15.5" style="165" customWidth="1"/>
    <col min="10265" max="10501" width="9" style="165"/>
    <col min="10502" max="10502" width="3.75" style="165" customWidth="1"/>
    <col min="10503" max="10504" width="7.58203125" style="165" customWidth="1"/>
    <col min="10505" max="10505" width="12.75" style="165" customWidth="1"/>
    <col min="10506" max="10506" width="10.58203125" style="165" customWidth="1"/>
    <col min="10507" max="10507" width="7.58203125" style="165" customWidth="1"/>
    <col min="10508" max="10508" width="2.25" style="165" customWidth="1"/>
    <col min="10509" max="10509" width="7.5" style="165" customWidth="1"/>
    <col min="10510" max="10510" width="2.08203125" style="165" customWidth="1"/>
    <col min="10511" max="10515" width="7.58203125" style="165" customWidth="1"/>
    <col min="10516" max="10516" width="5.5" style="165" customWidth="1"/>
    <col min="10517" max="10517" width="4.25" style="165" customWidth="1"/>
    <col min="10518" max="10518" width="12" style="165" customWidth="1"/>
    <col min="10519" max="10519" width="3.33203125" style="165" customWidth="1"/>
    <col min="10520" max="10520" width="15.5" style="165" customWidth="1"/>
    <col min="10521" max="10757" width="9" style="165"/>
    <col min="10758" max="10758" width="3.75" style="165" customWidth="1"/>
    <col min="10759" max="10760" width="7.58203125" style="165" customWidth="1"/>
    <col min="10761" max="10761" width="12.75" style="165" customWidth="1"/>
    <col min="10762" max="10762" width="10.58203125" style="165" customWidth="1"/>
    <col min="10763" max="10763" width="7.58203125" style="165" customWidth="1"/>
    <col min="10764" max="10764" width="2.25" style="165" customWidth="1"/>
    <col min="10765" max="10765" width="7.5" style="165" customWidth="1"/>
    <col min="10766" max="10766" width="2.08203125" style="165" customWidth="1"/>
    <col min="10767" max="10771" width="7.58203125" style="165" customWidth="1"/>
    <col min="10772" max="10772" width="5.5" style="165" customWidth="1"/>
    <col min="10773" max="10773" width="4.25" style="165" customWidth="1"/>
    <col min="10774" max="10774" width="12" style="165" customWidth="1"/>
    <col min="10775" max="10775" width="3.33203125" style="165" customWidth="1"/>
    <col min="10776" max="10776" width="15.5" style="165" customWidth="1"/>
    <col min="10777" max="11013" width="9" style="165"/>
    <col min="11014" max="11014" width="3.75" style="165" customWidth="1"/>
    <col min="11015" max="11016" width="7.58203125" style="165" customWidth="1"/>
    <col min="11017" max="11017" width="12.75" style="165" customWidth="1"/>
    <col min="11018" max="11018" width="10.58203125" style="165" customWidth="1"/>
    <col min="11019" max="11019" width="7.58203125" style="165" customWidth="1"/>
    <col min="11020" max="11020" width="2.25" style="165" customWidth="1"/>
    <col min="11021" max="11021" width="7.5" style="165" customWidth="1"/>
    <col min="11022" max="11022" width="2.08203125" style="165" customWidth="1"/>
    <col min="11023" max="11027" width="7.58203125" style="165" customWidth="1"/>
    <col min="11028" max="11028" width="5.5" style="165" customWidth="1"/>
    <col min="11029" max="11029" width="4.25" style="165" customWidth="1"/>
    <col min="11030" max="11030" width="12" style="165" customWidth="1"/>
    <col min="11031" max="11031" width="3.33203125" style="165" customWidth="1"/>
    <col min="11032" max="11032" width="15.5" style="165" customWidth="1"/>
    <col min="11033" max="11269" width="9" style="165"/>
    <col min="11270" max="11270" width="3.75" style="165" customWidth="1"/>
    <col min="11271" max="11272" width="7.58203125" style="165" customWidth="1"/>
    <col min="11273" max="11273" width="12.75" style="165" customWidth="1"/>
    <col min="11274" max="11274" width="10.58203125" style="165" customWidth="1"/>
    <col min="11275" max="11275" width="7.58203125" style="165" customWidth="1"/>
    <col min="11276" max="11276" width="2.25" style="165" customWidth="1"/>
    <col min="11277" max="11277" width="7.5" style="165" customWidth="1"/>
    <col min="11278" max="11278" width="2.08203125" style="165" customWidth="1"/>
    <col min="11279" max="11283" width="7.58203125" style="165" customWidth="1"/>
    <col min="11284" max="11284" width="5.5" style="165" customWidth="1"/>
    <col min="11285" max="11285" width="4.25" style="165" customWidth="1"/>
    <col min="11286" max="11286" width="12" style="165" customWidth="1"/>
    <col min="11287" max="11287" width="3.33203125" style="165" customWidth="1"/>
    <col min="11288" max="11288" width="15.5" style="165" customWidth="1"/>
    <col min="11289" max="11525" width="9" style="165"/>
    <col min="11526" max="11526" width="3.75" style="165" customWidth="1"/>
    <col min="11527" max="11528" width="7.58203125" style="165" customWidth="1"/>
    <col min="11529" max="11529" width="12.75" style="165" customWidth="1"/>
    <col min="11530" max="11530" width="10.58203125" style="165" customWidth="1"/>
    <col min="11531" max="11531" width="7.58203125" style="165" customWidth="1"/>
    <col min="11532" max="11532" width="2.25" style="165" customWidth="1"/>
    <col min="11533" max="11533" width="7.5" style="165" customWidth="1"/>
    <col min="11534" max="11534" width="2.08203125" style="165" customWidth="1"/>
    <col min="11535" max="11539" width="7.58203125" style="165" customWidth="1"/>
    <col min="11540" max="11540" width="5.5" style="165" customWidth="1"/>
    <col min="11541" max="11541" width="4.25" style="165" customWidth="1"/>
    <col min="11542" max="11542" width="12" style="165" customWidth="1"/>
    <col min="11543" max="11543" width="3.33203125" style="165" customWidth="1"/>
    <col min="11544" max="11544" width="15.5" style="165" customWidth="1"/>
    <col min="11545" max="11781" width="9" style="165"/>
    <col min="11782" max="11782" width="3.75" style="165" customWidth="1"/>
    <col min="11783" max="11784" width="7.58203125" style="165" customWidth="1"/>
    <col min="11785" max="11785" width="12.75" style="165" customWidth="1"/>
    <col min="11786" max="11786" width="10.58203125" style="165" customWidth="1"/>
    <col min="11787" max="11787" width="7.58203125" style="165" customWidth="1"/>
    <col min="11788" max="11788" width="2.25" style="165" customWidth="1"/>
    <col min="11789" max="11789" width="7.5" style="165" customWidth="1"/>
    <col min="11790" max="11790" width="2.08203125" style="165" customWidth="1"/>
    <col min="11791" max="11795" width="7.58203125" style="165" customWidth="1"/>
    <col min="11796" max="11796" width="5.5" style="165" customWidth="1"/>
    <col min="11797" max="11797" width="4.25" style="165" customWidth="1"/>
    <col min="11798" max="11798" width="12" style="165" customWidth="1"/>
    <col min="11799" max="11799" width="3.33203125" style="165" customWidth="1"/>
    <col min="11800" max="11800" width="15.5" style="165" customWidth="1"/>
    <col min="11801" max="12037" width="9" style="165"/>
    <col min="12038" max="12038" width="3.75" style="165" customWidth="1"/>
    <col min="12039" max="12040" width="7.58203125" style="165" customWidth="1"/>
    <col min="12041" max="12041" width="12.75" style="165" customWidth="1"/>
    <col min="12042" max="12042" width="10.58203125" style="165" customWidth="1"/>
    <col min="12043" max="12043" width="7.58203125" style="165" customWidth="1"/>
    <col min="12044" max="12044" width="2.25" style="165" customWidth="1"/>
    <col min="12045" max="12045" width="7.5" style="165" customWidth="1"/>
    <col min="12046" max="12046" width="2.08203125" style="165" customWidth="1"/>
    <col min="12047" max="12051" width="7.58203125" style="165" customWidth="1"/>
    <col min="12052" max="12052" width="5.5" style="165" customWidth="1"/>
    <col min="12053" max="12053" width="4.25" style="165" customWidth="1"/>
    <col min="12054" max="12054" width="12" style="165" customWidth="1"/>
    <col min="12055" max="12055" width="3.33203125" style="165" customWidth="1"/>
    <col min="12056" max="12056" width="15.5" style="165" customWidth="1"/>
    <col min="12057" max="12293" width="9" style="165"/>
    <col min="12294" max="12294" width="3.75" style="165" customWidth="1"/>
    <col min="12295" max="12296" width="7.58203125" style="165" customWidth="1"/>
    <col min="12297" max="12297" width="12.75" style="165" customWidth="1"/>
    <col min="12298" max="12298" width="10.58203125" style="165" customWidth="1"/>
    <col min="12299" max="12299" width="7.58203125" style="165" customWidth="1"/>
    <col min="12300" max="12300" width="2.25" style="165" customWidth="1"/>
    <col min="12301" max="12301" width="7.5" style="165" customWidth="1"/>
    <col min="12302" max="12302" width="2.08203125" style="165" customWidth="1"/>
    <col min="12303" max="12307" width="7.58203125" style="165" customWidth="1"/>
    <col min="12308" max="12308" width="5.5" style="165" customWidth="1"/>
    <col min="12309" max="12309" width="4.25" style="165" customWidth="1"/>
    <col min="12310" max="12310" width="12" style="165" customWidth="1"/>
    <col min="12311" max="12311" width="3.33203125" style="165" customWidth="1"/>
    <col min="12312" max="12312" width="15.5" style="165" customWidth="1"/>
    <col min="12313" max="12549" width="9" style="165"/>
    <col min="12550" max="12550" width="3.75" style="165" customWidth="1"/>
    <col min="12551" max="12552" width="7.58203125" style="165" customWidth="1"/>
    <col min="12553" max="12553" width="12.75" style="165" customWidth="1"/>
    <col min="12554" max="12554" width="10.58203125" style="165" customWidth="1"/>
    <col min="12555" max="12555" width="7.58203125" style="165" customWidth="1"/>
    <col min="12556" max="12556" width="2.25" style="165" customWidth="1"/>
    <col min="12557" max="12557" width="7.5" style="165" customWidth="1"/>
    <col min="12558" max="12558" width="2.08203125" style="165" customWidth="1"/>
    <col min="12559" max="12563" width="7.58203125" style="165" customWidth="1"/>
    <col min="12564" max="12564" width="5.5" style="165" customWidth="1"/>
    <col min="12565" max="12565" width="4.25" style="165" customWidth="1"/>
    <col min="12566" max="12566" width="12" style="165" customWidth="1"/>
    <col min="12567" max="12567" width="3.33203125" style="165" customWidth="1"/>
    <col min="12568" max="12568" width="15.5" style="165" customWidth="1"/>
    <col min="12569" max="12805" width="9" style="165"/>
    <col min="12806" max="12806" width="3.75" style="165" customWidth="1"/>
    <col min="12807" max="12808" width="7.58203125" style="165" customWidth="1"/>
    <col min="12809" max="12809" width="12.75" style="165" customWidth="1"/>
    <col min="12810" max="12810" width="10.58203125" style="165" customWidth="1"/>
    <col min="12811" max="12811" width="7.58203125" style="165" customWidth="1"/>
    <col min="12812" max="12812" width="2.25" style="165" customWidth="1"/>
    <col min="12813" max="12813" width="7.5" style="165" customWidth="1"/>
    <col min="12814" max="12814" width="2.08203125" style="165" customWidth="1"/>
    <col min="12815" max="12819" width="7.58203125" style="165" customWidth="1"/>
    <col min="12820" max="12820" width="5.5" style="165" customWidth="1"/>
    <col min="12821" max="12821" width="4.25" style="165" customWidth="1"/>
    <col min="12822" max="12822" width="12" style="165" customWidth="1"/>
    <col min="12823" max="12823" width="3.33203125" style="165" customWidth="1"/>
    <col min="12824" max="12824" width="15.5" style="165" customWidth="1"/>
    <col min="12825" max="13061" width="9" style="165"/>
    <col min="13062" max="13062" width="3.75" style="165" customWidth="1"/>
    <col min="13063" max="13064" width="7.58203125" style="165" customWidth="1"/>
    <col min="13065" max="13065" width="12.75" style="165" customWidth="1"/>
    <col min="13066" max="13066" width="10.58203125" style="165" customWidth="1"/>
    <col min="13067" max="13067" width="7.58203125" style="165" customWidth="1"/>
    <col min="13068" max="13068" width="2.25" style="165" customWidth="1"/>
    <col min="13069" max="13069" width="7.5" style="165" customWidth="1"/>
    <col min="13070" max="13070" width="2.08203125" style="165" customWidth="1"/>
    <col min="13071" max="13075" width="7.58203125" style="165" customWidth="1"/>
    <col min="13076" max="13076" width="5.5" style="165" customWidth="1"/>
    <col min="13077" max="13077" width="4.25" style="165" customWidth="1"/>
    <col min="13078" max="13078" width="12" style="165" customWidth="1"/>
    <col min="13079" max="13079" width="3.33203125" style="165" customWidth="1"/>
    <col min="13080" max="13080" width="15.5" style="165" customWidth="1"/>
    <col min="13081" max="13317" width="9" style="165"/>
    <col min="13318" max="13318" width="3.75" style="165" customWidth="1"/>
    <col min="13319" max="13320" width="7.58203125" style="165" customWidth="1"/>
    <col min="13321" max="13321" width="12.75" style="165" customWidth="1"/>
    <col min="13322" max="13322" width="10.58203125" style="165" customWidth="1"/>
    <col min="13323" max="13323" width="7.58203125" style="165" customWidth="1"/>
    <col min="13324" max="13324" width="2.25" style="165" customWidth="1"/>
    <col min="13325" max="13325" width="7.5" style="165" customWidth="1"/>
    <col min="13326" max="13326" width="2.08203125" style="165" customWidth="1"/>
    <col min="13327" max="13331" width="7.58203125" style="165" customWidth="1"/>
    <col min="13332" max="13332" width="5.5" style="165" customWidth="1"/>
    <col min="13333" max="13333" width="4.25" style="165" customWidth="1"/>
    <col min="13334" max="13334" width="12" style="165" customWidth="1"/>
    <col min="13335" max="13335" width="3.33203125" style="165" customWidth="1"/>
    <col min="13336" max="13336" width="15.5" style="165" customWidth="1"/>
    <col min="13337" max="13573" width="9" style="165"/>
    <col min="13574" max="13574" width="3.75" style="165" customWidth="1"/>
    <col min="13575" max="13576" width="7.58203125" style="165" customWidth="1"/>
    <col min="13577" max="13577" width="12.75" style="165" customWidth="1"/>
    <col min="13578" max="13578" width="10.58203125" style="165" customWidth="1"/>
    <col min="13579" max="13579" width="7.58203125" style="165" customWidth="1"/>
    <col min="13580" max="13580" width="2.25" style="165" customWidth="1"/>
    <col min="13581" max="13581" width="7.5" style="165" customWidth="1"/>
    <col min="13582" max="13582" width="2.08203125" style="165" customWidth="1"/>
    <col min="13583" max="13587" width="7.58203125" style="165" customWidth="1"/>
    <col min="13588" max="13588" width="5.5" style="165" customWidth="1"/>
    <col min="13589" max="13589" width="4.25" style="165" customWidth="1"/>
    <col min="13590" max="13590" width="12" style="165" customWidth="1"/>
    <col min="13591" max="13591" width="3.33203125" style="165" customWidth="1"/>
    <col min="13592" max="13592" width="15.5" style="165" customWidth="1"/>
    <col min="13593" max="13829" width="9" style="165"/>
    <col min="13830" max="13830" width="3.75" style="165" customWidth="1"/>
    <col min="13831" max="13832" width="7.58203125" style="165" customWidth="1"/>
    <col min="13833" max="13833" width="12.75" style="165" customWidth="1"/>
    <col min="13834" max="13834" width="10.58203125" style="165" customWidth="1"/>
    <col min="13835" max="13835" width="7.58203125" style="165" customWidth="1"/>
    <col min="13836" max="13836" width="2.25" style="165" customWidth="1"/>
    <col min="13837" max="13837" width="7.5" style="165" customWidth="1"/>
    <col min="13838" max="13838" width="2.08203125" style="165" customWidth="1"/>
    <col min="13839" max="13843" width="7.58203125" style="165" customWidth="1"/>
    <col min="13844" max="13844" width="5.5" style="165" customWidth="1"/>
    <col min="13845" max="13845" width="4.25" style="165" customWidth="1"/>
    <col min="13846" max="13846" width="12" style="165" customWidth="1"/>
    <col min="13847" max="13847" width="3.33203125" style="165" customWidth="1"/>
    <col min="13848" max="13848" width="15.5" style="165" customWidth="1"/>
    <col min="13849" max="14085" width="9" style="165"/>
    <col min="14086" max="14086" width="3.75" style="165" customWidth="1"/>
    <col min="14087" max="14088" width="7.58203125" style="165" customWidth="1"/>
    <col min="14089" max="14089" width="12.75" style="165" customWidth="1"/>
    <col min="14090" max="14090" width="10.58203125" style="165" customWidth="1"/>
    <col min="14091" max="14091" width="7.58203125" style="165" customWidth="1"/>
    <col min="14092" max="14092" width="2.25" style="165" customWidth="1"/>
    <col min="14093" max="14093" width="7.5" style="165" customWidth="1"/>
    <col min="14094" max="14094" width="2.08203125" style="165" customWidth="1"/>
    <col min="14095" max="14099" width="7.58203125" style="165" customWidth="1"/>
    <col min="14100" max="14100" width="5.5" style="165" customWidth="1"/>
    <col min="14101" max="14101" width="4.25" style="165" customWidth="1"/>
    <col min="14102" max="14102" width="12" style="165" customWidth="1"/>
    <col min="14103" max="14103" width="3.33203125" style="165" customWidth="1"/>
    <col min="14104" max="14104" width="15.5" style="165" customWidth="1"/>
    <col min="14105" max="14341" width="9" style="165"/>
    <col min="14342" max="14342" width="3.75" style="165" customWidth="1"/>
    <col min="14343" max="14344" width="7.58203125" style="165" customWidth="1"/>
    <col min="14345" max="14345" width="12.75" style="165" customWidth="1"/>
    <col min="14346" max="14346" width="10.58203125" style="165" customWidth="1"/>
    <col min="14347" max="14347" width="7.58203125" style="165" customWidth="1"/>
    <col min="14348" max="14348" width="2.25" style="165" customWidth="1"/>
    <col min="14349" max="14349" width="7.5" style="165" customWidth="1"/>
    <col min="14350" max="14350" width="2.08203125" style="165" customWidth="1"/>
    <col min="14351" max="14355" width="7.58203125" style="165" customWidth="1"/>
    <col min="14356" max="14356" width="5.5" style="165" customWidth="1"/>
    <col min="14357" max="14357" width="4.25" style="165" customWidth="1"/>
    <col min="14358" max="14358" width="12" style="165" customWidth="1"/>
    <col min="14359" max="14359" width="3.33203125" style="165" customWidth="1"/>
    <col min="14360" max="14360" width="15.5" style="165" customWidth="1"/>
    <col min="14361" max="14597" width="9" style="165"/>
    <col min="14598" max="14598" width="3.75" style="165" customWidth="1"/>
    <col min="14599" max="14600" width="7.58203125" style="165" customWidth="1"/>
    <col min="14601" max="14601" width="12.75" style="165" customWidth="1"/>
    <col min="14602" max="14602" width="10.58203125" style="165" customWidth="1"/>
    <col min="14603" max="14603" width="7.58203125" style="165" customWidth="1"/>
    <col min="14604" max="14604" width="2.25" style="165" customWidth="1"/>
    <col min="14605" max="14605" width="7.5" style="165" customWidth="1"/>
    <col min="14606" max="14606" width="2.08203125" style="165" customWidth="1"/>
    <col min="14607" max="14611" width="7.58203125" style="165" customWidth="1"/>
    <col min="14612" max="14612" width="5.5" style="165" customWidth="1"/>
    <col min="14613" max="14613" width="4.25" style="165" customWidth="1"/>
    <col min="14614" max="14614" width="12" style="165" customWidth="1"/>
    <col min="14615" max="14615" width="3.33203125" style="165" customWidth="1"/>
    <col min="14616" max="14616" width="15.5" style="165" customWidth="1"/>
    <col min="14617" max="14853" width="9" style="165"/>
    <col min="14854" max="14854" width="3.75" style="165" customWidth="1"/>
    <col min="14855" max="14856" width="7.58203125" style="165" customWidth="1"/>
    <col min="14857" max="14857" width="12.75" style="165" customWidth="1"/>
    <col min="14858" max="14858" width="10.58203125" style="165" customWidth="1"/>
    <col min="14859" max="14859" width="7.58203125" style="165" customWidth="1"/>
    <col min="14860" max="14860" width="2.25" style="165" customWidth="1"/>
    <col min="14861" max="14861" width="7.5" style="165" customWidth="1"/>
    <col min="14862" max="14862" width="2.08203125" style="165" customWidth="1"/>
    <col min="14863" max="14867" width="7.58203125" style="165" customWidth="1"/>
    <col min="14868" max="14868" width="5.5" style="165" customWidth="1"/>
    <col min="14869" max="14869" width="4.25" style="165" customWidth="1"/>
    <col min="14870" max="14870" width="12" style="165" customWidth="1"/>
    <col min="14871" max="14871" width="3.33203125" style="165" customWidth="1"/>
    <col min="14872" max="14872" width="15.5" style="165" customWidth="1"/>
    <col min="14873" max="15109" width="9" style="165"/>
    <col min="15110" max="15110" width="3.75" style="165" customWidth="1"/>
    <col min="15111" max="15112" width="7.58203125" style="165" customWidth="1"/>
    <col min="15113" max="15113" width="12.75" style="165" customWidth="1"/>
    <col min="15114" max="15114" width="10.58203125" style="165" customWidth="1"/>
    <col min="15115" max="15115" width="7.58203125" style="165" customWidth="1"/>
    <col min="15116" max="15116" width="2.25" style="165" customWidth="1"/>
    <col min="15117" max="15117" width="7.5" style="165" customWidth="1"/>
    <col min="15118" max="15118" width="2.08203125" style="165" customWidth="1"/>
    <col min="15119" max="15123" width="7.58203125" style="165" customWidth="1"/>
    <col min="15124" max="15124" width="5.5" style="165" customWidth="1"/>
    <col min="15125" max="15125" width="4.25" style="165" customWidth="1"/>
    <col min="15126" max="15126" width="12" style="165" customWidth="1"/>
    <col min="15127" max="15127" width="3.33203125" style="165" customWidth="1"/>
    <col min="15128" max="15128" width="15.5" style="165" customWidth="1"/>
    <col min="15129" max="15365" width="9" style="165"/>
    <col min="15366" max="15366" width="3.75" style="165" customWidth="1"/>
    <col min="15367" max="15368" width="7.58203125" style="165" customWidth="1"/>
    <col min="15369" max="15369" width="12.75" style="165" customWidth="1"/>
    <col min="15370" max="15370" width="10.58203125" style="165" customWidth="1"/>
    <col min="15371" max="15371" width="7.58203125" style="165" customWidth="1"/>
    <col min="15372" max="15372" width="2.25" style="165" customWidth="1"/>
    <col min="15373" max="15373" width="7.5" style="165" customWidth="1"/>
    <col min="15374" max="15374" width="2.08203125" style="165" customWidth="1"/>
    <col min="15375" max="15379" width="7.58203125" style="165" customWidth="1"/>
    <col min="15380" max="15380" width="5.5" style="165" customWidth="1"/>
    <col min="15381" max="15381" width="4.25" style="165" customWidth="1"/>
    <col min="15382" max="15382" width="12" style="165" customWidth="1"/>
    <col min="15383" max="15383" width="3.33203125" style="165" customWidth="1"/>
    <col min="15384" max="15384" width="15.5" style="165" customWidth="1"/>
    <col min="15385" max="15621" width="9" style="165"/>
    <col min="15622" max="15622" width="3.75" style="165" customWidth="1"/>
    <col min="15623" max="15624" width="7.58203125" style="165" customWidth="1"/>
    <col min="15625" max="15625" width="12.75" style="165" customWidth="1"/>
    <col min="15626" max="15626" width="10.58203125" style="165" customWidth="1"/>
    <col min="15627" max="15627" width="7.58203125" style="165" customWidth="1"/>
    <col min="15628" max="15628" width="2.25" style="165" customWidth="1"/>
    <col min="15629" max="15629" width="7.5" style="165" customWidth="1"/>
    <col min="15630" max="15630" width="2.08203125" style="165" customWidth="1"/>
    <col min="15631" max="15635" width="7.58203125" style="165" customWidth="1"/>
    <col min="15636" max="15636" width="5.5" style="165" customWidth="1"/>
    <col min="15637" max="15637" width="4.25" style="165" customWidth="1"/>
    <col min="15638" max="15638" width="12" style="165" customWidth="1"/>
    <col min="15639" max="15639" width="3.33203125" style="165" customWidth="1"/>
    <col min="15640" max="15640" width="15.5" style="165" customWidth="1"/>
    <col min="15641" max="15877" width="9" style="165"/>
    <col min="15878" max="15878" width="3.75" style="165" customWidth="1"/>
    <col min="15879" max="15880" width="7.58203125" style="165" customWidth="1"/>
    <col min="15881" max="15881" width="12.75" style="165" customWidth="1"/>
    <col min="15882" max="15882" width="10.58203125" style="165" customWidth="1"/>
    <col min="15883" max="15883" width="7.58203125" style="165" customWidth="1"/>
    <col min="15884" max="15884" width="2.25" style="165" customWidth="1"/>
    <col min="15885" max="15885" width="7.5" style="165" customWidth="1"/>
    <col min="15886" max="15886" width="2.08203125" style="165" customWidth="1"/>
    <col min="15887" max="15891" width="7.58203125" style="165" customWidth="1"/>
    <col min="15892" max="15892" width="5.5" style="165" customWidth="1"/>
    <col min="15893" max="15893" width="4.25" style="165" customWidth="1"/>
    <col min="15894" max="15894" width="12" style="165" customWidth="1"/>
    <col min="15895" max="15895" width="3.33203125" style="165" customWidth="1"/>
    <col min="15896" max="15896" width="15.5" style="165" customWidth="1"/>
    <col min="15897" max="16133" width="9" style="165"/>
    <col min="16134" max="16134" width="3.75" style="165" customWidth="1"/>
    <col min="16135" max="16136" width="7.58203125" style="165" customWidth="1"/>
    <col min="16137" max="16137" width="12.75" style="165" customWidth="1"/>
    <col min="16138" max="16138" width="10.58203125" style="165" customWidth="1"/>
    <col min="16139" max="16139" width="7.58203125" style="165" customWidth="1"/>
    <col min="16140" max="16140" width="2.25" style="165" customWidth="1"/>
    <col min="16141" max="16141" width="7.5" style="165" customWidth="1"/>
    <col min="16142" max="16142" width="2.08203125" style="165" customWidth="1"/>
    <col min="16143" max="16147" width="7.58203125" style="165" customWidth="1"/>
    <col min="16148" max="16148" width="5.5" style="165" customWidth="1"/>
    <col min="16149" max="16149" width="4.25" style="165" customWidth="1"/>
    <col min="16150" max="16150" width="12" style="165" customWidth="1"/>
    <col min="16151" max="16151" width="3.33203125" style="165" customWidth="1"/>
    <col min="16152" max="16152" width="15.5" style="165" customWidth="1"/>
    <col min="16153" max="16384" width="9" style="165"/>
  </cols>
  <sheetData>
    <row r="1" spans="2:30" s="29" customFormat="1" x14ac:dyDescent="0.2">
      <c r="B1" s="133" t="s">
        <v>273</v>
      </c>
      <c r="G1" s="105"/>
      <c r="H1" s="105"/>
      <c r="I1" s="105"/>
      <c r="J1" s="106"/>
      <c r="K1" s="106"/>
      <c r="L1" s="106"/>
      <c r="M1" s="106"/>
      <c r="N1" s="106"/>
      <c r="O1" s="106"/>
      <c r="P1" s="106"/>
      <c r="Q1" s="106"/>
      <c r="R1" s="106"/>
      <c r="S1" s="106"/>
      <c r="T1" s="106"/>
      <c r="U1" s="106"/>
      <c r="V1" s="106"/>
      <c r="W1" s="106"/>
      <c r="X1" s="106"/>
      <c r="Y1" s="106"/>
      <c r="Z1" s="106"/>
      <c r="AA1" s="106"/>
      <c r="AB1" s="106"/>
      <c r="AC1" s="106"/>
    </row>
    <row r="2" spans="2:30" s="29" customFormat="1" ht="16.5" x14ac:dyDescent="0.2">
      <c r="B2" s="1049" t="s">
        <v>38</v>
      </c>
      <c r="C2" s="1049"/>
      <c r="D2" s="1049"/>
      <c r="E2" s="1049"/>
      <c r="F2" s="1049"/>
      <c r="G2" s="1049"/>
      <c r="H2" s="1049"/>
      <c r="I2" s="1049"/>
      <c r="J2" s="1049"/>
      <c r="K2" s="1049"/>
      <c r="L2" s="1049"/>
      <c r="M2" s="1049"/>
      <c r="N2" s="1049"/>
      <c r="O2" s="1049"/>
      <c r="P2" s="1049"/>
      <c r="Q2" s="1049"/>
      <c r="R2" s="1049"/>
      <c r="S2" s="1049"/>
      <c r="T2" s="1049"/>
      <c r="U2" s="1049"/>
      <c r="V2" s="1049"/>
      <c r="W2" s="1049"/>
      <c r="X2" s="1049"/>
      <c r="Y2" s="161"/>
      <c r="Z2" s="161"/>
      <c r="AA2" s="161"/>
      <c r="AB2" s="161"/>
      <c r="AC2" s="161"/>
      <c r="AD2" s="161"/>
    </row>
    <row r="3" spans="2:30" ht="14.5" thickBot="1" x14ac:dyDescent="0.25">
      <c r="C3" s="163"/>
      <c r="D3" s="164"/>
      <c r="E3" s="164"/>
      <c r="F3" s="164"/>
      <c r="G3" s="164"/>
      <c r="H3" s="164"/>
      <c r="I3" s="164"/>
      <c r="J3" s="164"/>
      <c r="K3" s="164"/>
    </row>
    <row r="4" spans="2:30" s="29" customFormat="1" ht="14.5" thickBot="1" x14ac:dyDescent="0.25">
      <c r="B4" s="1042" t="s">
        <v>139</v>
      </c>
      <c r="C4" s="1043"/>
      <c r="D4" s="1043"/>
      <c r="E4" s="1043"/>
      <c r="F4" s="1077"/>
      <c r="G4" s="1078"/>
      <c r="H4" s="1078"/>
      <c r="I4" s="1078"/>
      <c r="J4" s="1078"/>
      <c r="K4" s="1078"/>
      <c r="L4" s="1078"/>
      <c r="M4" s="1078"/>
      <c r="N4" s="1079"/>
      <c r="O4" s="166"/>
      <c r="P4" s="166"/>
      <c r="Q4" s="126"/>
      <c r="R4" s="126"/>
      <c r="S4" s="126"/>
      <c r="T4" s="126"/>
      <c r="U4" s="126"/>
      <c r="V4" s="126"/>
      <c r="W4" s="126"/>
      <c r="X4" s="126"/>
      <c r="Y4" s="106"/>
      <c r="Z4" s="106"/>
      <c r="AA4" s="106"/>
      <c r="AB4" s="106"/>
      <c r="AC4" s="106"/>
    </row>
    <row r="5" spans="2:30" ht="14.5" thickBot="1" x14ac:dyDescent="0.25">
      <c r="B5" s="167"/>
      <c r="C5" s="168"/>
      <c r="D5" s="169"/>
      <c r="E5" s="169"/>
      <c r="F5" s="164"/>
      <c r="G5" s="164"/>
      <c r="H5" s="164"/>
      <c r="I5" s="164"/>
      <c r="J5" s="164"/>
      <c r="K5" s="164"/>
      <c r="L5" s="164"/>
      <c r="M5" s="164"/>
      <c r="N5" s="164"/>
      <c r="O5" s="164"/>
      <c r="P5" s="164"/>
      <c r="Q5" s="164"/>
      <c r="R5" s="164"/>
      <c r="S5" s="164"/>
      <c r="T5" s="164"/>
      <c r="U5" s="164"/>
      <c r="V5" s="164"/>
      <c r="W5" s="164"/>
      <c r="X5" s="170"/>
    </row>
    <row r="6" spans="2:30" x14ac:dyDescent="0.2">
      <c r="B6" s="171"/>
      <c r="C6" s="1080"/>
      <c r="D6" s="1081"/>
      <c r="E6" s="172"/>
      <c r="F6" s="173"/>
      <c r="G6" s="174"/>
      <c r="H6" s="175"/>
      <c r="I6" s="176"/>
      <c r="J6" s="173"/>
      <c r="K6" s="177"/>
      <c r="L6" s="178"/>
      <c r="M6" s="178"/>
      <c r="N6" s="178"/>
      <c r="O6" s="178"/>
      <c r="P6" s="179"/>
      <c r="Q6" s="179"/>
      <c r="R6" s="179"/>
      <c r="S6" s="1082" t="s">
        <v>217</v>
      </c>
      <c r="T6" s="1083"/>
      <c r="U6" s="1084"/>
      <c r="V6" s="318"/>
      <c r="W6" s="319"/>
      <c r="X6" s="170"/>
    </row>
    <row r="7" spans="2:30" ht="14.5" thickBot="1" x14ac:dyDescent="0.25">
      <c r="B7" s="171"/>
      <c r="C7" s="1051" t="s">
        <v>218</v>
      </c>
      <c r="D7" s="1088"/>
      <c r="E7" s="180"/>
      <c r="F7" s="164"/>
      <c r="G7" s="181"/>
      <c r="H7" s="324"/>
      <c r="I7" s="323"/>
      <c r="J7" s="182"/>
      <c r="K7" s="183"/>
      <c r="L7" s="1089"/>
      <c r="M7" s="1089"/>
      <c r="N7" s="1089"/>
      <c r="O7" s="1089"/>
      <c r="P7" s="1089"/>
      <c r="Q7" s="184" t="s">
        <v>290</v>
      </c>
      <c r="R7" s="185"/>
      <c r="S7" s="1085"/>
      <c r="T7" s="1086"/>
      <c r="U7" s="1087"/>
      <c r="V7" s="186"/>
      <c r="W7" s="187"/>
      <c r="X7" s="170"/>
    </row>
    <row r="8" spans="2:30" x14ac:dyDescent="0.2">
      <c r="B8" s="171"/>
      <c r="C8" s="1090"/>
      <c r="D8" s="1091"/>
      <c r="E8" s="180"/>
      <c r="F8" s="1092"/>
      <c r="G8" s="1093"/>
      <c r="H8" s="324"/>
      <c r="I8" s="323"/>
      <c r="J8" s="1094" t="s">
        <v>220</v>
      </c>
      <c r="K8" s="183"/>
      <c r="L8" s="1089"/>
      <c r="M8" s="1089"/>
      <c r="N8" s="1089"/>
      <c r="O8" s="1089"/>
      <c r="P8" s="1089"/>
      <c r="Q8" s="185"/>
      <c r="R8" s="185"/>
      <c r="S8" s="185"/>
      <c r="T8" s="185"/>
      <c r="U8" s="188"/>
      <c r="V8" s="182"/>
      <c r="W8" s="189"/>
      <c r="X8" s="170"/>
    </row>
    <row r="9" spans="2:30" x14ac:dyDescent="0.2">
      <c r="B9" s="171"/>
      <c r="C9" s="320"/>
      <c r="D9" s="164"/>
      <c r="E9" s="190"/>
      <c r="F9" s="322"/>
      <c r="G9" s="191"/>
      <c r="H9" s="1095" t="s">
        <v>221</v>
      </c>
      <c r="I9" s="1096"/>
      <c r="J9" s="1094"/>
      <c r="K9" s="192"/>
      <c r="L9" s="193"/>
      <c r="M9" s="193"/>
      <c r="N9" s="193"/>
      <c r="O9" s="194" t="s">
        <v>222</v>
      </c>
      <c r="P9" s="194"/>
      <c r="Q9" s="193"/>
      <c r="R9" s="195"/>
      <c r="S9" s="195"/>
      <c r="T9" s="195"/>
      <c r="U9" s="196"/>
      <c r="V9" s="197"/>
      <c r="W9" s="189"/>
      <c r="X9" s="170"/>
    </row>
    <row r="10" spans="2:30" x14ac:dyDescent="0.2">
      <c r="B10" s="171"/>
      <c r="C10" s="321"/>
      <c r="D10" s="164"/>
      <c r="E10" s="190"/>
      <c r="F10" s="164"/>
      <c r="G10" s="181"/>
      <c r="H10" s="1095"/>
      <c r="I10" s="1096"/>
      <c r="J10" s="1094"/>
      <c r="K10" s="192"/>
      <c r="L10" s="193"/>
      <c r="M10" s="193"/>
      <c r="N10" s="193"/>
      <c r="O10" s="193"/>
      <c r="P10" s="193"/>
      <c r="Q10" s="193"/>
      <c r="R10" s="193"/>
      <c r="S10" s="198"/>
      <c r="T10" s="198"/>
      <c r="U10" s="199"/>
      <c r="V10" s="200"/>
      <c r="W10" s="201"/>
      <c r="X10" s="170"/>
    </row>
    <row r="11" spans="2:30" ht="14.5" thickBot="1" x14ac:dyDescent="0.25">
      <c r="B11" s="171"/>
      <c r="C11" s="202"/>
      <c r="D11" s="325" t="s">
        <v>223</v>
      </c>
      <c r="E11" s="203"/>
      <c r="F11" s="325"/>
      <c r="G11" s="181"/>
      <c r="H11" s="1097"/>
      <c r="I11" s="1098"/>
      <c r="J11" s="204"/>
      <c r="K11" s="192"/>
      <c r="L11" s="198"/>
      <c r="M11" s="198"/>
      <c r="N11" s="198"/>
      <c r="O11" s="198"/>
      <c r="P11" s="198"/>
      <c r="Q11" s="198"/>
      <c r="R11" s="198"/>
      <c r="S11" s="198"/>
      <c r="T11" s="198"/>
      <c r="U11" s="1074"/>
      <c r="V11" s="205"/>
      <c r="W11" s="201"/>
      <c r="X11" s="170"/>
    </row>
    <row r="12" spans="2:30" x14ac:dyDescent="0.2">
      <c r="B12" s="171"/>
      <c r="C12" s="321"/>
      <c r="D12" s="164"/>
      <c r="E12" s="1099"/>
      <c r="F12" s="1099"/>
      <c r="G12" s="206"/>
      <c r="H12" s="1100"/>
      <c r="I12" s="1101"/>
      <c r="J12" s="207"/>
      <c r="K12" s="208"/>
      <c r="L12" s="198"/>
      <c r="M12" s="198"/>
      <c r="N12" s="198"/>
      <c r="O12" s="198"/>
      <c r="P12" s="198"/>
      <c r="Q12" s="209"/>
      <c r="R12" s="209"/>
      <c r="S12" s="198"/>
      <c r="T12" s="198"/>
      <c r="U12" s="1074"/>
      <c r="V12" s="205"/>
      <c r="W12" s="210"/>
      <c r="X12" s="170"/>
    </row>
    <row r="13" spans="2:30" x14ac:dyDescent="0.2">
      <c r="B13" s="171"/>
      <c r="C13" s="321"/>
      <c r="D13" s="164"/>
      <c r="E13" s="211"/>
      <c r="F13" s="211"/>
      <c r="G13" s="212"/>
      <c r="H13" s="1102"/>
      <c r="I13" s="1103"/>
      <c r="J13" s="213"/>
      <c r="K13" s="214"/>
      <c r="L13" s="198"/>
      <c r="M13" s="198"/>
      <c r="N13" s="198"/>
      <c r="O13" s="198"/>
      <c r="P13" s="198"/>
      <c r="Q13" s="198"/>
      <c r="R13" s="198"/>
      <c r="S13" s="198"/>
      <c r="T13" s="198"/>
      <c r="U13" s="199"/>
      <c r="V13" s="200"/>
      <c r="W13" s="201"/>
      <c r="X13" s="170"/>
    </row>
    <row r="14" spans="2:30" s="162" customFormat="1" ht="11" x14ac:dyDescent="0.2">
      <c r="B14" s="171"/>
      <c r="C14" s="215"/>
      <c r="D14" s="164"/>
      <c r="E14" s="164"/>
      <c r="F14" s="164"/>
      <c r="G14" s="218" t="s">
        <v>224</v>
      </c>
      <c r="H14" s="1102"/>
      <c r="I14" s="1103"/>
      <c r="J14" s="213"/>
      <c r="K14" s="208"/>
      <c r="L14" s="185" t="s">
        <v>225</v>
      </c>
      <c r="M14" s="185"/>
      <c r="N14" s="185"/>
      <c r="O14" s="185"/>
      <c r="P14" s="198"/>
      <c r="Q14" s="198"/>
      <c r="R14" s="198"/>
      <c r="S14" s="198"/>
      <c r="T14" s="198"/>
      <c r="U14" s="199"/>
      <c r="V14" s="216"/>
      <c r="W14" s="201"/>
      <c r="X14" s="217"/>
    </row>
    <row r="15" spans="2:30" s="162" customFormat="1" ht="12.5" thickBot="1" x14ac:dyDescent="0.25">
      <c r="B15" s="171"/>
      <c r="C15" s="215"/>
      <c r="D15" s="164"/>
      <c r="E15" s="164"/>
      <c r="F15" s="164"/>
      <c r="G15" s="218"/>
      <c r="H15" s="1102"/>
      <c r="I15" s="1103"/>
      <c r="J15" s="213"/>
      <c r="K15" s="198"/>
      <c r="L15" s="198"/>
      <c r="M15" s="198"/>
      <c r="N15" s="198"/>
      <c r="O15" s="198"/>
      <c r="P15" s="198"/>
      <c r="Q15" s="198"/>
      <c r="R15" s="198"/>
      <c r="S15" s="198"/>
      <c r="T15" s="1104"/>
      <c r="U15" s="199"/>
      <c r="V15" s="216"/>
      <c r="W15" s="201"/>
      <c r="X15" s="219"/>
    </row>
    <row r="16" spans="2:30" s="162" customFormat="1" ht="13" x14ac:dyDescent="0.2">
      <c r="B16" s="171"/>
      <c r="C16" s="220"/>
      <c r="D16" s="221"/>
      <c r="E16" s="1051" t="s">
        <v>226</v>
      </c>
      <c r="F16" s="1105"/>
      <c r="G16" s="1072" t="s">
        <v>227</v>
      </c>
      <c r="H16" s="1073"/>
      <c r="I16" s="222"/>
      <c r="J16" s="213"/>
      <c r="K16" s="198"/>
      <c r="L16" s="198"/>
      <c r="M16" s="198"/>
      <c r="N16" s="198"/>
      <c r="O16" s="198"/>
      <c r="P16" s="198"/>
      <c r="Q16" s="198"/>
      <c r="R16" s="198"/>
      <c r="S16" s="198"/>
      <c r="T16" s="1104"/>
      <c r="U16" s="199"/>
      <c r="V16" s="216"/>
      <c r="W16" s="201"/>
      <c r="X16" s="219"/>
    </row>
    <row r="17" spans="2:28" s="162" customFormat="1" ht="13" x14ac:dyDescent="0.2">
      <c r="B17" s="171"/>
      <c r="C17" s="215"/>
      <c r="D17" s="201"/>
      <c r="E17" s="1106"/>
      <c r="F17" s="1105"/>
      <c r="G17" s="1057"/>
      <c r="H17" s="1071"/>
      <c r="I17" s="223"/>
      <c r="J17" s="213"/>
      <c r="K17" s="224"/>
      <c r="L17" s="225"/>
      <c r="M17" s="225"/>
      <c r="N17" s="225"/>
      <c r="O17" s="225"/>
      <c r="P17" s="198"/>
      <c r="Q17" s="198"/>
      <c r="R17" s="198"/>
      <c r="S17" s="198"/>
      <c r="T17" s="198"/>
      <c r="U17" s="188"/>
      <c r="V17" s="226"/>
      <c r="W17" s="201"/>
      <c r="X17" s="170"/>
    </row>
    <row r="18" spans="2:28" s="162" customFormat="1" ht="13" x14ac:dyDescent="0.2">
      <c r="B18" s="171"/>
      <c r="C18" s="215"/>
      <c r="D18" s="201"/>
      <c r="E18" s="1106"/>
      <c r="F18" s="1105"/>
      <c r="G18" s="223"/>
      <c r="H18" s="223"/>
      <c r="I18" s="223"/>
      <c r="J18" s="213"/>
      <c r="K18" s="227"/>
      <c r="L18" s="227"/>
      <c r="M18" s="227"/>
      <c r="N18" s="227"/>
      <c r="O18" s="227"/>
      <c r="P18" s="227"/>
      <c r="Q18" s="227"/>
      <c r="R18" s="227"/>
      <c r="S18" s="227"/>
      <c r="T18" s="227"/>
      <c r="U18" s="1074"/>
      <c r="V18" s="205"/>
      <c r="W18" s="228" t="s">
        <v>228</v>
      </c>
      <c r="X18" s="170"/>
    </row>
    <row r="19" spans="2:28" s="162" customFormat="1" ht="13" x14ac:dyDescent="0.2">
      <c r="B19" s="171"/>
      <c r="C19" s="1051" t="s">
        <v>284</v>
      </c>
      <c r="D19" s="1052"/>
      <c r="E19" s="1106"/>
      <c r="F19" s="1105"/>
      <c r="G19" s="324"/>
      <c r="H19" s="323"/>
      <c r="I19" s="223"/>
      <c r="J19" s="229"/>
      <c r="K19" s="230"/>
      <c r="L19" s="227"/>
      <c r="M19" s="227"/>
      <c r="N19" s="227"/>
      <c r="O19" s="227"/>
      <c r="P19" s="227"/>
      <c r="Q19" s="227"/>
      <c r="R19" s="227"/>
      <c r="S19" s="227"/>
      <c r="T19" s="227"/>
      <c r="U19" s="1074"/>
      <c r="V19" s="205"/>
      <c r="W19" s="201"/>
      <c r="X19" s="170"/>
    </row>
    <row r="20" spans="2:28" s="162" customFormat="1" ht="13.5" thickBot="1" x14ac:dyDescent="0.25">
      <c r="B20" s="171"/>
      <c r="C20" s="1053"/>
      <c r="D20" s="1052"/>
      <c r="E20" s="1106"/>
      <c r="F20" s="1105"/>
      <c r="G20" s="324"/>
      <c r="H20" s="323"/>
      <c r="I20" s="223"/>
      <c r="J20" s="231"/>
      <c r="K20" s="232"/>
      <c r="L20" s="194"/>
      <c r="M20" s="194"/>
      <c r="N20" s="194"/>
      <c r="O20" s="194"/>
      <c r="P20" s="233"/>
      <c r="Q20" s="233"/>
      <c r="R20" s="233"/>
      <c r="S20" s="233"/>
      <c r="T20" s="233"/>
      <c r="U20" s="234"/>
      <c r="V20" s="235"/>
      <c r="W20" s="201"/>
      <c r="X20" s="170"/>
    </row>
    <row r="21" spans="2:28" s="162" customFormat="1" ht="13.5" thickBot="1" x14ac:dyDescent="0.25">
      <c r="B21" s="171"/>
      <c r="C21" s="190"/>
      <c r="D21" s="201"/>
      <c r="E21" s="1106"/>
      <c r="F21" s="1105"/>
      <c r="G21" s="324"/>
      <c r="H21" s="323"/>
      <c r="I21" s="223"/>
      <c r="J21" s="236"/>
      <c r="K21" s="233"/>
      <c r="L21" s="237"/>
      <c r="M21" s="237"/>
      <c r="N21" s="237"/>
      <c r="O21" s="237"/>
      <c r="P21" s="233"/>
      <c r="Q21" s="233"/>
      <c r="R21" s="233"/>
      <c r="S21" s="233"/>
      <c r="T21" s="233"/>
      <c r="U21" s="234"/>
      <c r="V21" s="235"/>
      <c r="W21" s="1054" t="s">
        <v>229</v>
      </c>
      <c r="X21" s="170"/>
    </row>
    <row r="22" spans="2:28" s="162" customFormat="1" ht="13.5" thickBot="1" x14ac:dyDescent="0.25">
      <c r="B22" s="171"/>
      <c r="C22" s="320"/>
      <c r="D22" s="238"/>
      <c r="E22" s="1055" t="s">
        <v>230</v>
      </c>
      <c r="F22" s="239"/>
      <c r="G22" s="240"/>
      <c r="H22" s="241"/>
      <c r="I22" s="222"/>
      <c r="J22" s="231"/>
      <c r="K22" s="242"/>
      <c r="L22" s="237"/>
      <c r="M22" s="237"/>
      <c r="N22" s="237"/>
      <c r="O22" s="237"/>
      <c r="P22" s="233"/>
      <c r="Q22" s="233"/>
      <c r="R22" s="232" t="s">
        <v>219</v>
      </c>
      <c r="S22" s="233"/>
      <c r="T22" s="233"/>
      <c r="U22" s="243"/>
      <c r="V22" s="200"/>
      <c r="W22" s="1054"/>
      <c r="X22" s="170"/>
    </row>
    <row r="23" spans="2:28" s="162" customFormat="1" ht="13.5" thickBot="1" x14ac:dyDescent="0.25">
      <c r="B23" s="171"/>
      <c r="C23" s="320"/>
      <c r="D23" s="238"/>
      <c r="E23" s="1056"/>
      <c r="F23" s="239"/>
      <c r="G23" s="1057"/>
      <c r="H23" s="1058"/>
      <c r="I23" s="223"/>
      <c r="J23" s="236"/>
      <c r="K23" s="242"/>
      <c r="L23" s="244"/>
      <c r="M23" s="244"/>
      <c r="N23" s="244"/>
      <c r="O23" s="244"/>
      <c r="P23" s="233"/>
      <c r="Q23" s="1059"/>
      <c r="R23" s="1059"/>
      <c r="S23" s="1060"/>
      <c r="T23" s="245"/>
      <c r="U23" s="246"/>
      <c r="V23" s="200"/>
      <c r="W23" s="1054"/>
      <c r="X23" s="170"/>
    </row>
    <row r="24" spans="2:28" s="162" customFormat="1" ht="13.5" thickBot="1" x14ac:dyDescent="0.25">
      <c r="B24" s="247"/>
      <c r="C24" s="180"/>
      <c r="D24" s="248"/>
      <c r="E24" s="249"/>
      <c r="F24" s="239"/>
      <c r="G24" s="324"/>
      <c r="H24" s="323"/>
      <c r="I24" s="223"/>
      <c r="J24" s="250"/>
      <c r="K24" s="251"/>
      <c r="L24" s="237"/>
      <c r="M24" s="237"/>
      <c r="N24" s="237"/>
      <c r="O24" s="237"/>
      <c r="P24" s="233"/>
      <c r="Q24" s="233"/>
      <c r="R24" s="233"/>
      <c r="S24" s="233"/>
      <c r="T24" s="1061" t="s">
        <v>231</v>
      </c>
      <c r="U24" s="1062"/>
      <c r="V24" s="200"/>
      <c r="W24" s="1063" t="s">
        <v>232</v>
      </c>
      <c r="X24" s="252"/>
    </row>
    <row r="25" spans="2:28" s="162" customFormat="1" ht="13.5" thickBot="1" x14ac:dyDescent="0.25">
      <c r="B25" s="247"/>
      <c r="C25" s="180"/>
      <c r="D25" s="248"/>
      <c r="E25" s="249"/>
      <c r="F25" s="239"/>
      <c r="G25" s="223"/>
      <c r="H25" s="223"/>
      <c r="I25" s="223"/>
      <c r="J25" s="253"/>
      <c r="K25" s="251"/>
      <c r="L25" s="237"/>
      <c r="M25" s="237"/>
      <c r="N25" s="237"/>
      <c r="O25" s="194"/>
      <c r="P25" s="254"/>
      <c r="Q25" s="255"/>
      <c r="R25" s="1065" t="s">
        <v>233</v>
      </c>
      <c r="S25" s="1066"/>
      <c r="T25" s="197"/>
      <c r="U25" s="197"/>
      <c r="V25" s="197"/>
      <c r="W25" s="1064"/>
      <c r="X25" s="252" t="s">
        <v>234</v>
      </c>
    </row>
    <row r="26" spans="2:28" s="162" customFormat="1" ht="13.5" thickBot="1" x14ac:dyDescent="0.25">
      <c r="B26" s="247"/>
      <c r="C26" s="256"/>
      <c r="D26" s="248"/>
      <c r="E26" s="249"/>
      <c r="F26" s="239"/>
      <c r="G26" s="1057" t="s">
        <v>227</v>
      </c>
      <c r="H26" s="1071"/>
      <c r="I26" s="223"/>
      <c r="J26" s="257"/>
      <c r="K26" s="194"/>
      <c r="L26" s="258"/>
      <c r="M26" s="258"/>
      <c r="N26" s="258"/>
      <c r="O26" s="194" t="s">
        <v>235</v>
      </c>
      <c r="P26" s="233"/>
      <c r="Q26" s="255"/>
      <c r="R26" s="1067"/>
      <c r="S26" s="1068"/>
      <c r="T26" s="197"/>
      <c r="U26" s="197"/>
      <c r="V26" s="197"/>
      <c r="W26" s="1064"/>
      <c r="X26" s="170"/>
    </row>
    <row r="27" spans="2:28" s="162" customFormat="1" ht="13.5" thickBot="1" x14ac:dyDescent="0.25">
      <c r="B27" s="247"/>
      <c r="C27" s="203"/>
      <c r="D27" s="259"/>
      <c r="E27" s="260"/>
      <c r="F27" s="261"/>
      <c r="G27" s="326"/>
      <c r="H27" s="326"/>
      <c r="I27" s="326"/>
      <c r="J27" s="262"/>
      <c r="K27" s="327"/>
      <c r="L27" s="327"/>
      <c r="M27" s="327"/>
      <c r="N27" s="327"/>
      <c r="O27" s="327"/>
      <c r="P27" s="328"/>
      <c r="Q27" s="329"/>
      <c r="R27" s="1069"/>
      <c r="S27" s="1070"/>
      <c r="T27" s="330"/>
      <c r="U27" s="330"/>
      <c r="V27" s="330"/>
      <c r="W27" s="263"/>
      <c r="X27" s="170"/>
    </row>
    <row r="28" spans="2:28" s="162" customFormat="1" ht="11" x14ac:dyDescent="0.2">
      <c r="B28" s="264"/>
      <c r="C28" s="265"/>
      <c r="D28" s="265"/>
      <c r="E28" s="265"/>
      <c r="F28" s="265"/>
      <c r="G28" s="265"/>
      <c r="H28" s="265"/>
      <c r="I28" s="265"/>
      <c r="J28" s="265"/>
      <c r="K28" s="265"/>
      <c r="L28" s="265"/>
      <c r="M28" s="265"/>
      <c r="N28" s="265"/>
      <c r="O28" s="265"/>
      <c r="P28" s="265"/>
      <c r="Q28" s="265"/>
      <c r="R28" s="265"/>
      <c r="S28" s="265"/>
      <c r="T28" s="265"/>
      <c r="U28" s="265"/>
      <c r="V28" s="265"/>
      <c r="W28" s="265"/>
      <c r="X28" s="266"/>
    </row>
    <row r="29" spans="2:28" s="29" customFormat="1" x14ac:dyDescent="0.2">
      <c r="B29" s="1075" t="s">
        <v>46</v>
      </c>
      <c r="C29" s="1075"/>
      <c r="D29" s="1076" t="s">
        <v>285</v>
      </c>
      <c r="E29" s="1076"/>
      <c r="F29" s="1076"/>
      <c r="G29" s="1076"/>
      <c r="H29" s="1076"/>
      <c r="I29" s="1076"/>
      <c r="J29" s="1076"/>
      <c r="K29" s="1076"/>
      <c r="L29" s="1076"/>
      <c r="M29" s="1076"/>
      <c r="N29" s="1076"/>
      <c r="O29" s="1076"/>
      <c r="P29" s="1076"/>
      <c r="Q29" s="1076"/>
      <c r="R29" s="1076"/>
      <c r="S29" s="1076"/>
      <c r="T29" s="1076"/>
      <c r="U29" s="1076"/>
      <c r="V29" s="130"/>
      <c r="W29" s="130"/>
      <c r="X29" s="130"/>
      <c r="Y29" s="106"/>
      <c r="Z29" s="106"/>
      <c r="AA29" s="106"/>
      <c r="AB29" s="106"/>
    </row>
    <row r="30" spans="2:28" s="29" customFormat="1" x14ac:dyDescent="0.2">
      <c r="B30" s="131"/>
      <c r="C30" s="131"/>
      <c r="D30" s="1050" t="s">
        <v>286</v>
      </c>
      <c r="E30" s="1050"/>
      <c r="F30" s="1050"/>
      <c r="G30" s="1050"/>
      <c r="H30" s="1050"/>
      <c r="I30" s="1050"/>
      <c r="J30" s="1050"/>
      <c r="K30" s="1050"/>
      <c r="L30" s="1050"/>
      <c r="M30" s="1050"/>
      <c r="N30" s="1050"/>
      <c r="O30" s="1050"/>
      <c r="P30" s="1050"/>
      <c r="Q30" s="1050"/>
      <c r="R30" s="1050"/>
      <c r="S30" s="1050"/>
      <c r="T30" s="1050"/>
      <c r="U30" s="1050"/>
      <c r="V30" s="130"/>
      <c r="W30" s="130"/>
      <c r="X30" s="130"/>
      <c r="Y30" s="106"/>
      <c r="Z30" s="132"/>
      <c r="AA30" s="132"/>
    </row>
    <row r="31" spans="2:28" s="29" customFormat="1" x14ac:dyDescent="0.2">
      <c r="D31" s="1050" t="s">
        <v>287</v>
      </c>
      <c r="E31" s="1050"/>
      <c r="F31" s="1050"/>
      <c r="G31" s="1050"/>
      <c r="H31" s="1050"/>
      <c r="I31" s="1050"/>
      <c r="J31" s="1050"/>
      <c r="K31" s="1050"/>
      <c r="L31" s="1050"/>
      <c r="M31" s="1050"/>
      <c r="N31" s="1050"/>
      <c r="O31" s="1050"/>
      <c r="P31" s="1050"/>
      <c r="Q31" s="1050"/>
      <c r="R31" s="1050"/>
      <c r="S31" s="1050"/>
      <c r="T31" s="1050"/>
      <c r="U31" s="1050"/>
      <c r="V31" s="1050"/>
      <c r="W31" s="1050"/>
      <c r="X31" s="1050"/>
      <c r="Y31" s="106"/>
      <c r="Z31" s="106"/>
      <c r="AA31" s="106"/>
      <c r="AB31" s="106"/>
    </row>
    <row r="32" spans="2:28" s="29" customFormat="1" x14ac:dyDescent="0.2">
      <c r="D32" s="317" t="s">
        <v>288</v>
      </c>
      <c r="E32" s="317"/>
      <c r="F32" s="317"/>
      <c r="G32" s="317"/>
      <c r="H32" s="317"/>
      <c r="I32" s="317"/>
      <c r="J32" s="317"/>
      <c r="K32" s="317"/>
      <c r="L32" s="317"/>
      <c r="M32" s="317"/>
      <c r="N32" s="317"/>
      <c r="O32" s="317"/>
      <c r="P32" s="317"/>
      <c r="Q32" s="317"/>
      <c r="R32" s="317"/>
      <c r="S32" s="317"/>
      <c r="T32" s="317"/>
      <c r="U32" s="317"/>
      <c r="V32" s="317"/>
      <c r="W32" s="317"/>
      <c r="X32" s="317"/>
      <c r="Y32" s="106"/>
      <c r="Z32" s="106"/>
      <c r="AA32" s="106"/>
      <c r="AB32" s="106"/>
    </row>
    <row r="33" spans="2:28" s="29" customFormat="1" x14ac:dyDescent="0.2">
      <c r="E33" s="24"/>
      <c r="F33" s="130"/>
      <c r="G33" s="130"/>
      <c r="H33" s="130"/>
      <c r="I33" s="130"/>
      <c r="J33" s="130"/>
      <c r="K33" s="130"/>
      <c r="L33" s="130"/>
      <c r="M33" s="130"/>
      <c r="N33" s="106"/>
      <c r="O33" s="106"/>
      <c r="P33" s="106"/>
      <c r="Q33" s="106"/>
      <c r="R33" s="106"/>
      <c r="S33" s="106"/>
      <c r="T33" s="106"/>
      <c r="U33" s="106"/>
      <c r="V33" s="106"/>
      <c r="W33" s="106"/>
      <c r="X33" s="106"/>
      <c r="Y33" s="106"/>
      <c r="Z33" s="106"/>
      <c r="AA33" s="106"/>
      <c r="AB33" s="106"/>
    </row>
    <row r="34" spans="2:28" s="162" customFormat="1" x14ac:dyDescent="0.2">
      <c r="B34" s="267" t="s">
        <v>236</v>
      </c>
      <c r="C34" s="268"/>
      <c r="D34" s="268"/>
      <c r="E34" s="268"/>
      <c r="F34" s="268"/>
      <c r="G34" s="268"/>
      <c r="H34" s="268"/>
      <c r="I34" s="268"/>
      <c r="J34" s="268"/>
      <c r="K34" s="268"/>
      <c r="L34" s="268"/>
      <c r="M34" s="268"/>
      <c r="N34" s="268"/>
      <c r="O34" s="268"/>
      <c r="P34" s="268"/>
      <c r="Q34" s="268"/>
      <c r="R34" s="268"/>
      <c r="S34" s="268"/>
      <c r="T34" s="268"/>
      <c r="U34" s="268"/>
      <c r="V34" s="268"/>
      <c r="W34" s="268"/>
      <c r="X34" s="268"/>
      <c r="Y34" s="269"/>
      <c r="Z34" s="269"/>
    </row>
    <row r="35" spans="2:28" s="162" customFormat="1" ht="13" x14ac:dyDescent="0.2">
      <c r="B35" s="270" t="s">
        <v>237</v>
      </c>
      <c r="C35" s="268"/>
      <c r="D35" s="268"/>
      <c r="E35" s="268"/>
      <c r="F35" s="268"/>
      <c r="G35" s="268"/>
      <c r="H35" s="268"/>
      <c r="I35" s="268"/>
      <c r="J35" s="268"/>
      <c r="K35" s="268"/>
      <c r="L35" s="271"/>
      <c r="M35" s="271"/>
      <c r="N35" s="268"/>
      <c r="O35" s="268"/>
      <c r="P35" s="268"/>
      <c r="Q35" s="268"/>
      <c r="R35" s="268"/>
      <c r="S35" s="268"/>
      <c r="T35" s="268"/>
      <c r="U35" s="268"/>
      <c r="V35" s="268"/>
      <c r="W35" s="268"/>
      <c r="X35" s="268"/>
      <c r="Y35" s="269"/>
      <c r="Z35" s="269"/>
    </row>
    <row r="36" spans="2:28" s="162" customFormat="1" ht="13" x14ac:dyDescent="0.2">
      <c r="B36" s="270"/>
      <c r="C36" s="272" t="s">
        <v>289</v>
      </c>
      <c r="D36" s="272"/>
      <c r="E36" s="272"/>
      <c r="F36" s="272"/>
      <c r="G36" s="272"/>
      <c r="H36" s="272"/>
      <c r="I36" s="272"/>
      <c r="J36" s="272"/>
      <c r="K36" s="272"/>
      <c r="L36" s="272"/>
      <c r="M36" s="272"/>
      <c r="N36" s="272"/>
      <c r="O36" s="272"/>
      <c r="P36" s="272"/>
      <c r="Q36" s="272"/>
      <c r="R36" s="272"/>
      <c r="S36" s="272"/>
      <c r="T36" s="272"/>
      <c r="U36" s="272"/>
      <c r="V36" s="272"/>
      <c r="W36" s="272"/>
      <c r="X36" s="272"/>
      <c r="Y36" s="272"/>
      <c r="Z36" s="272"/>
    </row>
    <row r="37" spans="2:28" s="162" customFormat="1" ht="13" x14ac:dyDescent="0.2">
      <c r="B37" s="267" t="s">
        <v>275</v>
      </c>
      <c r="C37" s="268"/>
      <c r="D37" s="268"/>
      <c r="E37" s="268"/>
      <c r="F37" s="268"/>
      <c r="G37" s="268"/>
      <c r="H37" s="268"/>
      <c r="I37" s="268"/>
      <c r="J37" s="268"/>
      <c r="K37" s="268"/>
      <c r="L37" s="268"/>
      <c r="M37" s="268"/>
      <c r="N37" s="268"/>
      <c r="O37" s="268"/>
      <c r="P37" s="268"/>
      <c r="Q37" s="268"/>
      <c r="R37" s="268"/>
      <c r="S37" s="268"/>
      <c r="T37" s="273"/>
      <c r="U37" s="274"/>
      <c r="V37" s="274"/>
      <c r="W37" s="274"/>
      <c r="X37" s="274"/>
      <c r="Y37" s="269"/>
      <c r="Z37" s="269"/>
    </row>
    <row r="38" spans="2:28" s="162" customFormat="1" ht="11" x14ac:dyDescent="0.2">
      <c r="B38" s="275"/>
      <c r="C38" s="276"/>
      <c r="D38" s="276"/>
      <c r="E38" s="200"/>
      <c r="F38" s="200"/>
      <c r="G38" s="200"/>
      <c r="H38" s="200"/>
      <c r="I38" s="200"/>
      <c r="J38" s="200"/>
      <c r="K38" s="200"/>
      <c r="L38" s="200"/>
      <c r="M38" s="200"/>
      <c r="N38" s="200"/>
      <c r="O38" s="200"/>
      <c r="P38" s="200"/>
      <c r="Q38" s="200"/>
      <c r="R38" s="200"/>
      <c r="S38" s="200"/>
      <c r="T38" s="200"/>
      <c r="U38" s="200"/>
      <c r="V38" s="200"/>
      <c r="W38" s="200"/>
      <c r="X38" s="200"/>
    </row>
    <row r="39" spans="2:28" x14ac:dyDescent="0.2">
      <c r="B39" s="275" t="s">
        <v>238</v>
      </c>
      <c r="C39" s="277"/>
      <c r="D39" s="277"/>
      <c r="E39" s="277"/>
      <c r="F39" s="277"/>
      <c r="G39" s="277"/>
      <c r="H39" s="277"/>
      <c r="I39" s="277"/>
      <c r="J39" s="278"/>
      <c r="K39" s="278"/>
      <c r="L39" s="279"/>
      <c r="M39" s="279"/>
      <c r="N39" s="279"/>
      <c r="O39" s="279"/>
      <c r="P39" s="280"/>
      <c r="Q39" s="281"/>
      <c r="R39" s="281"/>
      <c r="S39" s="281"/>
      <c r="T39" s="281"/>
      <c r="U39" s="281"/>
      <c r="V39" s="281"/>
      <c r="W39" s="281"/>
      <c r="X39" s="281"/>
    </row>
    <row r="40" spans="2:28" x14ac:dyDescent="0.2">
      <c r="B40" s="275" t="s">
        <v>239</v>
      </c>
      <c r="C40" s="277"/>
      <c r="D40" s="277"/>
      <c r="E40" s="277"/>
      <c r="F40" s="277"/>
      <c r="G40" s="277"/>
      <c r="H40" s="277"/>
      <c r="I40" s="277"/>
      <c r="J40" s="278"/>
      <c r="K40" s="278"/>
      <c r="L40" s="279"/>
      <c r="M40" s="279"/>
      <c r="N40" s="279"/>
      <c r="O40" s="279"/>
      <c r="P40" s="280"/>
      <c r="Q40" s="281"/>
      <c r="R40" s="281"/>
      <c r="S40" s="281"/>
      <c r="T40" s="281"/>
      <c r="U40" s="281"/>
      <c r="V40" s="281"/>
      <c r="W40" s="281"/>
      <c r="X40" s="281"/>
    </row>
    <row r="41" spans="2:28" x14ac:dyDescent="0.2">
      <c r="B41" s="275" t="s">
        <v>240</v>
      </c>
      <c r="C41" s="281"/>
      <c r="D41" s="281"/>
      <c r="E41" s="281"/>
      <c r="F41" s="281"/>
      <c r="G41" s="281"/>
      <c r="H41" s="281"/>
      <c r="I41" s="281"/>
      <c r="J41" s="282"/>
      <c r="K41" s="282"/>
      <c r="L41" s="283"/>
      <c r="M41" s="283"/>
      <c r="N41" s="283"/>
      <c r="O41" s="283"/>
      <c r="P41" s="284"/>
      <c r="Q41" s="281"/>
      <c r="R41" s="281"/>
      <c r="S41" s="281"/>
      <c r="T41" s="281"/>
      <c r="U41" s="281"/>
      <c r="V41" s="281"/>
      <c r="W41" s="281"/>
      <c r="X41" s="281"/>
    </row>
    <row r="42" spans="2:28" x14ac:dyDescent="0.2">
      <c r="B42" s="275" t="s">
        <v>241</v>
      </c>
      <c r="C42" s="285"/>
      <c r="D42" s="285"/>
      <c r="E42" s="285"/>
      <c r="F42" s="285"/>
      <c r="G42" s="285"/>
      <c r="H42" s="286"/>
      <c r="I42" s="286"/>
      <c r="J42" s="286"/>
      <c r="K42" s="286"/>
      <c r="L42" s="286"/>
      <c r="M42" s="286"/>
      <c r="N42" s="286"/>
      <c r="O42" s="286"/>
      <c r="P42" s="286"/>
      <c r="Q42" s="286"/>
      <c r="R42" s="286"/>
      <c r="S42" s="286"/>
      <c r="T42" s="286"/>
      <c r="U42" s="286"/>
      <c r="V42" s="286"/>
      <c r="W42" s="275"/>
      <c r="X42" s="275"/>
    </row>
    <row r="43" spans="2:28" s="288" customFormat="1" x14ac:dyDescent="0.2">
      <c r="B43" s="275" t="s">
        <v>242</v>
      </c>
      <c r="C43" s="275"/>
      <c r="D43" s="275"/>
      <c r="E43" s="275"/>
      <c r="F43" s="275"/>
      <c r="G43" s="275"/>
      <c r="H43" s="275"/>
      <c r="I43" s="275"/>
      <c r="J43" s="275"/>
      <c r="K43" s="275"/>
      <c r="L43" s="275"/>
      <c r="M43" s="275"/>
      <c r="N43" s="275"/>
      <c r="O43" s="275"/>
      <c r="P43" s="275"/>
      <c r="Q43" s="275"/>
      <c r="R43" s="275"/>
      <c r="S43" s="275"/>
      <c r="T43" s="275"/>
      <c r="U43" s="275"/>
      <c r="V43" s="275"/>
      <c r="W43" s="287"/>
      <c r="X43" s="287"/>
    </row>
    <row r="46" spans="2:28" x14ac:dyDescent="0.2">
      <c r="C46" s="165"/>
      <c r="D46" s="165"/>
      <c r="E46" s="165"/>
      <c r="F46" s="165"/>
      <c r="G46" s="165"/>
      <c r="H46" s="165"/>
      <c r="I46" s="165"/>
      <c r="J46" s="165"/>
      <c r="K46" s="165"/>
      <c r="L46" s="165"/>
      <c r="M46" s="165"/>
      <c r="N46" s="165"/>
      <c r="O46" s="165"/>
      <c r="P46" s="165"/>
      <c r="Q46" s="165"/>
      <c r="R46" s="165"/>
      <c r="S46" s="165"/>
      <c r="T46" s="165"/>
      <c r="U46" s="165"/>
      <c r="V46" s="165"/>
    </row>
    <row r="47" spans="2:28" x14ac:dyDescent="0.2">
      <c r="C47" s="165"/>
      <c r="D47" s="165"/>
      <c r="E47" s="165"/>
      <c r="F47" s="165"/>
      <c r="G47" s="165"/>
      <c r="H47" s="165"/>
      <c r="I47" s="165"/>
      <c r="J47" s="165"/>
      <c r="K47" s="165"/>
      <c r="L47" s="165"/>
      <c r="M47" s="165"/>
      <c r="N47" s="165"/>
      <c r="O47" s="165"/>
      <c r="P47" s="165"/>
      <c r="Q47" s="165"/>
      <c r="R47" s="165"/>
      <c r="S47" s="165"/>
      <c r="T47" s="165"/>
      <c r="U47" s="165"/>
      <c r="V47" s="165"/>
    </row>
  </sheetData>
  <mergeCells count="32">
    <mergeCell ref="B2:X2"/>
    <mergeCell ref="B4:E4"/>
    <mergeCell ref="F4:N4"/>
    <mergeCell ref="C6:D6"/>
    <mergeCell ref="S6:U7"/>
    <mergeCell ref="C7:D7"/>
    <mergeCell ref="L7:P8"/>
    <mergeCell ref="C8:D8"/>
    <mergeCell ref="F8:G8"/>
    <mergeCell ref="J8:J10"/>
    <mergeCell ref="H9:I11"/>
    <mergeCell ref="U11:U12"/>
    <mergeCell ref="E12:F12"/>
    <mergeCell ref="H12:I15"/>
    <mergeCell ref="T15:T16"/>
    <mergeCell ref="E16:F21"/>
    <mergeCell ref="G16:H16"/>
    <mergeCell ref="G17:H17"/>
    <mergeCell ref="U18:U19"/>
    <mergeCell ref="B29:C29"/>
    <mergeCell ref="D29:U29"/>
    <mergeCell ref="D30:U30"/>
    <mergeCell ref="D31:X31"/>
    <mergeCell ref="C19:D20"/>
    <mergeCell ref="W21:W23"/>
    <mergeCell ref="E22:E23"/>
    <mergeCell ref="G23:H23"/>
    <mergeCell ref="Q23:S23"/>
    <mergeCell ref="T24:U24"/>
    <mergeCell ref="W24:W26"/>
    <mergeCell ref="R25:S27"/>
    <mergeCell ref="G26:H26"/>
  </mergeCells>
  <phoneticPr fontId="10"/>
  <pageMargins left="0.51181102362204722" right="0.31496062992125984" top="0.59055118110236227" bottom="0.6692913385826772" header="0.51181102362204722" footer="0.51181102362204722"/>
  <pageSetup paperSize="9" scale="89" orientation="landscape" horizont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139"/>
  <sheetViews>
    <sheetView view="pageBreakPreview" zoomScaleNormal="100" zoomScaleSheetLayoutView="100" workbookViewId="0">
      <selection activeCell="AC12" sqref="AC12"/>
    </sheetView>
  </sheetViews>
  <sheetFormatPr defaultColWidth="2.58203125" defaultRowHeight="20.149999999999999" customHeight="1" x14ac:dyDescent="0.2"/>
  <cols>
    <col min="1" max="1" width="3.33203125" style="11" customWidth="1"/>
    <col min="2" max="7" width="2.83203125" style="11" customWidth="1"/>
    <col min="8" max="33" width="2.58203125" style="11" customWidth="1"/>
    <col min="34" max="34" width="3.75" style="11" customWidth="1"/>
    <col min="35" max="36" width="2.83203125" style="11" customWidth="1"/>
    <col min="37" max="256" width="2.58203125" style="11"/>
    <col min="257" max="289" width="2.58203125" style="11" customWidth="1"/>
    <col min="290" max="290" width="4.08203125" style="11" customWidth="1"/>
    <col min="291" max="292" width="2.83203125" style="11" customWidth="1"/>
    <col min="293" max="512" width="2.58203125" style="11"/>
    <col min="513" max="545" width="2.58203125" style="11" customWidth="1"/>
    <col min="546" max="546" width="4.08203125" style="11" customWidth="1"/>
    <col min="547" max="548" width="2.83203125" style="11" customWidth="1"/>
    <col min="549" max="768" width="2.58203125" style="11"/>
    <col min="769" max="801" width="2.58203125" style="11" customWidth="1"/>
    <col min="802" max="802" width="4.08203125" style="11" customWidth="1"/>
    <col min="803" max="804" width="2.83203125" style="11" customWidth="1"/>
    <col min="805" max="1024" width="2.58203125" style="11"/>
    <col min="1025" max="1057" width="2.58203125" style="11" customWidth="1"/>
    <col min="1058" max="1058" width="4.08203125" style="11" customWidth="1"/>
    <col min="1059" max="1060" width="2.83203125" style="11" customWidth="1"/>
    <col min="1061" max="1280" width="2.58203125" style="11"/>
    <col min="1281" max="1313" width="2.58203125" style="11" customWidth="1"/>
    <col min="1314" max="1314" width="4.08203125" style="11" customWidth="1"/>
    <col min="1315" max="1316" width="2.83203125" style="11" customWidth="1"/>
    <col min="1317" max="1536" width="2.58203125" style="11"/>
    <col min="1537" max="1569" width="2.58203125" style="11" customWidth="1"/>
    <col min="1570" max="1570" width="4.08203125" style="11" customWidth="1"/>
    <col min="1571" max="1572" width="2.83203125" style="11" customWidth="1"/>
    <col min="1573" max="1792" width="2.58203125" style="11"/>
    <col min="1793" max="1825" width="2.58203125" style="11" customWidth="1"/>
    <col min="1826" max="1826" width="4.08203125" style="11" customWidth="1"/>
    <col min="1827" max="1828" width="2.83203125" style="11" customWidth="1"/>
    <col min="1829" max="2048" width="2.58203125" style="11"/>
    <col min="2049" max="2081" width="2.58203125" style="11" customWidth="1"/>
    <col min="2082" max="2082" width="4.08203125" style="11" customWidth="1"/>
    <col min="2083" max="2084" width="2.83203125" style="11" customWidth="1"/>
    <col min="2085" max="2304" width="2.58203125" style="11"/>
    <col min="2305" max="2337" width="2.58203125" style="11" customWidth="1"/>
    <col min="2338" max="2338" width="4.08203125" style="11" customWidth="1"/>
    <col min="2339" max="2340" width="2.83203125" style="11" customWidth="1"/>
    <col min="2341" max="2560" width="2.58203125" style="11"/>
    <col min="2561" max="2593" width="2.58203125" style="11" customWidth="1"/>
    <col min="2594" max="2594" width="4.08203125" style="11" customWidth="1"/>
    <col min="2595" max="2596" width="2.83203125" style="11" customWidth="1"/>
    <col min="2597" max="2816" width="2.58203125" style="11"/>
    <col min="2817" max="2849" width="2.58203125" style="11" customWidth="1"/>
    <col min="2850" max="2850" width="4.08203125" style="11" customWidth="1"/>
    <col min="2851" max="2852" width="2.83203125" style="11" customWidth="1"/>
    <col min="2853" max="3072" width="2.58203125" style="11"/>
    <col min="3073" max="3105" width="2.58203125" style="11" customWidth="1"/>
    <col min="3106" max="3106" width="4.08203125" style="11" customWidth="1"/>
    <col min="3107" max="3108" width="2.83203125" style="11" customWidth="1"/>
    <col min="3109" max="3328" width="2.58203125" style="11"/>
    <col min="3329" max="3361" width="2.58203125" style="11" customWidth="1"/>
    <col min="3362" max="3362" width="4.08203125" style="11" customWidth="1"/>
    <col min="3363" max="3364" width="2.83203125" style="11" customWidth="1"/>
    <col min="3365" max="3584" width="2.58203125" style="11"/>
    <col min="3585" max="3617" width="2.58203125" style="11" customWidth="1"/>
    <col min="3618" max="3618" width="4.08203125" style="11" customWidth="1"/>
    <col min="3619" max="3620" width="2.83203125" style="11" customWidth="1"/>
    <col min="3621" max="3840" width="2.58203125" style="11"/>
    <col min="3841" max="3873" width="2.58203125" style="11" customWidth="1"/>
    <col min="3874" max="3874" width="4.08203125" style="11" customWidth="1"/>
    <col min="3875" max="3876" width="2.83203125" style="11" customWidth="1"/>
    <col min="3877" max="4096" width="2.58203125" style="11"/>
    <col min="4097" max="4129" width="2.58203125" style="11" customWidth="1"/>
    <col min="4130" max="4130" width="4.08203125" style="11" customWidth="1"/>
    <col min="4131" max="4132" width="2.83203125" style="11" customWidth="1"/>
    <col min="4133" max="4352" width="2.58203125" style="11"/>
    <col min="4353" max="4385" width="2.58203125" style="11" customWidth="1"/>
    <col min="4386" max="4386" width="4.08203125" style="11" customWidth="1"/>
    <col min="4387" max="4388" width="2.83203125" style="11" customWidth="1"/>
    <col min="4389" max="4608" width="2.58203125" style="11"/>
    <col min="4609" max="4641" width="2.58203125" style="11" customWidth="1"/>
    <col min="4642" max="4642" width="4.08203125" style="11" customWidth="1"/>
    <col min="4643" max="4644" width="2.83203125" style="11" customWidth="1"/>
    <col min="4645" max="4864" width="2.58203125" style="11"/>
    <col min="4865" max="4897" width="2.58203125" style="11" customWidth="1"/>
    <col min="4898" max="4898" width="4.08203125" style="11" customWidth="1"/>
    <col min="4899" max="4900" width="2.83203125" style="11" customWidth="1"/>
    <col min="4901" max="5120" width="2.58203125" style="11"/>
    <col min="5121" max="5153" width="2.58203125" style="11" customWidth="1"/>
    <col min="5154" max="5154" width="4.08203125" style="11" customWidth="1"/>
    <col min="5155" max="5156" width="2.83203125" style="11" customWidth="1"/>
    <col min="5157" max="5376" width="2.58203125" style="11"/>
    <col min="5377" max="5409" width="2.58203125" style="11" customWidth="1"/>
    <col min="5410" max="5410" width="4.08203125" style="11" customWidth="1"/>
    <col min="5411" max="5412" width="2.83203125" style="11" customWidth="1"/>
    <col min="5413" max="5632" width="2.58203125" style="11"/>
    <col min="5633" max="5665" width="2.58203125" style="11" customWidth="1"/>
    <col min="5666" max="5666" width="4.08203125" style="11" customWidth="1"/>
    <col min="5667" max="5668" width="2.83203125" style="11" customWidth="1"/>
    <col min="5669" max="5888" width="2.58203125" style="11"/>
    <col min="5889" max="5921" width="2.58203125" style="11" customWidth="1"/>
    <col min="5922" max="5922" width="4.08203125" style="11" customWidth="1"/>
    <col min="5923" max="5924" width="2.83203125" style="11" customWidth="1"/>
    <col min="5925" max="6144" width="2.58203125" style="11"/>
    <col min="6145" max="6177" width="2.58203125" style="11" customWidth="1"/>
    <col min="6178" max="6178" width="4.08203125" style="11" customWidth="1"/>
    <col min="6179" max="6180" width="2.83203125" style="11" customWidth="1"/>
    <col min="6181" max="6400" width="2.58203125" style="11"/>
    <col min="6401" max="6433" width="2.58203125" style="11" customWidth="1"/>
    <col min="6434" max="6434" width="4.08203125" style="11" customWidth="1"/>
    <col min="6435" max="6436" width="2.83203125" style="11" customWidth="1"/>
    <col min="6437" max="6656" width="2.58203125" style="11"/>
    <col min="6657" max="6689" width="2.58203125" style="11" customWidth="1"/>
    <col min="6690" max="6690" width="4.08203125" style="11" customWidth="1"/>
    <col min="6691" max="6692" width="2.83203125" style="11" customWidth="1"/>
    <col min="6693" max="6912" width="2.58203125" style="11"/>
    <col min="6913" max="6945" width="2.58203125" style="11" customWidth="1"/>
    <col min="6946" max="6946" width="4.08203125" style="11" customWidth="1"/>
    <col min="6947" max="6948" width="2.83203125" style="11" customWidth="1"/>
    <col min="6949" max="7168" width="2.58203125" style="11"/>
    <col min="7169" max="7201" width="2.58203125" style="11" customWidth="1"/>
    <col min="7202" max="7202" width="4.08203125" style="11" customWidth="1"/>
    <col min="7203" max="7204" width="2.83203125" style="11" customWidth="1"/>
    <col min="7205" max="7424" width="2.58203125" style="11"/>
    <col min="7425" max="7457" width="2.58203125" style="11" customWidth="1"/>
    <col min="7458" max="7458" width="4.08203125" style="11" customWidth="1"/>
    <col min="7459" max="7460" width="2.83203125" style="11" customWidth="1"/>
    <col min="7461" max="7680" width="2.58203125" style="11"/>
    <col min="7681" max="7713" width="2.58203125" style="11" customWidth="1"/>
    <col min="7714" max="7714" width="4.08203125" style="11" customWidth="1"/>
    <col min="7715" max="7716" width="2.83203125" style="11" customWidth="1"/>
    <col min="7717" max="7936" width="2.58203125" style="11"/>
    <col min="7937" max="7969" width="2.58203125" style="11" customWidth="1"/>
    <col min="7970" max="7970" width="4.08203125" style="11" customWidth="1"/>
    <col min="7971" max="7972" width="2.83203125" style="11" customWidth="1"/>
    <col min="7973" max="8192" width="2.58203125" style="11"/>
    <col min="8193" max="8225" width="2.58203125" style="11" customWidth="1"/>
    <col min="8226" max="8226" width="4.08203125" style="11" customWidth="1"/>
    <col min="8227" max="8228" width="2.83203125" style="11" customWidth="1"/>
    <col min="8229" max="8448" width="2.58203125" style="11"/>
    <col min="8449" max="8481" width="2.58203125" style="11" customWidth="1"/>
    <col min="8482" max="8482" width="4.08203125" style="11" customWidth="1"/>
    <col min="8483" max="8484" width="2.83203125" style="11" customWidth="1"/>
    <col min="8485" max="8704" width="2.58203125" style="11"/>
    <col min="8705" max="8737" width="2.58203125" style="11" customWidth="1"/>
    <col min="8738" max="8738" width="4.08203125" style="11" customWidth="1"/>
    <col min="8739" max="8740" width="2.83203125" style="11" customWidth="1"/>
    <col min="8741" max="8960" width="2.58203125" style="11"/>
    <col min="8961" max="8993" width="2.58203125" style="11" customWidth="1"/>
    <col min="8994" max="8994" width="4.08203125" style="11" customWidth="1"/>
    <col min="8995" max="8996" width="2.83203125" style="11" customWidth="1"/>
    <col min="8997" max="9216" width="2.58203125" style="11"/>
    <col min="9217" max="9249" width="2.58203125" style="11" customWidth="1"/>
    <col min="9250" max="9250" width="4.08203125" style="11" customWidth="1"/>
    <col min="9251" max="9252" width="2.83203125" style="11" customWidth="1"/>
    <col min="9253" max="9472" width="2.58203125" style="11"/>
    <col min="9473" max="9505" width="2.58203125" style="11" customWidth="1"/>
    <col min="9506" max="9506" width="4.08203125" style="11" customWidth="1"/>
    <col min="9507" max="9508" width="2.83203125" style="11" customWidth="1"/>
    <col min="9509" max="9728" width="2.58203125" style="11"/>
    <col min="9729" max="9761" width="2.58203125" style="11" customWidth="1"/>
    <col min="9762" max="9762" width="4.08203125" style="11" customWidth="1"/>
    <col min="9763" max="9764" width="2.83203125" style="11" customWidth="1"/>
    <col min="9765" max="9984" width="2.58203125" style="11"/>
    <col min="9985" max="10017" width="2.58203125" style="11" customWidth="1"/>
    <col min="10018" max="10018" width="4.08203125" style="11" customWidth="1"/>
    <col min="10019" max="10020" width="2.83203125" style="11" customWidth="1"/>
    <col min="10021" max="10240" width="2.58203125" style="11"/>
    <col min="10241" max="10273" width="2.58203125" style="11" customWidth="1"/>
    <col min="10274" max="10274" width="4.08203125" style="11" customWidth="1"/>
    <col min="10275" max="10276" width="2.83203125" style="11" customWidth="1"/>
    <col min="10277" max="10496" width="2.58203125" style="11"/>
    <col min="10497" max="10529" width="2.58203125" style="11" customWidth="1"/>
    <col min="10530" max="10530" width="4.08203125" style="11" customWidth="1"/>
    <col min="10531" max="10532" width="2.83203125" style="11" customWidth="1"/>
    <col min="10533" max="10752" width="2.58203125" style="11"/>
    <col min="10753" max="10785" width="2.58203125" style="11" customWidth="1"/>
    <col min="10786" max="10786" width="4.08203125" style="11" customWidth="1"/>
    <col min="10787" max="10788" width="2.83203125" style="11" customWidth="1"/>
    <col min="10789" max="11008" width="2.58203125" style="11"/>
    <col min="11009" max="11041" width="2.58203125" style="11" customWidth="1"/>
    <col min="11042" max="11042" width="4.08203125" style="11" customWidth="1"/>
    <col min="11043" max="11044" width="2.83203125" style="11" customWidth="1"/>
    <col min="11045" max="11264" width="2.58203125" style="11"/>
    <col min="11265" max="11297" width="2.58203125" style="11" customWidth="1"/>
    <col min="11298" max="11298" width="4.08203125" style="11" customWidth="1"/>
    <col min="11299" max="11300" width="2.83203125" style="11" customWidth="1"/>
    <col min="11301" max="11520" width="2.58203125" style="11"/>
    <col min="11521" max="11553" width="2.58203125" style="11" customWidth="1"/>
    <col min="11554" max="11554" width="4.08203125" style="11" customWidth="1"/>
    <col min="11555" max="11556" width="2.83203125" style="11" customWidth="1"/>
    <col min="11557" max="11776" width="2.58203125" style="11"/>
    <col min="11777" max="11809" width="2.58203125" style="11" customWidth="1"/>
    <col min="11810" max="11810" width="4.08203125" style="11" customWidth="1"/>
    <col min="11811" max="11812" width="2.83203125" style="11" customWidth="1"/>
    <col min="11813" max="12032" width="2.58203125" style="11"/>
    <col min="12033" max="12065" width="2.58203125" style="11" customWidth="1"/>
    <col min="12066" max="12066" width="4.08203125" style="11" customWidth="1"/>
    <col min="12067" max="12068" width="2.83203125" style="11" customWidth="1"/>
    <col min="12069" max="12288" width="2.58203125" style="11"/>
    <col min="12289" max="12321" width="2.58203125" style="11" customWidth="1"/>
    <col min="12322" max="12322" width="4.08203125" style="11" customWidth="1"/>
    <col min="12323" max="12324" width="2.83203125" style="11" customWidth="1"/>
    <col min="12325" max="12544" width="2.58203125" style="11"/>
    <col min="12545" max="12577" width="2.58203125" style="11" customWidth="1"/>
    <col min="12578" max="12578" width="4.08203125" style="11" customWidth="1"/>
    <col min="12579" max="12580" width="2.83203125" style="11" customWidth="1"/>
    <col min="12581" max="12800" width="2.58203125" style="11"/>
    <col min="12801" max="12833" width="2.58203125" style="11" customWidth="1"/>
    <col min="12834" max="12834" width="4.08203125" style="11" customWidth="1"/>
    <col min="12835" max="12836" width="2.83203125" style="11" customWidth="1"/>
    <col min="12837" max="13056" width="2.58203125" style="11"/>
    <col min="13057" max="13089" width="2.58203125" style="11" customWidth="1"/>
    <col min="13090" max="13090" width="4.08203125" style="11" customWidth="1"/>
    <col min="13091" max="13092" width="2.83203125" style="11" customWidth="1"/>
    <col min="13093" max="13312" width="2.58203125" style="11"/>
    <col min="13313" max="13345" width="2.58203125" style="11" customWidth="1"/>
    <col min="13346" max="13346" width="4.08203125" style="11" customWidth="1"/>
    <col min="13347" max="13348" width="2.83203125" style="11" customWidth="1"/>
    <col min="13349" max="13568" width="2.58203125" style="11"/>
    <col min="13569" max="13601" width="2.58203125" style="11" customWidth="1"/>
    <col min="13602" max="13602" width="4.08203125" style="11" customWidth="1"/>
    <col min="13603" max="13604" width="2.83203125" style="11" customWidth="1"/>
    <col min="13605" max="13824" width="2.58203125" style="11"/>
    <col min="13825" max="13857" width="2.58203125" style="11" customWidth="1"/>
    <col min="13858" max="13858" width="4.08203125" style="11" customWidth="1"/>
    <col min="13859" max="13860" width="2.83203125" style="11" customWidth="1"/>
    <col min="13861" max="14080" width="2.58203125" style="11"/>
    <col min="14081" max="14113" width="2.58203125" style="11" customWidth="1"/>
    <col min="14114" max="14114" width="4.08203125" style="11" customWidth="1"/>
    <col min="14115" max="14116" width="2.83203125" style="11" customWidth="1"/>
    <col min="14117" max="14336" width="2.58203125" style="11"/>
    <col min="14337" max="14369" width="2.58203125" style="11" customWidth="1"/>
    <col min="14370" max="14370" width="4.08203125" style="11" customWidth="1"/>
    <col min="14371" max="14372" width="2.83203125" style="11" customWidth="1"/>
    <col min="14373" max="14592" width="2.58203125" style="11"/>
    <col min="14593" max="14625" width="2.58203125" style="11" customWidth="1"/>
    <col min="14626" max="14626" width="4.08203125" style="11" customWidth="1"/>
    <col min="14627" max="14628" width="2.83203125" style="11" customWidth="1"/>
    <col min="14629" max="14848" width="2.58203125" style="11"/>
    <col min="14849" max="14881" width="2.58203125" style="11" customWidth="1"/>
    <col min="14882" max="14882" width="4.08203125" style="11" customWidth="1"/>
    <col min="14883" max="14884" width="2.83203125" style="11" customWidth="1"/>
    <col min="14885" max="15104" width="2.58203125" style="11"/>
    <col min="15105" max="15137" width="2.58203125" style="11" customWidth="1"/>
    <col min="15138" max="15138" width="4.08203125" style="11" customWidth="1"/>
    <col min="15139" max="15140" width="2.83203125" style="11" customWidth="1"/>
    <col min="15141" max="15360" width="2.58203125" style="11"/>
    <col min="15361" max="15393" width="2.58203125" style="11" customWidth="1"/>
    <col min="15394" max="15394" width="4.08203125" style="11" customWidth="1"/>
    <col min="15395" max="15396" width="2.83203125" style="11" customWidth="1"/>
    <col min="15397" max="15616" width="2.58203125" style="11"/>
    <col min="15617" max="15649" width="2.58203125" style="11" customWidth="1"/>
    <col min="15650" max="15650" width="4.08203125" style="11" customWidth="1"/>
    <col min="15651" max="15652" width="2.83203125" style="11" customWidth="1"/>
    <col min="15653" max="15872" width="2.58203125" style="11"/>
    <col min="15873" max="15905" width="2.58203125" style="11" customWidth="1"/>
    <col min="15906" max="15906" width="4.08203125" style="11" customWidth="1"/>
    <col min="15907" max="15908" width="2.83203125" style="11" customWidth="1"/>
    <col min="15909" max="16128" width="2.58203125" style="11"/>
    <col min="16129" max="16161" width="2.58203125" style="11" customWidth="1"/>
    <col min="16162" max="16162" width="4.08203125" style="11" customWidth="1"/>
    <col min="16163" max="16164" width="2.83203125" style="11" customWidth="1"/>
    <col min="16165" max="16384" width="2.58203125" style="11"/>
  </cols>
  <sheetData>
    <row r="1" spans="1:72" ht="17.25" customHeight="1" x14ac:dyDescent="0.2">
      <c r="A1" s="95" t="s">
        <v>165</v>
      </c>
      <c r="B1" s="12"/>
      <c r="C1" s="12"/>
      <c r="D1" s="12"/>
      <c r="E1" s="12"/>
      <c r="F1" s="12"/>
      <c r="G1" s="12"/>
      <c r="M1" s="13"/>
      <c r="N1" s="13"/>
      <c r="W1" s="14"/>
      <c r="Y1" s="13"/>
      <c r="Z1" s="13"/>
      <c r="AK1" s="39"/>
      <c r="AL1" s="39"/>
      <c r="AM1" s="39"/>
      <c r="AN1" s="39"/>
      <c r="AO1" s="39"/>
      <c r="AP1" s="39"/>
      <c r="AQ1" s="39"/>
      <c r="AR1" s="39"/>
      <c r="AS1" s="39"/>
      <c r="AT1" s="39"/>
      <c r="AU1" s="39"/>
      <c r="AV1" s="39"/>
      <c r="AW1" s="134"/>
      <c r="AX1" s="134"/>
      <c r="AY1" s="134"/>
      <c r="AZ1" s="134"/>
      <c r="BA1" s="134"/>
      <c r="BB1" s="134"/>
      <c r="BC1" s="134"/>
      <c r="BD1" s="134"/>
      <c r="BE1" s="134"/>
      <c r="BF1" s="134"/>
      <c r="BG1" s="134"/>
      <c r="BH1" s="134"/>
      <c r="BI1" s="14"/>
      <c r="BJ1" s="14"/>
      <c r="BK1" s="14"/>
      <c r="BL1" s="14"/>
      <c r="BM1" s="14"/>
      <c r="BN1" s="14"/>
      <c r="BO1" s="14"/>
      <c r="BP1" s="14"/>
      <c r="BQ1" s="14"/>
      <c r="BR1" s="134"/>
      <c r="BS1" s="134"/>
      <c r="BT1" s="134"/>
    </row>
    <row r="2" spans="1:72" ht="26.25" customHeight="1" x14ac:dyDescent="0.2">
      <c r="W2" s="14"/>
      <c r="X2" s="14"/>
      <c r="Y2" s="14"/>
      <c r="Z2" s="14"/>
      <c r="AA2" s="14"/>
      <c r="AB2" s="14"/>
      <c r="AC2" s="14"/>
      <c r="AD2" s="14"/>
      <c r="AE2" s="14"/>
      <c r="AK2" s="39"/>
      <c r="AL2" s="39"/>
      <c r="AM2" s="39"/>
      <c r="AN2" s="39"/>
      <c r="AO2" s="39"/>
      <c r="AP2" s="39"/>
      <c r="AQ2" s="39"/>
      <c r="AR2" s="39"/>
      <c r="AS2" s="39"/>
      <c r="AT2" s="39"/>
      <c r="AU2" s="39"/>
      <c r="AV2" s="39"/>
      <c r="AW2" s="134"/>
      <c r="AX2" s="134"/>
      <c r="AY2" s="134"/>
      <c r="AZ2" s="134"/>
      <c r="BA2" s="134"/>
      <c r="BB2" s="134"/>
      <c r="BC2" s="134"/>
      <c r="BD2" s="134"/>
      <c r="BE2" s="134"/>
      <c r="BF2" s="134"/>
      <c r="BG2" s="134"/>
      <c r="BH2" s="134"/>
      <c r="BI2" s="14"/>
      <c r="BJ2" s="14"/>
      <c r="BK2" s="14"/>
      <c r="BL2" s="14"/>
      <c r="BM2" s="14"/>
      <c r="BN2" s="14"/>
      <c r="BO2" s="14"/>
      <c r="BP2" s="14"/>
      <c r="BQ2" s="14"/>
      <c r="BR2" s="134"/>
      <c r="BS2" s="134"/>
      <c r="BT2" s="134"/>
    </row>
    <row r="3" spans="1:72" ht="16.5" x14ac:dyDescent="0.2">
      <c r="A3" s="1108" t="s">
        <v>157</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K3" s="39"/>
      <c r="AL3" s="39"/>
      <c r="AM3" s="39"/>
      <c r="AN3" s="39"/>
      <c r="AO3" s="39"/>
      <c r="AP3" s="39"/>
      <c r="AQ3" s="39"/>
      <c r="AR3" s="39"/>
      <c r="AS3" s="39"/>
      <c r="AT3" s="39"/>
      <c r="AU3" s="39"/>
      <c r="AV3" s="39"/>
      <c r="AW3" s="134"/>
      <c r="AX3" s="134"/>
      <c r="AY3" s="134"/>
      <c r="AZ3" s="134"/>
      <c r="BA3" s="134"/>
      <c r="BB3" s="134"/>
      <c r="BC3" s="134"/>
      <c r="BD3" s="134"/>
      <c r="BE3" s="134"/>
      <c r="BF3" s="134"/>
      <c r="BG3" s="134"/>
      <c r="BH3" s="134"/>
      <c r="BI3" s="134"/>
      <c r="BJ3" s="134"/>
      <c r="BK3" s="134"/>
      <c r="BL3" s="134"/>
      <c r="BM3" s="14"/>
      <c r="BN3" s="14"/>
      <c r="BO3" s="14"/>
      <c r="BP3" s="14"/>
      <c r="BQ3" s="14"/>
      <c r="BR3" s="14"/>
      <c r="BS3" s="14"/>
      <c r="BT3" s="14"/>
    </row>
    <row r="4" spans="1:72" ht="16.5" x14ac:dyDescent="0.2">
      <c r="A4" s="640" t="s">
        <v>158</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K4" s="39"/>
      <c r="AL4" s="39"/>
      <c r="AM4" s="39"/>
      <c r="AN4" s="39"/>
      <c r="AO4" s="39"/>
      <c r="AP4" s="39"/>
      <c r="AQ4" s="39"/>
      <c r="AR4" s="39"/>
      <c r="AS4" s="39"/>
      <c r="AT4" s="39"/>
      <c r="AU4" s="39"/>
      <c r="AV4" s="39"/>
      <c r="AW4" s="134"/>
      <c r="AX4" s="134"/>
      <c r="AY4" s="134"/>
      <c r="AZ4" s="134"/>
      <c r="BA4" s="134"/>
      <c r="BB4" s="134"/>
      <c r="BC4" s="134"/>
      <c r="BD4" s="134"/>
      <c r="BE4" s="134"/>
      <c r="BF4" s="134"/>
      <c r="BG4" s="134"/>
      <c r="BH4" s="134"/>
      <c r="BI4" s="134"/>
      <c r="BJ4" s="134"/>
      <c r="BK4" s="134"/>
      <c r="BL4" s="134"/>
      <c r="BM4" s="14"/>
      <c r="BN4" s="14"/>
      <c r="BO4" s="14"/>
      <c r="BP4" s="14"/>
      <c r="BQ4" s="14"/>
      <c r="BR4" s="14"/>
      <c r="BS4" s="14"/>
      <c r="BT4" s="14"/>
    </row>
    <row r="5" spans="1:72" ht="21.75" customHeight="1" x14ac:dyDescent="0.2">
      <c r="G5" s="134"/>
      <c r="H5" s="134"/>
      <c r="I5" s="134"/>
      <c r="J5" s="134"/>
      <c r="K5" s="134"/>
      <c r="L5" s="134"/>
      <c r="M5" s="134"/>
      <c r="N5" s="134"/>
      <c r="O5" s="134"/>
      <c r="P5" s="134"/>
      <c r="Q5" s="134"/>
      <c r="R5" s="134"/>
      <c r="AK5" s="39"/>
      <c r="AL5" s="39"/>
      <c r="AM5" s="39"/>
      <c r="AN5" s="39"/>
      <c r="AO5" s="39"/>
      <c r="AP5" s="39"/>
      <c r="AQ5" s="39"/>
      <c r="AR5" s="39"/>
      <c r="AS5" s="39"/>
      <c r="AT5" s="39"/>
      <c r="AU5" s="39"/>
      <c r="AV5" s="39"/>
      <c r="AW5" s="134"/>
      <c r="AX5" s="134"/>
      <c r="AY5" s="134"/>
      <c r="AZ5" s="134"/>
      <c r="BA5" s="134"/>
      <c r="BB5" s="134"/>
      <c r="BC5" s="134"/>
      <c r="BD5" s="134"/>
      <c r="BE5" s="134"/>
      <c r="BF5" s="134"/>
      <c r="BG5" s="134"/>
      <c r="BH5" s="134"/>
      <c r="BI5" s="134"/>
      <c r="BJ5" s="134"/>
      <c r="BK5" s="134"/>
      <c r="BL5" s="134"/>
      <c r="BM5" s="14"/>
      <c r="BN5" s="14"/>
      <c r="BO5" s="14"/>
      <c r="BP5" s="14"/>
      <c r="BQ5" s="14"/>
      <c r="BR5" s="14"/>
      <c r="BS5" s="14"/>
      <c r="BT5" s="14"/>
    </row>
    <row r="6" spans="1:72" ht="16" customHeight="1" x14ac:dyDescent="0.2">
      <c r="C6" s="134"/>
      <c r="D6" s="134"/>
      <c r="F6" s="134"/>
      <c r="G6" s="134"/>
      <c r="H6" s="134"/>
      <c r="I6" s="134"/>
      <c r="J6" s="134"/>
      <c r="K6" s="134"/>
      <c r="Z6" s="643"/>
      <c r="AA6" s="643"/>
      <c r="AB6" s="11" t="s">
        <v>57</v>
      </c>
      <c r="AC6" s="643"/>
      <c r="AD6" s="643"/>
      <c r="AE6" s="11" t="s">
        <v>17</v>
      </c>
      <c r="AF6" s="643"/>
      <c r="AG6" s="643"/>
      <c r="AH6" s="11" t="s">
        <v>18</v>
      </c>
      <c r="AK6" s="39"/>
      <c r="AL6" s="39"/>
      <c r="AM6" s="39"/>
      <c r="AN6" s="39"/>
      <c r="AO6" s="39"/>
      <c r="AP6" s="39"/>
      <c r="AQ6" s="39"/>
      <c r="AR6" s="39"/>
      <c r="AS6" s="39"/>
      <c r="AT6" s="39"/>
      <c r="AU6" s="39"/>
      <c r="AV6" s="39"/>
      <c r="AW6" s="134"/>
      <c r="AX6" s="134"/>
      <c r="AY6" s="134"/>
      <c r="AZ6" s="134"/>
      <c r="BA6" s="134"/>
      <c r="BB6" s="134"/>
      <c r="BC6" s="134"/>
      <c r="BD6" s="134"/>
      <c r="BE6" s="134"/>
      <c r="BF6" s="134"/>
      <c r="BG6" s="134"/>
      <c r="BH6" s="134"/>
      <c r="BI6" s="134"/>
      <c r="BJ6" s="134"/>
      <c r="BK6" s="134"/>
      <c r="BL6" s="134"/>
      <c r="BM6" s="14"/>
      <c r="BN6" s="14"/>
      <c r="BO6" s="14"/>
      <c r="BP6" s="14"/>
      <c r="BQ6" s="14"/>
      <c r="BR6" s="14"/>
      <c r="BS6" s="14"/>
      <c r="BT6" s="14"/>
    </row>
    <row r="7" spans="1:72" ht="18" customHeight="1" x14ac:dyDescent="0.2">
      <c r="C7" s="134"/>
      <c r="D7" s="134"/>
      <c r="E7" s="134"/>
      <c r="F7" s="134"/>
      <c r="G7" s="134"/>
      <c r="H7" s="134"/>
      <c r="I7" s="134"/>
      <c r="J7" s="134"/>
      <c r="K7" s="134"/>
      <c r="AK7" s="39"/>
      <c r="AL7" s="39"/>
      <c r="AM7" s="39"/>
      <c r="AN7" s="39"/>
      <c r="AO7" s="39"/>
      <c r="AP7" s="39"/>
      <c r="AQ7" s="39"/>
      <c r="AR7" s="39"/>
      <c r="AS7" s="39"/>
      <c r="AT7" s="39"/>
      <c r="AU7" s="39"/>
      <c r="AV7" s="39"/>
      <c r="AW7" s="134"/>
      <c r="AX7" s="134"/>
      <c r="AY7" s="134"/>
      <c r="AZ7" s="134"/>
      <c r="BA7" s="134"/>
      <c r="BB7" s="134"/>
      <c r="BC7" s="134"/>
      <c r="BD7" s="134"/>
      <c r="BE7" s="134"/>
      <c r="BF7" s="134"/>
      <c r="BG7" s="134"/>
      <c r="BH7" s="134"/>
      <c r="BI7" s="134"/>
      <c r="BJ7" s="134"/>
      <c r="BK7" s="134"/>
      <c r="BL7" s="134"/>
      <c r="BM7" s="14"/>
      <c r="BN7" s="14"/>
      <c r="BO7" s="14"/>
      <c r="BP7" s="14"/>
      <c r="BQ7" s="14"/>
      <c r="BR7" s="14"/>
      <c r="BS7" s="14"/>
      <c r="BT7" s="14"/>
    </row>
    <row r="8" spans="1:72" ht="16.5" customHeight="1" x14ac:dyDescent="0.2">
      <c r="B8" s="11" t="s">
        <v>274</v>
      </c>
      <c r="H8" s="134"/>
      <c r="I8" s="134"/>
      <c r="J8" s="134"/>
      <c r="K8" s="134"/>
      <c r="Q8" s="1109" t="s">
        <v>58</v>
      </c>
      <c r="R8" s="1109"/>
      <c r="S8" s="1109"/>
      <c r="W8" s="1110"/>
      <c r="X8" s="1110"/>
      <c r="Y8" s="1110"/>
      <c r="Z8" s="1110"/>
      <c r="AA8" s="1110"/>
      <c r="AB8" s="1110"/>
      <c r="AC8" s="1110"/>
      <c r="AD8" s="1110"/>
      <c r="AE8" s="1110"/>
      <c r="AF8" s="1110"/>
      <c r="AG8" s="1110"/>
      <c r="AH8" s="1110"/>
      <c r="AK8" s="39"/>
      <c r="AL8" s="39"/>
      <c r="AM8" s="39"/>
      <c r="AN8" s="39"/>
      <c r="AO8" s="39"/>
      <c r="AP8" s="39"/>
      <c r="AQ8" s="39"/>
      <c r="AR8" s="39"/>
      <c r="AS8" s="39"/>
      <c r="AT8" s="39"/>
      <c r="AU8" s="39"/>
      <c r="AV8" s="39"/>
      <c r="AW8" s="134"/>
      <c r="AX8" s="134"/>
      <c r="AY8" s="134"/>
      <c r="AZ8" s="134"/>
      <c r="BA8" s="134"/>
      <c r="BB8" s="134"/>
      <c r="BC8" s="134"/>
      <c r="BD8" s="134"/>
      <c r="BE8" s="134"/>
      <c r="BF8" s="134"/>
      <c r="BG8" s="134"/>
      <c r="BH8" s="134"/>
      <c r="BI8" s="134"/>
      <c r="BJ8" s="134"/>
      <c r="BK8" s="134"/>
      <c r="BL8" s="134"/>
      <c r="BM8" s="14"/>
      <c r="BN8" s="14"/>
      <c r="BO8" s="14"/>
      <c r="BP8" s="14"/>
      <c r="BQ8" s="14"/>
      <c r="BR8" s="14"/>
      <c r="BS8" s="14"/>
      <c r="BT8" s="14"/>
    </row>
    <row r="9" spans="1:72" ht="16.5" customHeight="1" x14ac:dyDescent="0.2">
      <c r="C9" s="134"/>
      <c r="D9" s="134"/>
      <c r="E9" s="134"/>
      <c r="F9" s="134"/>
      <c r="G9" s="134"/>
      <c r="H9" s="134"/>
      <c r="I9" s="134"/>
      <c r="J9" s="134"/>
      <c r="K9" s="134"/>
      <c r="M9" s="11" t="s">
        <v>59</v>
      </c>
      <c r="Q9" s="1109" t="s">
        <v>77</v>
      </c>
      <c r="R9" s="1109"/>
      <c r="S9" s="1109"/>
      <c r="W9" s="1111"/>
      <c r="X9" s="1111"/>
      <c r="Y9" s="1111"/>
      <c r="Z9" s="1111"/>
      <c r="AA9" s="1111"/>
      <c r="AB9" s="1111"/>
      <c r="AC9" s="1111"/>
      <c r="AD9" s="1111"/>
      <c r="AE9" s="1111"/>
      <c r="AF9" s="1111"/>
      <c r="AG9" s="1111"/>
      <c r="AH9" s="1111"/>
      <c r="AK9" s="39"/>
      <c r="AL9" s="39"/>
      <c r="AM9" s="39"/>
      <c r="AN9" s="39"/>
      <c r="AO9" s="39"/>
      <c r="AP9" s="39"/>
      <c r="AQ9" s="39"/>
      <c r="AR9" s="39"/>
      <c r="AS9" s="39"/>
      <c r="AT9" s="39"/>
      <c r="AU9" s="39"/>
      <c r="AV9" s="39"/>
      <c r="AW9" s="134"/>
      <c r="AX9" s="134"/>
      <c r="AY9" s="134"/>
      <c r="AZ9" s="134"/>
      <c r="BA9" s="134"/>
      <c r="BB9" s="134"/>
      <c r="BC9" s="134"/>
      <c r="BD9" s="134"/>
      <c r="BE9" s="134"/>
      <c r="BF9" s="134"/>
      <c r="BG9" s="134"/>
      <c r="BH9" s="134"/>
      <c r="BI9" s="134"/>
      <c r="BJ9" s="134"/>
      <c r="BK9" s="134"/>
      <c r="BL9" s="134"/>
      <c r="BM9" s="14"/>
      <c r="BN9" s="14"/>
      <c r="BO9" s="14"/>
      <c r="BP9" s="14"/>
      <c r="BQ9" s="14"/>
      <c r="BR9" s="14"/>
      <c r="BS9" s="14"/>
      <c r="BT9" s="14"/>
    </row>
    <row r="10" spans="1:72" ht="16.5" customHeight="1" x14ac:dyDescent="0.2">
      <c r="C10" s="134"/>
      <c r="D10" s="134"/>
      <c r="E10" s="134"/>
      <c r="F10" s="134"/>
      <c r="G10" s="134"/>
      <c r="H10" s="134"/>
      <c r="I10" s="134"/>
      <c r="J10" s="134"/>
      <c r="K10" s="134"/>
      <c r="Q10" s="1109" t="s">
        <v>60</v>
      </c>
      <c r="R10" s="1109"/>
      <c r="S10" s="1109"/>
      <c r="T10" s="1109"/>
      <c r="U10" s="1109"/>
      <c r="V10" s="1109"/>
      <c r="W10" s="641"/>
      <c r="X10" s="641"/>
      <c r="Y10" s="641"/>
      <c r="Z10" s="641"/>
      <c r="AA10" s="641"/>
      <c r="AB10" s="641"/>
      <c r="AC10" s="641"/>
      <c r="AD10" s="641"/>
      <c r="AE10" s="641"/>
      <c r="AF10" s="641"/>
      <c r="AG10" s="641"/>
      <c r="AH10" s="40"/>
      <c r="AK10" s="39"/>
      <c r="AL10" s="39"/>
      <c r="AM10" s="39"/>
      <c r="AN10" s="39"/>
      <c r="AO10" s="39"/>
      <c r="AP10" s="39"/>
      <c r="AQ10" s="39"/>
      <c r="AR10" s="39"/>
      <c r="AS10" s="39"/>
      <c r="AT10" s="39"/>
      <c r="AU10" s="39"/>
      <c r="AV10" s="39"/>
      <c r="AW10" s="134"/>
      <c r="AX10" s="134"/>
      <c r="AY10" s="134"/>
      <c r="AZ10" s="134"/>
      <c r="BA10" s="134"/>
      <c r="BB10" s="134"/>
      <c r="BC10" s="134"/>
      <c r="BD10" s="134"/>
      <c r="BE10" s="134"/>
      <c r="BF10" s="134"/>
      <c r="BG10" s="134"/>
      <c r="BH10" s="134"/>
      <c r="BI10" s="134"/>
      <c r="BJ10" s="134"/>
      <c r="BK10" s="134"/>
      <c r="BL10" s="134"/>
      <c r="BM10" s="14"/>
      <c r="BN10" s="14"/>
      <c r="BO10" s="14"/>
      <c r="BP10" s="14"/>
      <c r="BQ10" s="14"/>
      <c r="BR10" s="14"/>
      <c r="BS10" s="14"/>
      <c r="BT10" s="14"/>
    </row>
    <row r="11" spans="1:72" ht="48" customHeight="1" x14ac:dyDescent="0.2">
      <c r="C11" s="134"/>
      <c r="D11" s="134"/>
      <c r="E11" s="134"/>
      <c r="F11" s="134"/>
      <c r="G11" s="134"/>
      <c r="H11" s="134"/>
      <c r="I11" s="134"/>
      <c r="J11" s="134"/>
      <c r="K11" s="134"/>
      <c r="X11" s="16"/>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4"/>
      <c r="BN11" s="14"/>
      <c r="BO11" s="14"/>
      <c r="BP11" s="14"/>
      <c r="BQ11" s="14"/>
      <c r="BR11" s="14"/>
      <c r="BS11" s="14"/>
      <c r="BT11" s="14"/>
    </row>
    <row r="12" spans="1:72" ht="16" customHeight="1" x14ac:dyDescent="0.2">
      <c r="B12" s="11" t="s">
        <v>159</v>
      </c>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4"/>
      <c r="BN12" s="14"/>
      <c r="BO12" s="14"/>
      <c r="BP12" s="14"/>
      <c r="BQ12" s="14"/>
      <c r="BR12" s="14"/>
      <c r="BS12" s="14"/>
      <c r="BT12" s="14"/>
    </row>
    <row r="13" spans="1:72" ht="89.25" customHeight="1" x14ac:dyDescent="0.2">
      <c r="A13" s="1112" t="s">
        <v>39</v>
      </c>
      <c r="B13" s="1112"/>
      <c r="C13" s="1112"/>
      <c r="D13" s="1112"/>
      <c r="E13" s="1112"/>
      <c r="F13" s="1112"/>
      <c r="G13" s="1112"/>
      <c r="H13" s="1112"/>
      <c r="I13" s="1112"/>
      <c r="J13" s="1112"/>
      <c r="K13" s="1112"/>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4"/>
      <c r="BN13" s="14"/>
      <c r="BO13" s="14"/>
      <c r="BP13" s="14"/>
      <c r="BQ13" s="14"/>
      <c r="BR13" s="14"/>
      <c r="BS13" s="14"/>
      <c r="BT13" s="14"/>
    </row>
    <row r="14" spans="1:72" ht="16.5" customHeight="1" x14ac:dyDescent="0.2">
      <c r="A14" s="138"/>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4"/>
      <c r="BN14" s="14"/>
      <c r="BO14" s="14"/>
      <c r="BP14" s="14"/>
      <c r="BQ14" s="14"/>
      <c r="BR14" s="14"/>
      <c r="BS14" s="14"/>
      <c r="BT14" s="14"/>
    </row>
    <row r="15" spans="1:72" ht="16" customHeight="1" x14ac:dyDescent="0.2">
      <c r="B15" s="11" t="s">
        <v>47</v>
      </c>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4"/>
      <c r="BN15" s="14"/>
      <c r="BO15" s="14"/>
      <c r="BP15" s="14"/>
      <c r="BQ15" s="14"/>
      <c r="BR15" s="14"/>
      <c r="BS15" s="14"/>
      <c r="BT15" s="14"/>
    </row>
    <row r="16" spans="1:72" ht="16" customHeight="1" x14ac:dyDescent="0.2">
      <c r="B16" s="1107" t="s">
        <v>283</v>
      </c>
      <c r="C16" s="1107"/>
      <c r="D16" s="1107"/>
      <c r="E16" s="1107"/>
      <c r="F16" s="1107"/>
      <c r="G16" s="1107"/>
      <c r="H16" s="1107"/>
      <c r="I16" s="1107"/>
      <c r="J16" s="1107"/>
      <c r="K16" s="1107"/>
      <c r="L16" s="1107"/>
      <c r="M16" s="1107"/>
      <c r="N16" s="1107"/>
      <c r="O16" s="1107"/>
      <c r="P16" s="1107"/>
      <c r="Q16" s="1107"/>
      <c r="R16" s="1107"/>
      <c r="S16" s="1107"/>
      <c r="T16" s="1107"/>
      <c r="U16" s="1107"/>
      <c r="V16" s="1107"/>
      <c r="W16" s="1107"/>
      <c r="X16" s="1107"/>
      <c r="Y16" s="1107"/>
      <c r="Z16" s="1107"/>
      <c r="AA16" s="1107"/>
      <c r="AB16" s="1107"/>
      <c r="AC16" s="1107"/>
      <c r="AD16" s="1107"/>
      <c r="AE16" s="1107"/>
      <c r="AF16" s="1107"/>
      <c r="AG16" s="1107"/>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4"/>
      <c r="BN16" s="14"/>
      <c r="BO16" s="14"/>
      <c r="BP16" s="14"/>
      <c r="BQ16" s="14"/>
      <c r="BR16" s="14"/>
      <c r="BS16" s="14"/>
      <c r="BT16" s="14"/>
    </row>
    <row r="17" spans="2:72" ht="16" customHeight="1" x14ac:dyDescent="0.2">
      <c r="B17" s="1107"/>
      <c r="C17" s="1107"/>
      <c r="D17" s="1107"/>
      <c r="E17" s="1107"/>
      <c r="F17" s="1107"/>
      <c r="G17" s="1107"/>
      <c r="H17" s="1107"/>
      <c r="I17" s="1107"/>
      <c r="J17" s="1107"/>
      <c r="K17" s="1107"/>
      <c r="L17" s="1107"/>
      <c r="M17" s="1107"/>
      <c r="N17" s="1107"/>
      <c r="O17" s="1107"/>
      <c r="P17" s="1107"/>
      <c r="Q17" s="1107"/>
      <c r="R17" s="1107"/>
      <c r="S17" s="1107"/>
      <c r="T17" s="1107"/>
      <c r="U17" s="1107"/>
      <c r="V17" s="1107"/>
      <c r="W17" s="1107"/>
      <c r="X17" s="1107"/>
      <c r="Y17" s="1107"/>
      <c r="Z17" s="1107"/>
      <c r="AA17" s="1107"/>
      <c r="AB17" s="1107"/>
      <c r="AC17" s="1107"/>
      <c r="AD17" s="1107"/>
      <c r="AE17" s="1107"/>
      <c r="AF17" s="1107"/>
      <c r="AG17" s="1107"/>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4"/>
      <c r="BN17" s="14"/>
      <c r="BO17" s="14"/>
      <c r="BP17" s="14"/>
      <c r="BQ17" s="14"/>
      <c r="BR17" s="14"/>
      <c r="BS17" s="14"/>
      <c r="BT17" s="14"/>
    </row>
    <row r="18" spans="2:72" ht="16" customHeight="1" x14ac:dyDescent="0.2">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4"/>
      <c r="BN18" s="14"/>
      <c r="BO18" s="14"/>
      <c r="BP18" s="14"/>
      <c r="BQ18" s="14"/>
      <c r="BR18" s="14"/>
      <c r="BS18" s="14"/>
      <c r="BT18" s="14"/>
    </row>
    <row r="19" spans="2:72" ht="16" customHeight="1" x14ac:dyDescent="0.2">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4"/>
      <c r="BN19" s="14"/>
      <c r="BO19" s="14"/>
      <c r="BP19" s="14"/>
      <c r="BQ19" s="14"/>
      <c r="BR19" s="14"/>
      <c r="BS19" s="14"/>
      <c r="BT19" s="14"/>
    </row>
    <row r="20" spans="2:72" ht="16" customHeight="1" x14ac:dyDescent="0.2">
      <c r="B20" s="11" t="s">
        <v>171</v>
      </c>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4"/>
      <c r="BN20" s="14"/>
      <c r="BO20" s="14"/>
      <c r="BP20" s="14"/>
      <c r="BQ20" s="14"/>
      <c r="BR20" s="14"/>
      <c r="BS20" s="14"/>
      <c r="BT20" s="14"/>
    </row>
    <row r="21" spans="2:72" ht="16" customHeight="1" x14ac:dyDescent="0.2">
      <c r="B21" s="1107" t="s">
        <v>172</v>
      </c>
      <c r="C21" s="1107"/>
      <c r="D21" s="1107"/>
      <c r="E21" s="1107"/>
      <c r="F21" s="1107"/>
      <c r="G21" s="1107"/>
      <c r="H21" s="1107"/>
      <c r="I21" s="1107"/>
      <c r="J21" s="1107"/>
      <c r="K21" s="1107"/>
      <c r="L21" s="1107"/>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4"/>
      <c r="BN21" s="14"/>
      <c r="BO21" s="14"/>
      <c r="BP21" s="14"/>
      <c r="BQ21" s="14"/>
      <c r="BR21" s="14"/>
      <c r="BS21" s="14"/>
      <c r="BT21" s="14"/>
    </row>
    <row r="22" spans="2:72" ht="16" customHeight="1" x14ac:dyDescent="0.2">
      <c r="B22" s="1107"/>
      <c r="C22" s="1107"/>
      <c r="D22" s="1107"/>
      <c r="E22" s="1107"/>
      <c r="F22" s="1107"/>
      <c r="G22" s="1107"/>
      <c r="H22" s="1107"/>
      <c r="I22" s="1107"/>
      <c r="J22" s="1107"/>
      <c r="K22" s="1107"/>
      <c r="L22" s="1107"/>
      <c r="M22" s="1107"/>
      <c r="N22" s="1107"/>
      <c r="O22" s="1107"/>
      <c r="P22" s="1107"/>
      <c r="Q22" s="1107"/>
      <c r="R22" s="1107"/>
      <c r="S22" s="1107"/>
      <c r="T22" s="1107"/>
      <c r="U22" s="1107"/>
      <c r="V22" s="1107"/>
      <c r="W22" s="1107"/>
      <c r="X22" s="1107"/>
      <c r="Y22" s="1107"/>
      <c r="Z22" s="1107"/>
      <c r="AA22" s="1107"/>
      <c r="AB22" s="1107"/>
      <c r="AC22" s="1107"/>
      <c r="AD22" s="1107"/>
      <c r="AE22" s="1107"/>
      <c r="AF22" s="1107"/>
      <c r="AG22" s="1107"/>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4"/>
      <c r="BN22" s="14"/>
      <c r="BO22" s="14"/>
      <c r="BP22" s="14"/>
      <c r="BQ22" s="14"/>
      <c r="BR22" s="14"/>
      <c r="BS22" s="14"/>
      <c r="BT22" s="14"/>
    </row>
    <row r="23" spans="2:72" ht="16" customHeight="1" x14ac:dyDescent="0.2">
      <c r="B23" s="1114" t="s">
        <v>173</v>
      </c>
      <c r="C23" s="1114"/>
      <c r="D23" s="1114"/>
      <c r="E23" s="1114"/>
      <c r="F23" s="1114"/>
      <c r="G23" s="1114"/>
      <c r="H23" s="1114"/>
      <c r="I23" s="1114"/>
      <c r="J23" s="1114"/>
      <c r="K23" s="1114"/>
      <c r="L23" s="1114"/>
      <c r="M23" s="1114"/>
      <c r="N23" s="1114"/>
      <c r="O23" s="1114"/>
      <c r="P23" s="1114"/>
      <c r="Q23" s="1114"/>
      <c r="R23" s="1114"/>
      <c r="S23" s="1114"/>
      <c r="T23" s="1114"/>
      <c r="U23" s="1114"/>
      <c r="V23" s="1114"/>
      <c r="W23" s="1114"/>
      <c r="X23" s="1114"/>
      <c r="Y23" s="1114"/>
      <c r="Z23" s="1114"/>
      <c r="AA23" s="1114"/>
      <c r="AB23" s="1114"/>
      <c r="AC23" s="1114"/>
      <c r="AD23" s="1114"/>
      <c r="AE23" s="1114"/>
      <c r="AF23" s="1114"/>
      <c r="AG23" s="111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4"/>
      <c r="BN23" s="14"/>
      <c r="BO23" s="14"/>
      <c r="BP23" s="14"/>
      <c r="BQ23" s="14"/>
      <c r="BR23" s="14"/>
      <c r="BS23" s="14"/>
      <c r="BT23" s="14"/>
    </row>
    <row r="24" spans="2:72" ht="9" customHeight="1" x14ac:dyDescent="0.2">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4"/>
      <c r="BN24" s="14"/>
      <c r="BO24" s="14"/>
      <c r="BP24" s="14"/>
      <c r="BQ24" s="14"/>
      <c r="BR24" s="14"/>
      <c r="BS24" s="14"/>
      <c r="BT24" s="14"/>
    </row>
    <row r="25" spans="2:72" ht="16" customHeight="1" x14ac:dyDescent="0.2">
      <c r="B25" s="96"/>
      <c r="C25" s="98" t="s">
        <v>56</v>
      </c>
      <c r="D25" s="1107" t="s">
        <v>160</v>
      </c>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4"/>
      <c r="BN25" s="14"/>
      <c r="BO25" s="14"/>
      <c r="BP25" s="14"/>
      <c r="BQ25" s="14"/>
      <c r="BR25" s="14"/>
      <c r="BS25" s="14"/>
      <c r="BT25" s="14"/>
    </row>
    <row r="26" spans="2:72" ht="16" customHeight="1" x14ac:dyDescent="0.2">
      <c r="B26" s="96"/>
      <c r="C26" s="96"/>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4"/>
      <c r="BN26" s="14"/>
      <c r="BO26" s="14"/>
      <c r="BP26" s="14"/>
      <c r="BQ26" s="14"/>
      <c r="BR26" s="14"/>
      <c r="BS26" s="14"/>
      <c r="BT26" s="14"/>
    </row>
    <row r="27" spans="2:72" ht="16" customHeight="1" x14ac:dyDescent="0.2">
      <c r="B27" s="96"/>
      <c r="C27" s="96"/>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4"/>
      <c r="BN27" s="14"/>
      <c r="BO27" s="14"/>
      <c r="BP27" s="14"/>
      <c r="BQ27" s="14"/>
      <c r="BR27" s="14"/>
      <c r="BS27" s="14"/>
      <c r="BT27" s="14"/>
    </row>
    <row r="28" spans="2:72" ht="16" customHeight="1" x14ac:dyDescent="0.2">
      <c r="B28" s="96"/>
      <c r="C28" s="96"/>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4"/>
      <c r="BN28" s="14"/>
      <c r="BO28" s="14"/>
      <c r="BP28" s="14"/>
      <c r="BQ28" s="14"/>
      <c r="BR28" s="14"/>
      <c r="BS28" s="14"/>
      <c r="BT28" s="14"/>
    </row>
    <row r="29" spans="2:72" ht="16" customHeight="1" x14ac:dyDescent="0.2">
      <c r="B29" s="96"/>
      <c r="C29" s="96"/>
      <c r="D29" s="1107"/>
      <c r="E29" s="1107"/>
      <c r="F29" s="1107"/>
      <c r="G29" s="1107"/>
      <c r="H29" s="1107"/>
      <c r="I29" s="1107"/>
      <c r="J29" s="1107"/>
      <c r="K29" s="1107"/>
      <c r="L29" s="1107"/>
      <c r="M29" s="1107"/>
      <c r="N29" s="1107"/>
      <c r="O29" s="1107"/>
      <c r="P29" s="1107"/>
      <c r="Q29" s="1107"/>
      <c r="R29" s="1107"/>
      <c r="S29" s="1107"/>
      <c r="T29" s="1107"/>
      <c r="U29" s="1107"/>
      <c r="V29" s="1107"/>
      <c r="W29" s="1107"/>
      <c r="X29" s="1107"/>
      <c r="Y29" s="1107"/>
      <c r="Z29" s="1107"/>
      <c r="AA29" s="1107"/>
      <c r="AB29" s="1107"/>
      <c r="AC29" s="1107"/>
      <c r="AD29" s="1107"/>
      <c r="AE29" s="1107"/>
      <c r="AF29" s="1107"/>
      <c r="AG29" s="1107"/>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4"/>
      <c r="BN29" s="14"/>
      <c r="BO29" s="14"/>
      <c r="BP29" s="14"/>
      <c r="BQ29" s="14"/>
      <c r="BR29" s="14"/>
      <c r="BS29" s="14"/>
      <c r="BT29" s="14"/>
    </row>
    <row r="30" spans="2:72" ht="16" customHeight="1" x14ac:dyDescent="0.2">
      <c r="B30" s="96"/>
      <c r="C30" s="96"/>
      <c r="D30" s="1107"/>
      <c r="E30" s="1107"/>
      <c r="F30" s="1107"/>
      <c r="G30" s="1107"/>
      <c r="H30" s="1107"/>
      <c r="I30" s="1107"/>
      <c r="J30" s="1107"/>
      <c r="K30" s="1107"/>
      <c r="L30" s="1107"/>
      <c r="M30" s="1107"/>
      <c r="N30" s="1107"/>
      <c r="O30" s="1107"/>
      <c r="P30" s="1107"/>
      <c r="Q30" s="1107"/>
      <c r="R30" s="1107"/>
      <c r="S30" s="1107"/>
      <c r="T30" s="1107"/>
      <c r="U30" s="1107"/>
      <c r="V30" s="1107"/>
      <c r="W30" s="1107"/>
      <c r="X30" s="1107"/>
      <c r="Y30" s="1107"/>
      <c r="Z30" s="1107"/>
      <c r="AA30" s="1107"/>
      <c r="AB30" s="1107"/>
      <c r="AC30" s="1107"/>
      <c r="AD30" s="1107"/>
      <c r="AE30" s="1107"/>
      <c r="AF30" s="1107"/>
      <c r="AG30" s="1107"/>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4"/>
      <c r="BN30" s="14"/>
      <c r="BO30" s="14"/>
      <c r="BP30" s="14"/>
      <c r="BQ30" s="14"/>
      <c r="BR30" s="14"/>
      <c r="BS30" s="14"/>
      <c r="BT30" s="14"/>
    </row>
    <row r="31" spans="2:72" ht="16" customHeight="1" x14ac:dyDescent="0.2">
      <c r="B31" s="96"/>
      <c r="C31" s="96"/>
      <c r="D31" s="1107"/>
      <c r="E31" s="1107"/>
      <c r="F31" s="1107"/>
      <c r="G31" s="1107"/>
      <c r="H31" s="1107"/>
      <c r="I31" s="1107"/>
      <c r="J31" s="1107"/>
      <c r="K31" s="1107"/>
      <c r="L31" s="1107"/>
      <c r="M31" s="1107"/>
      <c r="N31" s="1107"/>
      <c r="O31" s="1107"/>
      <c r="P31" s="1107"/>
      <c r="Q31" s="1107"/>
      <c r="R31" s="1107"/>
      <c r="S31" s="1107"/>
      <c r="T31" s="1107"/>
      <c r="U31" s="1107"/>
      <c r="V31" s="1107"/>
      <c r="W31" s="1107"/>
      <c r="X31" s="1107"/>
      <c r="Y31" s="1107"/>
      <c r="Z31" s="1107"/>
      <c r="AA31" s="1107"/>
      <c r="AB31" s="1107"/>
      <c r="AC31" s="1107"/>
      <c r="AD31" s="1107"/>
      <c r="AE31" s="1107"/>
      <c r="AF31" s="1107"/>
      <c r="AG31" s="1107"/>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4"/>
      <c r="BN31" s="14"/>
      <c r="BO31" s="14"/>
      <c r="BP31" s="14"/>
      <c r="BQ31" s="14"/>
      <c r="BR31" s="14"/>
      <c r="BS31" s="14"/>
      <c r="BT31" s="14"/>
    </row>
    <row r="32" spans="2:72" ht="16" customHeight="1" x14ac:dyDescent="0.2">
      <c r="B32" s="96"/>
      <c r="C32" s="96"/>
      <c r="D32" s="1107"/>
      <c r="E32" s="1107"/>
      <c r="F32" s="1107"/>
      <c r="G32" s="1107"/>
      <c r="H32" s="1107"/>
      <c r="I32" s="1107"/>
      <c r="J32" s="1107"/>
      <c r="K32" s="1107"/>
      <c r="L32" s="1107"/>
      <c r="M32" s="1107"/>
      <c r="N32" s="1107"/>
      <c r="O32" s="1107"/>
      <c r="P32" s="1107"/>
      <c r="Q32" s="1107"/>
      <c r="R32" s="1107"/>
      <c r="S32" s="1107"/>
      <c r="T32" s="1107"/>
      <c r="U32" s="1107"/>
      <c r="V32" s="1107"/>
      <c r="W32" s="1107"/>
      <c r="X32" s="1107"/>
      <c r="Y32" s="1107"/>
      <c r="Z32" s="1107"/>
      <c r="AA32" s="1107"/>
      <c r="AB32" s="1107"/>
      <c r="AC32" s="1107"/>
      <c r="AD32" s="1107"/>
      <c r="AE32" s="1107"/>
      <c r="AF32" s="1107"/>
      <c r="AG32" s="1107"/>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4"/>
      <c r="BN32" s="14"/>
      <c r="BO32" s="14"/>
      <c r="BP32" s="14"/>
      <c r="BQ32" s="14"/>
      <c r="BR32" s="14"/>
      <c r="BS32" s="14"/>
      <c r="BT32" s="14"/>
    </row>
    <row r="33" spans="1:72" ht="9" customHeight="1" x14ac:dyDescent="0.2">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4"/>
      <c r="BN33" s="14"/>
      <c r="BO33" s="14"/>
      <c r="BP33" s="14"/>
      <c r="BQ33" s="14"/>
      <c r="BR33" s="14"/>
      <c r="BS33" s="14"/>
      <c r="BT33" s="14"/>
    </row>
    <row r="34" spans="1:72" ht="16" customHeight="1" x14ac:dyDescent="0.2">
      <c r="B34" s="97"/>
      <c r="C34" s="98" t="s">
        <v>161</v>
      </c>
      <c r="D34" s="1107" t="s">
        <v>162</v>
      </c>
      <c r="E34" s="1107"/>
      <c r="F34" s="1107"/>
      <c r="G34" s="1107"/>
      <c r="H34" s="1107"/>
      <c r="I34" s="1107"/>
      <c r="J34" s="1107"/>
      <c r="K34" s="1107"/>
      <c r="L34" s="1107"/>
      <c r="M34" s="1107"/>
      <c r="N34" s="1107"/>
      <c r="O34" s="1107"/>
      <c r="P34" s="1107"/>
      <c r="Q34" s="1107"/>
      <c r="R34" s="1107"/>
      <c r="S34" s="1107"/>
      <c r="T34" s="1107"/>
      <c r="U34" s="1107"/>
      <c r="V34" s="1107"/>
      <c r="W34" s="1107"/>
      <c r="X34" s="1107"/>
      <c r="Y34" s="1107"/>
      <c r="Z34" s="1107"/>
      <c r="AA34" s="1107"/>
      <c r="AB34" s="1107"/>
      <c r="AC34" s="1107"/>
      <c r="AD34" s="1107"/>
      <c r="AE34" s="1107"/>
      <c r="AF34" s="1107"/>
      <c r="AG34" s="1107"/>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4"/>
      <c r="BN34" s="14"/>
      <c r="BO34" s="14"/>
      <c r="BP34" s="14"/>
      <c r="BQ34" s="14"/>
      <c r="BR34" s="14"/>
      <c r="BS34" s="14"/>
      <c r="BT34" s="14"/>
    </row>
    <row r="35" spans="1:72" ht="16" customHeight="1" x14ac:dyDescent="0.2">
      <c r="B35" s="96"/>
      <c r="C35" s="96"/>
      <c r="D35" s="1107"/>
      <c r="E35" s="1107"/>
      <c r="F35" s="1107"/>
      <c r="G35" s="1107"/>
      <c r="H35" s="1107"/>
      <c r="I35" s="1107"/>
      <c r="J35" s="1107"/>
      <c r="K35" s="1107"/>
      <c r="L35" s="1107"/>
      <c r="M35" s="1107"/>
      <c r="N35" s="1107"/>
      <c r="O35" s="1107"/>
      <c r="P35" s="1107"/>
      <c r="Q35" s="1107"/>
      <c r="R35" s="1107"/>
      <c r="S35" s="1107"/>
      <c r="T35" s="1107"/>
      <c r="U35" s="1107"/>
      <c r="V35" s="1107"/>
      <c r="W35" s="1107"/>
      <c r="X35" s="1107"/>
      <c r="Y35" s="1107"/>
      <c r="Z35" s="1107"/>
      <c r="AA35" s="1107"/>
      <c r="AB35" s="1107"/>
      <c r="AC35" s="1107"/>
      <c r="AD35" s="1107"/>
      <c r="AE35" s="1107"/>
      <c r="AF35" s="1107"/>
      <c r="AG35" s="1107"/>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4"/>
      <c r="BN35" s="14"/>
      <c r="BO35" s="14"/>
      <c r="BP35" s="14"/>
      <c r="BQ35" s="14"/>
      <c r="BR35" s="14"/>
      <c r="BS35" s="14"/>
      <c r="BT35" s="14"/>
    </row>
    <row r="36" spans="1:72" ht="16" customHeight="1" x14ac:dyDescent="0.2">
      <c r="B36" s="96"/>
      <c r="C36" s="96"/>
      <c r="D36" s="1107"/>
      <c r="E36" s="1107"/>
      <c r="F36" s="1107"/>
      <c r="G36" s="1107"/>
      <c r="H36" s="1107"/>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1107"/>
      <c r="AE36" s="1107"/>
      <c r="AF36" s="1107"/>
      <c r="AG36" s="1107"/>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4"/>
      <c r="BN36" s="14"/>
      <c r="BO36" s="14"/>
      <c r="BP36" s="14"/>
      <c r="BQ36" s="14"/>
      <c r="BR36" s="14"/>
      <c r="BS36" s="14"/>
      <c r="BT36" s="14"/>
    </row>
    <row r="37" spans="1:72" ht="9" customHeight="1" x14ac:dyDescent="0.2">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4"/>
      <c r="BN37" s="14"/>
      <c r="BO37" s="14"/>
      <c r="BP37" s="14"/>
      <c r="BQ37" s="14"/>
      <c r="BR37" s="14"/>
      <c r="BS37" s="14"/>
      <c r="BT37" s="14"/>
    </row>
    <row r="38" spans="1:72" ht="16" customHeight="1" x14ac:dyDescent="0.2">
      <c r="B38" s="96"/>
      <c r="C38" s="98" t="s">
        <v>174</v>
      </c>
      <c r="D38" s="1107" t="s">
        <v>163</v>
      </c>
      <c r="E38" s="1107"/>
      <c r="F38" s="1107"/>
      <c r="G38" s="1107"/>
      <c r="H38" s="1107"/>
      <c r="I38" s="1107"/>
      <c r="J38" s="1107"/>
      <c r="K38" s="1107"/>
      <c r="L38" s="1107"/>
      <c r="M38" s="1107"/>
      <c r="N38" s="1107"/>
      <c r="O38" s="1107"/>
      <c r="P38" s="1107"/>
      <c r="Q38" s="1107"/>
      <c r="R38" s="1107"/>
      <c r="S38" s="1107"/>
      <c r="T38" s="1107"/>
      <c r="U38" s="1107"/>
      <c r="V38" s="1107"/>
      <c r="W38" s="1107"/>
      <c r="X38" s="1107"/>
      <c r="Y38" s="1107"/>
      <c r="Z38" s="1107"/>
      <c r="AA38" s="1107"/>
      <c r="AB38" s="1107"/>
      <c r="AC38" s="1107"/>
      <c r="AD38" s="1107"/>
      <c r="AE38" s="1107"/>
      <c r="AF38" s="1107"/>
      <c r="AG38" s="1107"/>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4"/>
      <c r="BN38" s="14"/>
      <c r="BO38" s="14"/>
      <c r="BP38" s="14"/>
      <c r="BQ38" s="14"/>
      <c r="BR38" s="14"/>
      <c r="BS38" s="14"/>
      <c r="BT38" s="14"/>
    </row>
    <row r="39" spans="1:72" ht="16" customHeight="1" x14ac:dyDescent="0.2">
      <c r="B39" s="96"/>
      <c r="C39" s="97"/>
      <c r="D39" s="1107"/>
      <c r="E39" s="1107"/>
      <c r="F39" s="1107"/>
      <c r="G39" s="1107"/>
      <c r="H39" s="1107"/>
      <c r="I39" s="1107"/>
      <c r="J39" s="1107"/>
      <c r="K39" s="1107"/>
      <c r="L39" s="1107"/>
      <c r="M39" s="1107"/>
      <c r="N39" s="1107"/>
      <c r="O39" s="1107"/>
      <c r="P39" s="1107"/>
      <c r="Q39" s="1107"/>
      <c r="R39" s="1107"/>
      <c r="S39" s="1107"/>
      <c r="T39" s="1107"/>
      <c r="U39" s="1107"/>
      <c r="V39" s="1107"/>
      <c r="W39" s="1107"/>
      <c r="X39" s="1107"/>
      <c r="Y39" s="1107"/>
      <c r="Z39" s="1107"/>
      <c r="AA39" s="1107"/>
      <c r="AB39" s="1107"/>
      <c r="AC39" s="1107"/>
      <c r="AD39" s="1107"/>
      <c r="AE39" s="1107"/>
      <c r="AF39" s="1107"/>
      <c r="AG39" s="1107"/>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4"/>
      <c r="BN39" s="14"/>
      <c r="BO39" s="14"/>
      <c r="BP39" s="14"/>
      <c r="BQ39" s="14"/>
      <c r="BR39" s="14"/>
      <c r="BS39" s="14"/>
      <c r="BT39" s="14"/>
    </row>
    <row r="40" spans="1:72" ht="16" customHeight="1" x14ac:dyDescent="0.2">
      <c r="B40" s="96"/>
      <c r="C40" s="96"/>
      <c r="D40" s="1107"/>
      <c r="E40" s="1107"/>
      <c r="F40" s="1107"/>
      <c r="G40" s="1107"/>
      <c r="H40" s="1107"/>
      <c r="I40" s="1107"/>
      <c r="J40" s="1107"/>
      <c r="K40" s="1107"/>
      <c r="L40" s="1107"/>
      <c r="M40" s="1107"/>
      <c r="N40" s="1107"/>
      <c r="O40" s="1107"/>
      <c r="P40" s="1107"/>
      <c r="Q40" s="1107"/>
      <c r="R40" s="1107"/>
      <c r="S40" s="1107"/>
      <c r="T40" s="1107"/>
      <c r="U40" s="1107"/>
      <c r="V40" s="1107"/>
      <c r="W40" s="1107"/>
      <c r="X40" s="1107"/>
      <c r="Y40" s="1107"/>
      <c r="Z40" s="1107"/>
      <c r="AA40" s="1107"/>
      <c r="AB40" s="1107"/>
      <c r="AC40" s="1107"/>
      <c r="AD40" s="1107"/>
      <c r="AE40" s="1107"/>
      <c r="AF40" s="1107"/>
      <c r="AG40" s="1107"/>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4"/>
      <c r="BN40" s="14"/>
      <c r="BO40" s="14"/>
      <c r="BP40" s="14"/>
      <c r="BQ40" s="14"/>
      <c r="BR40" s="14"/>
      <c r="BS40" s="14"/>
      <c r="BT40" s="14"/>
    </row>
    <row r="41" spans="1:72" ht="16" customHeight="1" x14ac:dyDescent="0.2">
      <c r="B41" s="96"/>
      <c r="C41" s="96"/>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107"/>
      <c r="AC41" s="1107"/>
      <c r="AD41" s="1107"/>
      <c r="AE41" s="1107"/>
      <c r="AF41" s="1107"/>
      <c r="AG41" s="1107"/>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4"/>
      <c r="BN41" s="14"/>
      <c r="BO41" s="14"/>
      <c r="BP41" s="14"/>
      <c r="BQ41" s="14"/>
      <c r="BR41" s="14"/>
      <c r="BS41" s="14"/>
      <c r="BT41" s="14"/>
    </row>
    <row r="42" spans="1:72" ht="9" customHeight="1" x14ac:dyDescent="0.2">
      <c r="B42" s="96"/>
      <c r="C42" s="96"/>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4"/>
      <c r="BN42" s="14"/>
      <c r="BO42" s="14"/>
      <c r="BP42" s="14"/>
      <c r="BQ42" s="14"/>
      <c r="BR42" s="14"/>
      <c r="BS42" s="14"/>
      <c r="BT42" s="14"/>
    </row>
    <row r="43" spans="1:72" ht="16" customHeight="1" x14ac:dyDescent="0.2">
      <c r="B43" s="1107" t="s">
        <v>164</v>
      </c>
      <c r="C43" s="1107"/>
      <c r="D43" s="1107"/>
      <c r="E43" s="1107"/>
      <c r="F43" s="1107"/>
      <c r="G43" s="1107"/>
      <c r="H43" s="1107"/>
      <c r="I43" s="1107"/>
      <c r="J43" s="1107"/>
      <c r="K43" s="1107"/>
      <c r="L43" s="1107"/>
      <c r="M43" s="1107"/>
      <c r="N43" s="1107"/>
      <c r="O43" s="1107"/>
      <c r="P43" s="1107"/>
      <c r="Q43" s="1107"/>
      <c r="R43" s="1107"/>
      <c r="S43" s="1107"/>
      <c r="T43" s="1107"/>
      <c r="U43" s="1107"/>
      <c r="V43" s="1107"/>
      <c r="W43" s="1107"/>
      <c r="X43" s="1107"/>
      <c r="Y43" s="1107"/>
      <c r="Z43" s="1107"/>
      <c r="AA43" s="1107"/>
      <c r="AB43" s="1107"/>
      <c r="AC43" s="1107"/>
      <c r="AD43" s="1107"/>
      <c r="AE43" s="1107"/>
      <c r="AF43" s="1107"/>
      <c r="AG43" s="1107"/>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4"/>
      <c r="BN43" s="14"/>
      <c r="BO43" s="14"/>
      <c r="BP43" s="14"/>
      <c r="BQ43" s="14"/>
      <c r="BR43" s="14"/>
      <c r="BS43" s="14"/>
      <c r="BT43" s="14"/>
    </row>
    <row r="44" spans="1:72" ht="18" customHeight="1" x14ac:dyDescent="0.2">
      <c r="B44" s="1107"/>
      <c r="C44" s="1107"/>
      <c r="D44" s="1107"/>
      <c r="E44" s="1107"/>
      <c r="F44" s="1107"/>
      <c r="G44" s="1107"/>
      <c r="H44" s="1107"/>
      <c r="I44" s="1107"/>
      <c r="J44" s="1107"/>
      <c r="K44" s="1107"/>
      <c r="L44" s="1107"/>
      <c r="M44" s="1107"/>
      <c r="N44" s="1107"/>
      <c r="O44" s="1107"/>
      <c r="P44" s="1107"/>
      <c r="Q44" s="1107"/>
      <c r="R44" s="1107"/>
      <c r="S44" s="1107"/>
      <c r="T44" s="1107"/>
      <c r="U44" s="1107"/>
      <c r="V44" s="1107"/>
      <c r="W44" s="1107"/>
      <c r="X44" s="1107"/>
      <c r="Y44" s="1107"/>
      <c r="Z44" s="1107"/>
      <c r="AA44" s="1107"/>
      <c r="AB44" s="1107"/>
      <c r="AC44" s="1107"/>
      <c r="AD44" s="1107"/>
      <c r="AE44" s="1107"/>
      <c r="AF44" s="1107"/>
      <c r="AG44" s="1107"/>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4"/>
      <c r="BN44" s="14"/>
      <c r="BO44" s="14"/>
      <c r="BP44" s="14"/>
      <c r="BQ44" s="14"/>
      <c r="BR44" s="14"/>
      <c r="BS44" s="14"/>
      <c r="BT44" s="14"/>
    </row>
    <row r="45" spans="1:72" ht="18" customHeight="1" x14ac:dyDescent="0.2">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4"/>
      <c r="BN45" s="14"/>
      <c r="BO45" s="14"/>
      <c r="BP45" s="14"/>
      <c r="BQ45" s="14"/>
      <c r="BR45" s="14"/>
      <c r="BS45" s="14"/>
      <c r="BT45" s="14"/>
    </row>
    <row r="46" spans="1:72" ht="18" customHeight="1" x14ac:dyDescent="0.2">
      <c r="A46" s="134"/>
    </row>
    <row r="47" spans="1:72" ht="18" customHeight="1" x14ac:dyDescent="0.2">
      <c r="A47" s="134"/>
      <c r="B47" s="1113" t="s">
        <v>175</v>
      </c>
      <c r="C47" s="1107"/>
      <c r="D47" s="1107"/>
      <c r="E47" s="1107"/>
      <c r="F47" s="1107"/>
      <c r="G47" s="1107"/>
      <c r="H47" s="1107"/>
      <c r="I47" s="1107"/>
      <c r="J47" s="1107"/>
      <c r="K47" s="1107"/>
      <c r="L47" s="1107"/>
      <c r="M47" s="1107"/>
      <c r="N47" s="1107"/>
      <c r="O47" s="1107"/>
      <c r="P47" s="1107"/>
      <c r="Q47" s="1107"/>
      <c r="R47" s="1107"/>
      <c r="S47" s="1107"/>
      <c r="T47" s="1107"/>
      <c r="U47" s="1107"/>
      <c r="V47" s="1107"/>
      <c r="W47" s="1107"/>
      <c r="X47" s="1107"/>
      <c r="Y47" s="1107"/>
      <c r="Z47" s="1107"/>
      <c r="AA47" s="1107"/>
      <c r="AB47" s="1107"/>
      <c r="AC47" s="1107"/>
      <c r="AD47" s="1107"/>
      <c r="AE47" s="1107"/>
      <c r="AF47" s="1107"/>
      <c r="AG47" s="1107"/>
    </row>
    <row r="48" spans="1:72" ht="18" customHeight="1" x14ac:dyDescent="0.2">
      <c r="A48" s="134"/>
      <c r="B48" s="1107"/>
      <c r="C48" s="1107"/>
      <c r="D48" s="1107"/>
      <c r="E48" s="1107"/>
      <c r="F48" s="1107"/>
      <c r="G48" s="1107"/>
      <c r="H48" s="1107"/>
      <c r="I48" s="1107"/>
      <c r="J48" s="1107"/>
      <c r="K48" s="1107"/>
      <c r="L48" s="1107"/>
      <c r="M48" s="1107"/>
      <c r="N48" s="1107"/>
      <c r="O48" s="1107"/>
      <c r="P48" s="1107"/>
      <c r="Q48" s="1107"/>
      <c r="R48" s="1107"/>
      <c r="S48" s="1107"/>
      <c r="T48" s="1107"/>
      <c r="U48" s="1107"/>
      <c r="V48" s="1107"/>
      <c r="W48" s="1107"/>
      <c r="X48" s="1107"/>
      <c r="Y48" s="1107"/>
      <c r="Z48" s="1107"/>
      <c r="AA48" s="1107"/>
      <c r="AB48" s="1107"/>
      <c r="AC48" s="1107"/>
      <c r="AD48" s="1107"/>
      <c r="AE48" s="1107"/>
      <c r="AF48" s="1107"/>
      <c r="AG48" s="1107"/>
    </row>
    <row r="49" spans="1:33" ht="27.75" customHeight="1" x14ac:dyDescent="0.2">
      <c r="A49" s="134"/>
      <c r="B49" s="1107"/>
      <c r="C49" s="1107"/>
      <c r="D49" s="1107"/>
      <c r="E49" s="1107"/>
      <c r="F49" s="1107"/>
      <c r="G49" s="1107"/>
      <c r="H49" s="1107"/>
      <c r="I49" s="1107"/>
      <c r="J49" s="1107"/>
      <c r="K49" s="1107"/>
      <c r="L49" s="1107"/>
      <c r="M49" s="1107"/>
      <c r="N49" s="1107"/>
      <c r="O49" s="1107"/>
      <c r="P49" s="1107"/>
      <c r="Q49" s="1107"/>
      <c r="R49" s="1107"/>
      <c r="S49" s="1107"/>
      <c r="T49" s="1107"/>
      <c r="U49" s="1107"/>
      <c r="V49" s="1107"/>
      <c r="W49" s="1107"/>
      <c r="X49" s="1107"/>
      <c r="Y49" s="1107"/>
      <c r="Z49" s="1107"/>
      <c r="AA49" s="1107"/>
      <c r="AB49" s="1107"/>
      <c r="AC49" s="1107"/>
      <c r="AD49" s="1107"/>
      <c r="AE49" s="1107"/>
      <c r="AF49" s="1107"/>
      <c r="AG49" s="1107"/>
    </row>
    <row r="50" spans="1:33" ht="38.25" customHeight="1" x14ac:dyDescent="0.2">
      <c r="A50" s="134"/>
    </row>
    <row r="51" spans="1:33" ht="18" customHeight="1" x14ac:dyDescent="0.2"/>
    <row r="52" spans="1:33" ht="7.5" customHeight="1" x14ac:dyDescent="0.2"/>
    <row r="53" spans="1:33" ht="18" customHeight="1" x14ac:dyDescent="0.2"/>
    <row r="54" spans="1:33" ht="18" customHeight="1" x14ac:dyDescent="0.2"/>
    <row r="55" spans="1:33" ht="15" customHeight="1" x14ac:dyDescent="0.2"/>
    <row r="58" spans="1:33" ht="13.5" customHeight="1" x14ac:dyDescent="0.2"/>
    <row r="59" spans="1:33" ht="13.5" customHeight="1" x14ac:dyDescent="0.2"/>
    <row r="60" spans="1:33" ht="15" customHeight="1" x14ac:dyDescent="0.2"/>
    <row r="63" spans="1:33" ht="13.5" customHeight="1" x14ac:dyDescent="0.2"/>
    <row r="64" spans="1:33" ht="13.5" customHeight="1" x14ac:dyDescent="0.2"/>
    <row r="65" ht="15" customHeight="1" x14ac:dyDescent="0.2"/>
    <row r="68" ht="13.5" customHeight="1" x14ac:dyDescent="0.2"/>
    <row r="69" ht="13.5" customHeight="1" x14ac:dyDescent="0.2"/>
    <row r="70" ht="15" customHeight="1" x14ac:dyDescent="0.2"/>
    <row r="73" ht="13.5" customHeight="1" x14ac:dyDescent="0.2"/>
    <row r="74" ht="13.5" customHeight="1" x14ac:dyDescent="0.2"/>
    <row r="75" ht="15" customHeight="1" x14ac:dyDescent="0.2"/>
    <row r="78" ht="13.5" customHeight="1" x14ac:dyDescent="0.2"/>
    <row r="79" ht="13.5" customHeight="1" x14ac:dyDescent="0.2"/>
    <row r="80" ht="15" customHeight="1" x14ac:dyDescent="0.2"/>
    <row r="83" ht="13.5" customHeight="1" x14ac:dyDescent="0.2"/>
    <row r="84" ht="13.5" customHeight="1" x14ac:dyDescent="0.2"/>
    <row r="85" ht="15" customHeight="1" x14ac:dyDescent="0.2"/>
    <row r="88" ht="13.5" customHeight="1" x14ac:dyDescent="0.2"/>
    <row r="89" ht="13.5" customHeight="1" x14ac:dyDescent="0.2"/>
    <row r="90" ht="15" customHeight="1" x14ac:dyDescent="0.2"/>
    <row r="93" ht="13.5" customHeight="1" x14ac:dyDescent="0.2"/>
    <row r="94" ht="13.5" customHeight="1" x14ac:dyDescent="0.2"/>
    <row r="98" spans="1:1" ht="13.5" customHeight="1" x14ac:dyDescent="0.2"/>
    <row r="99" spans="1:1" ht="13.5" customHeight="1" x14ac:dyDescent="0.2"/>
    <row r="100" spans="1:1" ht="15" customHeight="1" x14ac:dyDescent="0.2"/>
    <row r="103" spans="1:1" ht="13.5" customHeight="1" x14ac:dyDescent="0.2"/>
    <row r="104" spans="1:1" ht="14.25" customHeight="1" x14ac:dyDescent="0.2"/>
    <row r="105" spans="1:1" ht="15" customHeight="1" x14ac:dyDescent="0.2"/>
    <row r="106" spans="1:1" ht="38.25" customHeight="1" x14ac:dyDescent="0.2"/>
    <row r="107" spans="1:1" ht="12.75" customHeight="1" x14ac:dyDescent="0.2"/>
    <row r="108" spans="1:1" ht="20.149999999999999" customHeight="1" x14ac:dyDescent="0.2">
      <c r="A108" s="134"/>
    </row>
    <row r="109" spans="1:1" ht="20.149999999999999" customHeight="1" x14ac:dyDescent="0.2">
      <c r="A109" s="134"/>
    </row>
    <row r="110" spans="1:1" ht="20.149999999999999" customHeight="1" x14ac:dyDescent="0.2">
      <c r="A110" s="134"/>
    </row>
    <row r="111" spans="1:1" ht="20.149999999999999" customHeight="1" x14ac:dyDescent="0.2">
      <c r="A111" s="134"/>
    </row>
    <row r="112" spans="1:1" ht="20.149999999999999" customHeight="1" x14ac:dyDescent="0.2">
      <c r="A112" s="134"/>
    </row>
    <row r="113" spans="1:1" ht="20.149999999999999" customHeight="1" x14ac:dyDescent="0.2">
      <c r="A113" s="134"/>
    </row>
    <row r="114" spans="1:1" ht="20.149999999999999" customHeight="1" x14ac:dyDescent="0.2">
      <c r="A114" s="134"/>
    </row>
    <row r="115" spans="1:1" ht="20.149999999999999" customHeight="1" x14ac:dyDescent="0.2">
      <c r="A115" s="134"/>
    </row>
    <row r="116" spans="1:1" ht="20.149999999999999" customHeight="1" x14ac:dyDescent="0.2">
      <c r="A116" s="134"/>
    </row>
    <row r="117" spans="1:1" ht="20.149999999999999" customHeight="1" x14ac:dyDescent="0.2">
      <c r="A117" s="134"/>
    </row>
    <row r="118" spans="1:1" ht="20.149999999999999" customHeight="1" x14ac:dyDescent="0.2">
      <c r="A118" s="134"/>
    </row>
    <row r="119" spans="1:1" ht="20.149999999999999" customHeight="1" x14ac:dyDescent="0.2">
      <c r="A119" s="134"/>
    </row>
    <row r="120" spans="1:1" ht="20.149999999999999" customHeight="1" x14ac:dyDescent="0.2">
      <c r="A120" s="134"/>
    </row>
    <row r="121" spans="1:1" ht="20.149999999999999" customHeight="1" x14ac:dyDescent="0.2">
      <c r="A121" s="134"/>
    </row>
    <row r="122" spans="1:1" ht="20.149999999999999" customHeight="1" x14ac:dyDescent="0.2">
      <c r="A122" s="134"/>
    </row>
    <row r="123" spans="1:1" ht="20.149999999999999" customHeight="1" x14ac:dyDescent="0.2">
      <c r="A123" s="134"/>
    </row>
    <row r="124" spans="1:1" ht="20.149999999999999" customHeight="1" x14ac:dyDescent="0.2">
      <c r="A124" s="134"/>
    </row>
    <row r="125" spans="1:1" ht="20.149999999999999" customHeight="1" x14ac:dyDescent="0.2">
      <c r="A125" s="134"/>
    </row>
    <row r="126" spans="1:1" ht="20.149999999999999" customHeight="1" x14ac:dyDescent="0.2">
      <c r="A126" s="134"/>
    </row>
    <row r="127" spans="1:1" ht="20.149999999999999" customHeight="1" x14ac:dyDescent="0.2">
      <c r="A127" s="134"/>
    </row>
    <row r="128" spans="1:1" ht="20.149999999999999" customHeight="1" x14ac:dyDescent="0.2">
      <c r="A128" s="134"/>
    </row>
    <row r="129" spans="1:1" ht="20.149999999999999" customHeight="1" x14ac:dyDescent="0.2">
      <c r="A129" s="134"/>
    </row>
    <row r="130" spans="1:1" ht="20.149999999999999" customHeight="1" x14ac:dyDescent="0.2">
      <c r="A130" s="134"/>
    </row>
    <row r="131" spans="1:1" ht="20.149999999999999" customHeight="1" x14ac:dyDescent="0.2">
      <c r="A131" s="134"/>
    </row>
    <row r="132" spans="1:1" ht="20.149999999999999" customHeight="1" x14ac:dyDescent="0.2">
      <c r="A132" s="134"/>
    </row>
    <row r="133" spans="1:1" ht="20.149999999999999" customHeight="1" x14ac:dyDescent="0.2">
      <c r="A133" s="134"/>
    </row>
    <row r="134" spans="1:1" ht="20.149999999999999" customHeight="1" x14ac:dyDescent="0.2">
      <c r="A134" s="134"/>
    </row>
    <row r="135" spans="1:1" ht="20.149999999999999" customHeight="1" x14ac:dyDescent="0.2">
      <c r="A135" s="134"/>
    </row>
    <row r="136" spans="1:1" ht="20.149999999999999" customHeight="1" x14ac:dyDescent="0.2">
      <c r="A136" s="134"/>
    </row>
    <row r="137" spans="1:1" ht="20.149999999999999" customHeight="1" x14ac:dyDescent="0.2">
      <c r="A137" s="134"/>
    </row>
    <row r="138" spans="1:1" ht="20.149999999999999" customHeight="1" x14ac:dyDescent="0.2">
      <c r="A138" s="134"/>
    </row>
    <row r="139" spans="1:1" ht="20.149999999999999" customHeight="1" x14ac:dyDescent="0.2">
      <c r="A139" s="134"/>
    </row>
  </sheetData>
  <mergeCells count="20">
    <mergeCell ref="B47:AG49"/>
    <mergeCell ref="B21:AG22"/>
    <mergeCell ref="B23:AG23"/>
    <mergeCell ref="D25:AG32"/>
    <mergeCell ref="D34:AG36"/>
    <mergeCell ref="D38:AG41"/>
    <mergeCell ref="B43:AG44"/>
    <mergeCell ref="B16:AG17"/>
    <mergeCell ref="A3:AH3"/>
    <mergeCell ref="A4:AH4"/>
    <mergeCell ref="Z6:AA6"/>
    <mergeCell ref="AC6:AD6"/>
    <mergeCell ref="AF6:AG6"/>
    <mergeCell ref="Q8:S8"/>
    <mergeCell ref="W8:AH8"/>
    <mergeCell ref="Q9:S9"/>
    <mergeCell ref="W9:AH9"/>
    <mergeCell ref="Q10:V10"/>
    <mergeCell ref="W10:AG10"/>
    <mergeCell ref="A13:AH13"/>
  </mergeCells>
  <phoneticPr fontId="10"/>
  <dataValidations count="1">
    <dataValidation showInputMessage="1" showErrorMessage="1" sqref="W65550:AH65550 JS65550:KD65550 TO65550:TZ65550 ADK65550:ADV65550 ANG65550:ANR65550 AXC65550:AXN65550 BGY65550:BHJ65550 BQU65550:BRF65550 CAQ65550:CBB65550 CKM65550:CKX65550 CUI65550:CUT65550 DEE65550:DEP65550 DOA65550:DOL65550 DXW65550:DYH65550 EHS65550:EID65550 ERO65550:ERZ65550 FBK65550:FBV65550 FLG65550:FLR65550 FVC65550:FVN65550 GEY65550:GFJ65550 GOU65550:GPF65550 GYQ65550:GZB65550 HIM65550:HIX65550 HSI65550:HST65550 ICE65550:ICP65550 IMA65550:IML65550 IVW65550:IWH65550 JFS65550:JGD65550 JPO65550:JPZ65550 JZK65550:JZV65550 KJG65550:KJR65550 KTC65550:KTN65550 LCY65550:LDJ65550 LMU65550:LNF65550 LWQ65550:LXB65550 MGM65550:MGX65550 MQI65550:MQT65550 NAE65550:NAP65550 NKA65550:NKL65550 NTW65550:NUH65550 ODS65550:OED65550 ONO65550:ONZ65550 OXK65550:OXV65550 PHG65550:PHR65550 PRC65550:PRN65550 QAY65550:QBJ65550 QKU65550:QLF65550 QUQ65550:QVB65550 REM65550:REX65550 ROI65550:ROT65550 RYE65550:RYP65550 SIA65550:SIL65550 SRW65550:SSH65550 TBS65550:TCD65550 TLO65550:TLZ65550 TVK65550:TVV65550 UFG65550:UFR65550 UPC65550:UPN65550 UYY65550:UZJ65550 VIU65550:VJF65550 VSQ65550:VTB65550 WCM65550:WCX65550 WMI65550:WMT65550 WWE65550:WWP65550 W131086:AH131086 JS131086:KD131086 TO131086:TZ131086 ADK131086:ADV131086 ANG131086:ANR131086 AXC131086:AXN131086 BGY131086:BHJ131086 BQU131086:BRF131086 CAQ131086:CBB131086 CKM131086:CKX131086 CUI131086:CUT131086 DEE131086:DEP131086 DOA131086:DOL131086 DXW131086:DYH131086 EHS131086:EID131086 ERO131086:ERZ131086 FBK131086:FBV131086 FLG131086:FLR131086 FVC131086:FVN131086 GEY131086:GFJ131086 GOU131086:GPF131086 GYQ131086:GZB131086 HIM131086:HIX131086 HSI131086:HST131086 ICE131086:ICP131086 IMA131086:IML131086 IVW131086:IWH131086 JFS131086:JGD131086 JPO131086:JPZ131086 JZK131086:JZV131086 KJG131086:KJR131086 KTC131086:KTN131086 LCY131086:LDJ131086 LMU131086:LNF131086 LWQ131086:LXB131086 MGM131086:MGX131086 MQI131086:MQT131086 NAE131086:NAP131086 NKA131086:NKL131086 NTW131086:NUH131086 ODS131086:OED131086 ONO131086:ONZ131086 OXK131086:OXV131086 PHG131086:PHR131086 PRC131086:PRN131086 QAY131086:QBJ131086 QKU131086:QLF131086 QUQ131086:QVB131086 REM131086:REX131086 ROI131086:ROT131086 RYE131086:RYP131086 SIA131086:SIL131086 SRW131086:SSH131086 TBS131086:TCD131086 TLO131086:TLZ131086 TVK131086:TVV131086 UFG131086:UFR131086 UPC131086:UPN131086 UYY131086:UZJ131086 VIU131086:VJF131086 VSQ131086:VTB131086 WCM131086:WCX131086 WMI131086:WMT131086 WWE131086:WWP131086 W196622:AH196622 JS196622:KD196622 TO196622:TZ196622 ADK196622:ADV196622 ANG196622:ANR196622 AXC196622:AXN196622 BGY196622:BHJ196622 BQU196622:BRF196622 CAQ196622:CBB196622 CKM196622:CKX196622 CUI196622:CUT196622 DEE196622:DEP196622 DOA196622:DOL196622 DXW196622:DYH196622 EHS196622:EID196622 ERO196622:ERZ196622 FBK196622:FBV196622 FLG196622:FLR196622 FVC196622:FVN196622 GEY196622:GFJ196622 GOU196622:GPF196622 GYQ196622:GZB196622 HIM196622:HIX196622 HSI196622:HST196622 ICE196622:ICP196622 IMA196622:IML196622 IVW196622:IWH196622 JFS196622:JGD196622 JPO196622:JPZ196622 JZK196622:JZV196622 KJG196622:KJR196622 KTC196622:KTN196622 LCY196622:LDJ196622 LMU196622:LNF196622 LWQ196622:LXB196622 MGM196622:MGX196622 MQI196622:MQT196622 NAE196622:NAP196622 NKA196622:NKL196622 NTW196622:NUH196622 ODS196622:OED196622 ONO196622:ONZ196622 OXK196622:OXV196622 PHG196622:PHR196622 PRC196622:PRN196622 QAY196622:QBJ196622 QKU196622:QLF196622 QUQ196622:QVB196622 REM196622:REX196622 ROI196622:ROT196622 RYE196622:RYP196622 SIA196622:SIL196622 SRW196622:SSH196622 TBS196622:TCD196622 TLO196622:TLZ196622 TVK196622:TVV196622 UFG196622:UFR196622 UPC196622:UPN196622 UYY196622:UZJ196622 VIU196622:VJF196622 VSQ196622:VTB196622 WCM196622:WCX196622 WMI196622:WMT196622 WWE196622:WWP196622 W262158:AH262158 JS262158:KD262158 TO262158:TZ262158 ADK262158:ADV262158 ANG262158:ANR262158 AXC262158:AXN262158 BGY262158:BHJ262158 BQU262158:BRF262158 CAQ262158:CBB262158 CKM262158:CKX262158 CUI262158:CUT262158 DEE262158:DEP262158 DOA262158:DOL262158 DXW262158:DYH262158 EHS262158:EID262158 ERO262158:ERZ262158 FBK262158:FBV262158 FLG262158:FLR262158 FVC262158:FVN262158 GEY262158:GFJ262158 GOU262158:GPF262158 GYQ262158:GZB262158 HIM262158:HIX262158 HSI262158:HST262158 ICE262158:ICP262158 IMA262158:IML262158 IVW262158:IWH262158 JFS262158:JGD262158 JPO262158:JPZ262158 JZK262158:JZV262158 KJG262158:KJR262158 KTC262158:KTN262158 LCY262158:LDJ262158 LMU262158:LNF262158 LWQ262158:LXB262158 MGM262158:MGX262158 MQI262158:MQT262158 NAE262158:NAP262158 NKA262158:NKL262158 NTW262158:NUH262158 ODS262158:OED262158 ONO262158:ONZ262158 OXK262158:OXV262158 PHG262158:PHR262158 PRC262158:PRN262158 QAY262158:QBJ262158 QKU262158:QLF262158 QUQ262158:QVB262158 REM262158:REX262158 ROI262158:ROT262158 RYE262158:RYP262158 SIA262158:SIL262158 SRW262158:SSH262158 TBS262158:TCD262158 TLO262158:TLZ262158 TVK262158:TVV262158 UFG262158:UFR262158 UPC262158:UPN262158 UYY262158:UZJ262158 VIU262158:VJF262158 VSQ262158:VTB262158 WCM262158:WCX262158 WMI262158:WMT262158 WWE262158:WWP262158 W327694:AH327694 JS327694:KD327694 TO327694:TZ327694 ADK327694:ADV327694 ANG327694:ANR327694 AXC327694:AXN327694 BGY327694:BHJ327694 BQU327694:BRF327694 CAQ327694:CBB327694 CKM327694:CKX327694 CUI327694:CUT327694 DEE327694:DEP327694 DOA327694:DOL327694 DXW327694:DYH327694 EHS327694:EID327694 ERO327694:ERZ327694 FBK327694:FBV327694 FLG327694:FLR327694 FVC327694:FVN327694 GEY327694:GFJ327694 GOU327694:GPF327694 GYQ327694:GZB327694 HIM327694:HIX327694 HSI327694:HST327694 ICE327694:ICP327694 IMA327694:IML327694 IVW327694:IWH327694 JFS327694:JGD327694 JPO327694:JPZ327694 JZK327694:JZV327694 KJG327694:KJR327694 KTC327694:KTN327694 LCY327694:LDJ327694 LMU327694:LNF327694 LWQ327694:LXB327694 MGM327694:MGX327694 MQI327694:MQT327694 NAE327694:NAP327694 NKA327694:NKL327694 NTW327694:NUH327694 ODS327694:OED327694 ONO327694:ONZ327694 OXK327694:OXV327694 PHG327694:PHR327694 PRC327694:PRN327694 QAY327694:QBJ327694 QKU327694:QLF327694 QUQ327694:QVB327694 REM327694:REX327694 ROI327694:ROT327694 RYE327694:RYP327694 SIA327694:SIL327694 SRW327694:SSH327694 TBS327694:TCD327694 TLO327694:TLZ327694 TVK327694:TVV327694 UFG327694:UFR327694 UPC327694:UPN327694 UYY327694:UZJ327694 VIU327694:VJF327694 VSQ327694:VTB327694 WCM327694:WCX327694 WMI327694:WMT327694 WWE327694:WWP327694 W393230:AH393230 JS393230:KD393230 TO393230:TZ393230 ADK393230:ADV393230 ANG393230:ANR393230 AXC393230:AXN393230 BGY393230:BHJ393230 BQU393230:BRF393230 CAQ393230:CBB393230 CKM393230:CKX393230 CUI393230:CUT393230 DEE393230:DEP393230 DOA393230:DOL393230 DXW393230:DYH393230 EHS393230:EID393230 ERO393230:ERZ393230 FBK393230:FBV393230 FLG393230:FLR393230 FVC393230:FVN393230 GEY393230:GFJ393230 GOU393230:GPF393230 GYQ393230:GZB393230 HIM393230:HIX393230 HSI393230:HST393230 ICE393230:ICP393230 IMA393230:IML393230 IVW393230:IWH393230 JFS393230:JGD393230 JPO393230:JPZ393230 JZK393230:JZV393230 KJG393230:KJR393230 KTC393230:KTN393230 LCY393230:LDJ393230 LMU393230:LNF393230 LWQ393230:LXB393230 MGM393230:MGX393230 MQI393230:MQT393230 NAE393230:NAP393230 NKA393230:NKL393230 NTW393230:NUH393230 ODS393230:OED393230 ONO393230:ONZ393230 OXK393230:OXV393230 PHG393230:PHR393230 PRC393230:PRN393230 QAY393230:QBJ393230 QKU393230:QLF393230 QUQ393230:QVB393230 REM393230:REX393230 ROI393230:ROT393230 RYE393230:RYP393230 SIA393230:SIL393230 SRW393230:SSH393230 TBS393230:TCD393230 TLO393230:TLZ393230 TVK393230:TVV393230 UFG393230:UFR393230 UPC393230:UPN393230 UYY393230:UZJ393230 VIU393230:VJF393230 VSQ393230:VTB393230 WCM393230:WCX393230 WMI393230:WMT393230 WWE393230:WWP393230 W458766:AH458766 JS458766:KD458766 TO458766:TZ458766 ADK458766:ADV458766 ANG458766:ANR458766 AXC458766:AXN458766 BGY458766:BHJ458766 BQU458766:BRF458766 CAQ458766:CBB458766 CKM458766:CKX458766 CUI458766:CUT458766 DEE458766:DEP458766 DOA458766:DOL458766 DXW458766:DYH458766 EHS458766:EID458766 ERO458766:ERZ458766 FBK458766:FBV458766 FLG458766:FLR458766 FVC458766:FVN458766 GEY458766:GFJ458766 GOU458766:GPF458766 GYQ458766:GZB458766 HIM458766:HIX458766 HSI458766:HST458766 ICE458766:ICP458766 IMA458766:IML458766 IVW458766:IWH458766 JFS458766:JGD458766 JPO458766:JPZ458766 JZK458766:JZV458766 KJG458766:KJR458766 KTC458766:KTN458766 LCY458766:LDJ458766 LMU458766:LNF458766 LWQ458766:LXB458766 MGM458766:MGX458766 MQI458766:MQT458766 NAE458766:NAP458766 NKA458766:NKL458766 NTW458766:NUH458766 ODS458766:OED458766 ONO458766:ONZ458766 OXK458766:OXV458766 PHG458766:PHR458766 PRC458766:PRN458766 QAY458766:QBJ458766 QKU458766:QLF458766 QUQ458766:QVB458766 REM458766:REX458766 ROI458766:ROT458766 RYE458766:RYP458766 SIA458766:SIL458766 SRW458766:SSH458766 TBS458766:TCD458766 TLO458766:TLZ458766 TVK458766:TVV458766 UFG458766:UFR458766 UPC458766:UPN458766 UYY458766:UZJ458766 VIU458766:VJF458766 VSQ458766:VTB458766 WCM458766:WCX458766 WMI458766:WMT458766 WWE458766:WWP458766 W524302:AH524302 JS524302:KD524302 TO524302:TZ524302 ADK524302:ADV524302 ANG524302:ANR524302 AXC524302:AXN524302 BGY524302:BHJ524302 BQU524302:BRF524302 CAQ524302:CBB524302 CKM524302:CKX524302 CUI524302:CUT524302 DEE524302:DEP524302 DOA524302:DOL524302 DXW524302:DYH524302 EHS524302:EID524302 ERO524302:ERZ524302 FBK524302:FBV524302 FLG524302:FLR524302 FVC524302:FVN524302 GEY524302:GFJ524302 GOU524302:GPF524302 GYQ524302:GZB524302 HIM524302:HIX524302 HSI524302:HST524302 ICE524302:ICP524302 IMA524302:IML524302 IVW524302:IWH524302 JFS524302:JGD524302 JPO524302:JPZ524302 JZK524302:JZV524302 KJG524302:KJR524302 KTC524302:KTN524302 LCY524302:LDJ524302 LMU524302:LNF524302 LWQ524302:LXB524302 MGM524302:MGX524302 MQI524302:MQT524302 NAE524302:NAP524302 NKA524302:NKL524302 NTW524302:NUH524302 ODS524302:OED524302 ONO524302:ONZ524302 OXK524302:OXV524302 PHG524302:PHR524302 PRC524302:PRN524302 QAY524302:QBJ524302 QKU524302:QLF524302 QUQ524302:QVB524302 REM524302:REX524302 ROI524302:ROT524302 RYE524302:RYP524302 SIA524302:SIL524302 SRW524302:SSH524302 TBS524302:TCD524302 TLO524302:TLZ524302 TVK524302:TVV524302 UFG524302:UFR524302 UPC524302:UPN524302 UYY524302:UZJ524302 VIU524302:VJF524302 VSQ524302:VTB524302 WCM524302:WCX524302 WMI524302:WMT524302 WWE524302:WWP524302 W589838:AH589838 JS589838:KD589838 TO589838:TZ589838 ADK589838:ADV589838 ANG589838:ANR589838 AXC589838:AXN589838 BGY589838:BHJ589838 BQU589838:BRF589838 CAQ589838:CBB589838 CKM589838:CKX589838 CUI589838:CUT589838 DEE589838:DEP589838 DOA589838:DOL589838 DXW589838:DYH589838 EHS589838:EID589838 ERO589838:ERZ589838 FBK589838:FBV589838 FLG589838:FLR589838 FVC589838:FVN589838 GEY589838:GFJ589838 GOU589838:GPF589838 GYQ589838:GZB589838 HIM589838:HIX589838 HSI589838:HST589838 ICE589838:ICP589838 IMA589838:IML589838 IVW589838:IWH589838 JFS589838:JGD589838 JPO589838:JPZ589838 JZK589838:JZV589838 KJG589838:KJR589838 KTC589838:KTN589838 LCY589838:LDJ589838 LMU589838:LNF589838 LWQ589838:LXB589838 MGM589838:MGX589838 MQI589838:MQT589838 NAE589838:NAP589838 NKA589838:NKL589838 NTW589838:NUH589838 ODS589838:OED589838 ONO589838:ONZ589838 OXK589838:OXV589838 PHG589838:PHR589838 PRC589838:PRN589838 QAY589838:QBJ589838 QKU589838:QLF589838 QUQ589838:QVB589838 REM589838:REX589838 ROI589838:ROT589838 RYE589838:RYP589838 SIA589838:SIL589838 SRW589838:SSH589838 TBS589838:TCD589838 TLO589838:TLZ589838 TVK589838:TVV589838 UFG589838:UFR589838 UPC589838:UPN589838 UYY589838:UZJ589838 VIU589838:VJF589838 VSQ589838:VTB589838 WCM589838:WCX589838 WMI589838:WMT589838 WWE589838:WWP589838 W655374:AH655374 JS655374:KD655374 TO655374:TZ655374 ADK655374:ADV655374 ANG655374:ANR655374 AXC655374:AXN655374 BGY655374:BHJ655374 BQU655374:BRF655374 CAQ655374:CBB655374 CKM655374:CKX655374 CUI655374:CUT655374 DEE655374:DEP655374 DOA655374:DOL655374 DXW655374:DYH655374 EHS655374:EID655374 ERO655374:ERZ655374 FBK655374:FBV655374 FLG655374:FLR655374 FVC655374:FVN655374 GEY655374:GFJ655374 GOU655374:GPF655374 GYQ655374:GZB655374 HIM655374:HIX655374 HSI655374:HST655374 ICE655374:ICP655374 IMA655374:IML655374 IVW655374:IWH655374 JFS655374:JGD655374 JPO655374:JPZ655374 JZK655374:JZV655374 KJG655374:KJR655374 KTC655374:KTN655374 LCY655374:LDJ655374 LMU655374:LNF655374 LWQ655374:LXB655374 MGM655374:MGX655374 MQI655374:MQT655374 NAE655374:NAP655374 NKA655374:NKL655374 NTW655374:NUH655374 ODS655374:OED655374 ONO655374:ONZ655374 OXK655374:OXV655374 PHG655374:PHR655374 PRC655374:PRN655374 QAY655374:QBJ655374 QKU655374:QLF655374 QUQ655374:QVB655374 REM655374:REX655374 ROI655374:ROT655374 RYE655374:RYP655374 SIA655374:SIL655374 SRW655374:SSH655374 TBS655374:TCD655374 TLO655374:TLZ655374 TVK655374:TVV655374 UFG655374:UFR655374 UPC655374:UPN655374 UYY655374:UZJ655374 VIU655374:VJF655374 VSQ655374:VTB655374 WCM655374:WCX655374 WMI655374:WMT655374 WWE655374:WWP655374 W720910:AH720910 JS720910:KD720910 TO720910:TZ720910 ADK720910:ADV720910 ANG720910:ANR720910 AXC720910:AXN720910 BGY720910:BHJ720910 BQU720910:BRF720910 CAQ720910:CBB720910 CKM720910:CKX720910 CUI720910:CUT720910 DEE720910:DEP720910 DOA720910:DOL720910 DXW720910:DYH720910 EHS720910:EID720910 ERO720910:ERZ720910 FBK720910:FBV720910 FLG720910:FLR720910 FVC720910:FVN720910 GEY720910:GFJ720910 GOU720910:GPF720910 GYQ720910:GZB720910 HIM720910:HIX720910 HSI720910:HST720910 ICE720910:ICP720910 IMA720910:IML720910 IVW720910:IWH720910 JFS720910:JGD720910 JPO720910:JPZ720910 JZK720910:JZV720910 KJG720910:KJR720910 KTC720910:KTN720910 LCY720910:LDJ720910 LMU720910:LNF720910 LWQ720910:LXB720910 MGM720910:MGX720910 MQI720910:MQT720910 NAE720910:NAP720910 NKA720910:NKL720910 NTW720910:NUH720910 ODS720910:OED720910 ONO720910:ONZ720910 OXK720910:OXV720910 PHG720910:PHR720910 PRC720910:PRN720910 QAY720910:QBJ720910 QKU720910:QLF720910 QUQ720910:QVB720910 REM720910:REX720910 ROI720910:ROT720910 RYE720910:RYP720910 SIA720910:SIL720910 SRW720910:SSH720910 TBS720910:TCD720910 TLO720910:TLZ720910 TVK720910:TVV720910 UFG720910:UFR720910 UPC720910:UPN720910 UYY720910:UZJ720910 VIU720910:VJF720910 VSQ720910:VTB720910 WCM720910:WCX720910 WMI720910:WMT720910 WWE720910:WWP720910 W786446:AH786446 JS786446:KD786446 TO786446:TZ786446 ADK786446:ADV786446 ANG786446:ANR786446 AXC786446:AXN786446 BGY786446:BHJ786446 BQU786446:BRF786446 CAQ786446:CBB786446 CKM786446:CKX786446 CUI786446:CUT786446 DEE786446:DEP786446 DOA786446:DOL786446 DXW786446:DYH786446 EHS786446:EID786446 ERO786446:ERZ786446 FBK786446:FBV786446 FLG786446:FLR786446 FVC786446:FVN786446 GEY786446:GFJ786446 GOU786446:GPF786446 GYQ786446:GZB786446 HIM786446:HIX786446 HSI786446:HST786446 ICE786446:ICP786446 IMA786446:IML786446 IVW786446:IWH786446 JFS786446:JGD786446 JPO786446:JPZ786446 JZK786446:JZV786446 KJG786446:KJR786446 KTC786446:KTN786446 LCY786446:LDJ786446 LMU786446:LNF786446 LWQ786446:LXB786446 MGM786446:MGX786446 MQI786446:MQT786446 NAE786446:NAP786446 NKA786446:NKL786446 NTW786446:NUH786446 ODS786446:OED786446 ONO786446:ONZ786446 OXK786446:OXV786446 PHG786446:PHR786446 PRC786446:PRN786446 QAY786446:QBJ786446 QKU786446:QLF786446 QUQ786446:QVB786446 REM786446:REX786446 ROI786446:ROT786446 RYE786446:RYP786446 SIA786446:SIL786446 SRW786446:SSH786446 TBS786446:TCD786446 TLO786446:TLZ786446 TVK786446:TVV786446 UFG786446:UFR786446 UPC786446:UPN786446 UYY786446:UZJ786446 VIU786446:VJF786446 VSQ786446:VTB786446 WCM786446:WCX786446 WMI786446:WMT786446 WWE786446:WWP786446 W851982:AH851982 JS851982:KD851982 TO851982:TZ851982 ADK851982:ADV851982 ANG851982:ANR851982 AXC851982:AXN851982 BGY851982:BHJ851982 BQU851982:BRF851982 CAQ851982:CBB851982 CKM851982:CKX851982 CUI851982:CUT851982 DEE851982:DEP851982 DOA851982:DOL851982 DXW851982:DYH851982 EHS851982:EID851982 ERO851982:ERZ851982 FBK851982:FBV851982 FLG851982:FLR851982 FVC851982:FVN851982 GEY851982:GFJ851982 GOU851982:GPF851982 GYQ851982:GZB851982 HIM851982:HIX851982 HSI851982:HST851982 ICE851982:ICP851982 IMA851982:IML851982 IVW851982:IWH851982 JFS851982:JGD851982 JPO851982:JPZ851982 JZK851982:JZV851982 KJG851982:KJR851982 KTC851982:KTN851982 LCY851982:LDJ851982 LMU851982:LNF851982 LWQ851982:LXB851982 MGM851982:MGX851982 MQI851982:MQT851982 NAE851982:NAP851982 NKA851982:NKL851982 NTW851982:NUH851982 ODS851982:OED851982 ONO851982:ONZ851982 OXK851982:OXV851982 PHG851982:PHR851982 PRC851982:PRN851982 QAY851982:QBJ851982 QKU851982:QLF851982 QUQ851982:QVB851982 REM851982:REX851982 ROI851982:ROT851982 RYE851982:RYP851982 SIA851982:SIL851982 SRW851982:SSH851982 TBS851982:TCD851982 TLO851982:TLZ851982 TVK851982:TVV851982 UFG851982:UFR851982 UPC851982:UPN851982 UYY851982:UZJ851982 VIU851982:VJF851982 VSQ851982:VTB851982 WCM851982:WCX851982 WMI851982:WMT851982 WWE851982:WWP851982 W917518:AH917518 JS917518:KD917518 TO917518:TZ917518 ADK917518:ADV917518 ANG917518:ANR917518 AXC917518:AXN917518 BGY917518:BHJ917518 BQU917518:BRF917518 CAQ917518:CBB917518 CKM917518:CKX917518 CUI917518:CUT917518 DEE917518:DEP917518 DOA917518:DOL917518 DXW917518:DYH917518 EHS917518:EID917518 ERO917518:ERZ917518 FBK917518:FBV917518 FLG917518:FLR917518 FVC917518:FVN917518 GEY917518:GFJ917518 GOU917518:GPF917518 GYQ917518:GZB917518 HIM917518:HIX917518 HSI917518:HST917518 ICE917518:ICP917518 IMA917518:IML917518 IVW917518:IWH917518 JFS917518:JGD917518 JPO917518:JPZ917518 JZK917518:JZV917518 KJG917518:KJR917518 KTC917518:KTN917518 LCY917518:LDJ917518 LMU917518:LNF917518 LWQ917518:LXB917518 MGM917518:MGX917518 MQI917518:MQT917518 NAE917518:NAP917518 NKA917518:NKL917518 NTW917518:NUH917518 ODS917518:OED917518 ONO917518:ONZ917518 OXK917518:OXV917518 PHG917518:PHR917518 PRC917518:PRN917518 QAY917518:QBJ917518 QKU917518:QLF917518 QUQ917518:QVB917518 REM917518:REX917518 ROI917518:ROT917518 RYE917518:RYP917518 SIA917518:SIL917518 SRW917518:SSH917518 TBS917518:TCD917518 TLO917518:TLZ917518 TVK917518:TVV917518 UFG917518:UFR917518 UPC917518:UPN917518 UYY917518:UZJ917518 VIU917518:VJF917518 VSQ917518:VTB917518 WCM917518:WCX917518 WMI917518:WMT917518 WWE917518:WWP917518 W983054:AH983054 JS983054:KD983054 TO983054:TZ983054 ADK983054:ADV983054 ANG983054:ANR983054 AXC983054:AXN983054 BGY983054:BHJ983054 BQU983054:BRF983054 CAQ983054:CBB983054 CKM983054:CKX983054 CUI983054:CUT983054 DEE983054:DEP983054 DOA983054:DOL983054 DXW983054:DYH983054 EHS983054:EID983054 ERO983054:ERZ983054 FBK983054:FBV983054 FLG983054:FLR983054 FVC983054:FVN983054 GEY983054:GFJ983054 GOU983054:GPF983054 GYQ983054:GZB983054 HIM983054:HIX983054 HSI983054:HST983054 ICE983054:ICP983054 IMA983054:IML983054 IVW983054:IWH983054 JFS983054:JGD983054 JPO983054:JPZ983054 JZK983054:JZV983054 KJG983054:KJR983054 KTC983054:KTN983054 LCY983054:LDJ983054 LMU983054:LNF983054 LWQ983054:LXB983054 MGM983054:MGX983054 MQI983054:MQT983054 NAE983054:NAP983054 NKA983054:NKL983054 NTW983054:NUH983054 ODS983054:OED983054 ONO983054:ONZ983054 OXK983054:OXV983054 PHG983054:PHR983054 PRC983054:PRN983054 QAY983054:QBJ983054 QKU983054:QLF983054 QUQ983054:QVB983054 REM983054:REX983054 ROI983054:ROT983054 RYE983054:RYP983054 SIA983054:SIL983054 SRW983054:SSH983054 TBS983054:TCD983054 TLO983054:TLZ983054 TVK983054:TVV983054 UFG983054:UFR983054 UPC983054:UPN983054 UYY983054:UZJ983054 VIU983054:VJF983054 VSQ983054:VTB983054 WCM983054:WCX983054 WMI983054:WMT983054 WWE983054:WWP983054 WVP983054:WWA983054 H65550:S65550 JD65550:JO65550 SZ65550:TK65550 ACV65550:ADG65550 AMR65550:ANC65550 AWN65550:AWY65550 BGJ65550:BGU65550 BQF65550:BQQ65550 CAB65550:CAM65550 CJX65550:CKI65550 CTT65550:CUE65550 DDP65550:DEA65550 DNL65550:DNW65550 DXH65550:DXS65550 EHD65550:EHO65550 EQZ65550:ERK65550 FAV65550:FBG65550 FKR65550:FLC65550 FUN65550:FUY65550 GEJ65550:GEU65550 GOF65550:GOQ65550 GYB65550:GYM65550 HHX65550:HII65550 HRT65550:HSE65550 IBP65550:ICA65550 ILL65550:ILW65550 IVH65550:IVS65550 JFD65550:JFO65550 JOZ65550:JPK65550 JYV65550:JZG65550 KIR65550:KJC65550 KSN65550:KSY65550 LCJ65550:LCU65550 LMF65550:LMQ65550 LWB65550:LWM65550 MFX65550:MGI65550 MPT65550:MQE65550 MZP65550:NAA65550 NJL65550:NJW65550 NTH65550:NTS65550 ODD65550:ODO65550 OMZ65550:ONK65550 OWV65550:OXG65550 PGR65550:PHC65550 PQN65550:PQY65550 QAJ65550:QAU65550 QKF65550:QKQ65550 QUB65550:QUM65550 RDX65550:REI65550 RNT65550:ROE65550 RXP65550:RYA65550 SHL65550:SHW65550 SRH65550:SRS65550 TBD65550:TBO65550 TKZ65550:TLK65550 TUV65550:TVG65550 UER65550:UFC65550 UON65550:UOY65550 UYJ65550:UYU65550 VIF65550:VIQ65550 VSB65550:VSM65550 WBX65550:WCI65550 WLT65550:WME65550 WVP65550:WWA65550 H131086:S131086 JD131086:JO131086 SZ131086:TK131086 ACV131086:ADG131086 AMR131086:ANC131086 AWN131086:AWY131086 BGJ131086:BGU131086 BQF131086:BQQ131086 CAB131086:CAM131086 CJX131086:CKI131086 CTT131086:CUE131086 DDP131086:DEA131086 DNL131086:DNW131086 DXH131086:DXS131086 EHD131086:EHO131086 EQZ131086:ERK131086 FAV131086:FBG131086 FKR131086:FLC131086 FUN131086:FUY131086 GEJ131086:GEU131086 GOF131086:GOQ131086 GYB131086:GYM131086 HHX131086:HII131086 HRT131086:HSE131086 IBP131086:ICA131086 ILL131086:ILW131086 IVH131086:IVS131086 JFD131086:JFO131086 JOZ131086:JPK131086 JYV131086:JZG131086 KIR131086:KJC131086 KSN131086:KSY131086 LCJ131086:LCU131086 LMF131086:LMQ131086 LWB131086:LWM131086 MFX131086:MGI131086 MPT131086:MQE131086 MZP131086:NAA131086 NJL131086:NJW131086 NTH131086:NTS131086 ODD131086:ODO131086 OMZ131086:ONK131086 OWV131086:OXG131086 PGR131086:PHC131086 PQN131086:PQY131086 QAJ131086:QAU131086 QKF131086:QKQ131086 QUB131086:QUM131086 RDX131086:REI131086 RNT131086:ROE131086 RXP131086:RYA131086 SHL131086:SHW131086 SRH131086:SRS131086 TBD131086:TBO131086 TKZ131086:TLK131086 TUV131086:TVG131086 UER131086:UFC131086 UON131086:UOY131086 UYJ131086:UYU131086 VIF131086:VIQ131086 VSB131086:VSM131086 WBX131086:WCI131086 WLT131086:WME131086 WVP131086:WWA131086 H196622:S196622 JD196622:JO196622 SZ196622:TK196622 ACV196622:ADG196622 AMR196622:ANC196622 AWN196622:AWY196622 BGJ196622:BGU196622 BQF196622:BQQ196622 CAB196622:CAM196622 CJX196622:CKI196622 CTT196622:CUE196622 DDP196622:DEA196622 DNL196622:DNW196622 DXH196622:DXS196622 EHD196622:EHO196622 EQZ196622:ERK196622 FAV196622:FBG196622 FKR196622:FLC196622 FUN196622:FUY196622 GEJ196622:GEU196622 GOF196622:GOQ196622 GYB196622:GYM196622 HHX196622:HII196622 HRT196622:HSE196622 IBP196622:ICA196622 ILL196622:ILW196622 IVH196622:IVS196622 JFD196622:JFO196622 JOZ196622:JPK196622 JYV196622:JZG196622 KIR196622:KJC196622 KSN196622:KSY196622 LCJ196622:LCU196622 LMF196622:LMQ196622 LWB196622:LWM196622 MFX196622:MGI196622 MPT196622:MQE196622 MZP196622:NAA196622 NJL196622:NJW196622 NTH196622:NTS196622 ODD196622:ODO196622 OMZ196622:ONK196622 OWV196622:OXG196622 PGR196622:PHC196622 PQN196622:PQY196622 QAJ196622:QAU196622 QKF196622:QKQ196622 QUB196622:QUM196622 RDX196622:REI196622 RNT196622:ROE196622 RXP196622:RYA196622 SHL196622:SHW196622 SRH196622:SRS196622 TBD196622:TBO196622 TKZ196622:TLK196622 TUV196622:TVG196622 UER196622:UFC196622 UON196622:UOY196622 UYJ196622:UYU196622 VIF196622:VIQ196622 VSB196622:VSM196622 WBX196622:WCI196622 WLT196622:WME196622 WVP196622:WWA196622 H262158:S262158 JD262158:JO262158 SZ262158:TK262158 ACV262158:ADG262158 AMR262158:ANC262158 AWN262158:AWY262158 BGJ262158:BGU262158 BQF262158:BQQ262158 CAB262158:CAM262158 CJX262158:CKI262158 CTT262158:CUE262158 DDP262158:DEA262158 DNL262158:DNW262158 DXH262158:DXS262158 EHD262158:EHO262158 EQZ262158:ERK262158 FAV262158:FBG262158 FKR262158:FLC262158 FUN262158:FUY262158 GEJ262158:GEU262158 GOF262158:GOQ262158 GYB262158:GYM262158 HHX262158:HII262158 HRT262158:HSE262158 IBP262158:ICA262158 ILL262158:ILW262158 IVH262158:IVS262158 JFD262158:JFO262158 JOZ262158:JPK262158 JYV262158:JZG262158 KIR262158:KJC262158 KSN262158:KSY262158 LCJ262158:LCU262158 LMF262158:LMQ262158 LWB262158:LWM262158 MFX262158:MGI262158 MPT262158:MQE262158 MZP262158:NAA262158 NJL262158:NJW262158 NTH262158:NTS262158 ODD262158:ODO262158 OMZ262158:ONK262158 OWV262158:OXG262158 PGR262158:PHC262158 PQN262158:PQY262158 QAJ262158:QAU262158 QKF262158:QKQ262158 QUB262158:QUM262158 RDX262158:REI262158 RNT262158:ROE262158 RXP262158:RYA262158 SHL262158:SHW262158 SRH262158:SRS262158 TBD262158:TBO262158 TKZ262158:TLK262158 TUV262158:TVG262158 UER262158:UFC262158 UON262158:UOY262158 UYJ262158:UYU262158 VIF262158:VIQ262158 VSB262158:VSM262158 WBX262158:WCI262158 WLT262158:WME262158 WVP262158:WWA262158 H327694:S327694 JD327694:JO327694 SZ327694:TK327694 ACV327694:ADG327694 AMR327694:ANC327694 AWN327694:AWY327694 BGJ327694:BGU327694 BQF327694:BQQ327694 CAB327694:CAM327694 CJX327694:CKI327694 CTT327694:CUE327694 DDP327694:DEA327694 DNL327694:DNW327694 DXH327694:DXS327694 EHD327694:EHO327694 EQZ327694:ERK327694 FAV327694:FBG327694 FKR327694:FLC327694 FUN327694:FUY327694 GEJ327694:GEU327694 GOF327694:GOQ327694 GYB327694:GYM327694 HHX327694:HII327694 HRT327694:HSE327694 IBP327694:ICA327694 ILL327694:ILW327694 IVH327694:IVS327694 JFD327694:JFO327694 JOZ327694:JPK327694 JYV327694:JZG327694 KIR327694:KJC327694 KSN327694:KSY327694 LCJ327694:LCU327694 LMF327694:LMQ327694 LWB327694:LWM327694 MFX327694:MGI327694 MPT327694:MQE327694 MZP327694:NAA327694 NJL327694:NJW327694 NTH327694:NTS327694 ODD327694:ODO327694 OMZ327694:ONK327694 OWV327694:OXG327694 PGR327694:PHC327694 PQN327694:PQY327694 QAJ327694:QAU327694 QKF327694:QKQ327694 QUB327694:QUM327694 RDX327694:REI327694 RNT327694:ROE327694 RXP327694:RYA327694 SHL327694:SHW327694 SRH327694:SRS327694 TBD327694:TBO327694 TKZ327694:TLK327694 TUV327694:TVG327694 UER327694:UFC327694 UON327694:UOY327694 UYJ327694:UYU327694 VIF327694:VIQ327694 VSB327694:VSM327694 WBX327694:WCI327694 WLT327694:WME327694 WVP327694:WWA327694 H393230:S393230 JD393230:JO393230 SZ393230:TK393230 ACV393230:ADG393230 AMR393230:ANC393230 AWN393230:AWY393230 BGJ393230:BGU393230 BQF393230:BQQ393230 CAB393230:CAM393230 CJX393230:CKI393230 CTT393230:CUE393230 DDP393230:DEA393230 DNL393230:DNW393230 DXH393230:DXS393230 EHD393230:EHO393230 EQZ393230:ERK393230 FAV393230:FBG393230 FKR393230:FLC393230 FUN393230:FUY393230 GEJ393230:GEU393230 GOF393230:GOQ393230 GYB393230:GYM393230 HHX393230:HII393230 HRT393230:HSE393230 IBP393230:ICA393230 ILL393230:ILW393230 IVH393230:IVS393230 JFD393230:JFO393230 JOZ393230:JPK393230 JYV393230:JZG393230 KIR393230:KJC393230 KSN393230:KSY393230 LCJ393230:LCU393230 LMF393230:LMQ393230 LWB393230:LWM393230 MFX393230:MGI393230 MPT393230:MQE393230 MZP393230:NAA393230 NJL393230:NJW393230 NTH393230:NTS393230 ODD393230:ODO393230 OMZ393230:ONK393230 OWV393230:OXG393230 PGR393230:PHC393230 PQN393230:PQY393230 QAJ393230:QAU393230 QKF393230:QKQ393230 QUB393230:QUM393230 RDX393230:REI393230 RNT393230:ROE393230 RXP393230:RYA393230 SHL393230:SHW393230 SRH393230:SRS393230 TBD393230:TBO393230 TKZ393230:TLK393230 TUV393230:TVG393230 UER393230:UFC393230 UON393230:UOY393230 UYJ393230:UYU393230 VIF393230:VIQ393230 VSB393230:VSM393230 WBX393230:WCI393230 WLT393230:WME393230 WVP393230:WWA393230 H458766:S458766 JD458766:JO458766 SZ458766:TK458766 ACV458766:ADG458766 AMR458766:ANC458766 AWN458766:AWY458766 BGJ458766:BGU458766 BQF458766:BQQ458766 CAB458766:CAM458766 CJX458766:CKI458766 CTT458766:CUE458766 DDP458766:DEA458766 DNL458766:DNW458766 DXH458766:DXS458766 EHD458766:EHO458766 EQZ458766:ERK458766 FAV458766:FBG458766 FKR458766:FLC458766 FUN458766:FUY458766 GEJ458766:GEU458766 GOF458766:GOQ458766 GYB458766:GYM458766 HHX458766:HII458766 HRT458766:HSE458766 IBP458766:ICA458766 ILL458766:ILW458766 IVH458766:IVS458766 JFD458766:JFO458766 JOZ458766:JPK458766 JYV458766:JZG458766 KIR458766:KJC458766 KSN458766:KSY458766 LCJ458766:LCU458766 LMF458766:LMQ458766 LWB458766:LWM458766 MFX458766:MGI458766 MPT458766:MQE458766 MZP458766:NAA458766 NJL458766:NJW458766 NTH458766:NTS458766 ODD458766:ODO458766 OMZ458766:ONK458766 OWV458766:OXG458766 PGR458766:PHC458766 PQN458766:PQY458766 QAJ458766:QAU458766 QKF458766:QKQ458766 QUB458766:QUM458766 RDX458766:REI458766 RNT458766:ROE458766 RXP458766:RYA458766 SHL458766:SHW458766 SRH458766:SRS458766 TBD458766:TBO458766 TKZ458766:TLK458766 TUV458766:TVG458766 UER458766:UFC458766 UON458766:UOY458766 UYJ458766:UYU458766 VIF458766:VIQ458766 VSB458766:VSM458766 WBX458766:WCI458766 WLT458766:WME458766 WVP458766:WWA458766 H524302:S524302 JD524302:JO524302 SZ524302:TK524302 ACV524302:ADG524302 AMR524302:ANC524302 AWN524302:AWY524302 BGJ524302:BGU524302 BQF524302:BQQ524302 CAB524302:CAM524302 CJX524302:CKI524302 CTT524302:CUE524302 DDP524302:DEA524302 DNL524302:DNW524302 DXH524302:DXS524302 EHD524302:EHO524302 EQZ524302:ERK524302 FAV524302:FBG524302 FKR524302:FLC524302 FUN524302:FUY524302 GEJ524302:GEU524302 GOF524302:GOQ524302 GYB524302:GYM524302 HHX524302:HII524302 HRT524302:HSE524302 IBP524302:ICA524302 ILL524302:ILW524302 IVH524302:IVS524302 JFD524302:JFO524302 JOZ524302:JPK524302 JYV524302:JZG524302 KIR524302:KJC524302 KSN524302:KSY524302 LCJ524302:LCU524302 LMF524302:LMQ524302 LWB524302:LWM524302 MFX524302:MGI524302 MPT524302:MQE524302 MZP524302:NAA524302 NJL524302:NJW524302 NTH524302:NTS524302 ODD524302:ODO524302 OMZ524302:ONK524302 OWV524302:OXG524302 PGR524302:PHC524302 PQN524302:PQY524302 QAJ524302:QAU524302 QKF524302:QKQ524302 QUB524302:QUM524302 RDX524302:REI524302 RNT524302:ROE524302 RXP524302:RYA524302 SHL524302:SHW524302 SRH524302:SRS524302 TBD524302:TBO524302 TKZ524302:TLK524302 TUV524302:TVG524302 UER524302:UFC524302 UON524302:UOY524302 UYJ524302:UYU524302 VIF524302:VIQ524302 VSB524302:VSM524302 WBX524302:WCI524302 WLT524302:WME524302 WVP524302:WWA524302 H589838:S589838 JD589838:JO589838 SZ589838:TK589838 ACV589838:ADG589838 AMR589838:ANC589838 AWN589838:AWY589838 BGJ589838:BGU589838 BQF589838:BQQ589838 CAB589838:CAM589838 CJX589838:CKI589838 CTT589838:CUE589838 DDP589838:DEA589838 DNL589838:DNW589838 DXH589838:DXS589838 EHD589838:EHO589838 EQZ589838:ERK589838 FAV589838:FBG589838 FKR589838:FLC589838 FUN589838:FUY589838 GEJ589838:GEU589838 GOF589838:GOQ589838 GYB589838:GYM589838 HHX589838:HII589838 HRT589838:HSE589838 IBP589838:ICA589838 ILL589838:ILW589838 IVH589838:IVS589838 JFD589838:JFO589838 JOZ589838:JPK589838 JYV589838:JZG589838 KIR589838:KJC589838 KSN589838:KSY589838 LCJ589838:LCU589838 LMF589838:LMQ589838 LWB589838:LWM589838 MFX589838:MGI589838 MPT589838:MQE589838 MZP589838:NAA589838 NJL589838:NJW589838 NTH589838:NTS589838 ODD589838:ODO589838 OMZ589838:ONK589838 OWV589838:OXG589838 PGR589838:PHC589838 PQN589838:PQY589838 QAJ589838:QAU589838 QKF589838:QKQ589838 QUB589838:QUM589838 RDX589838:REI589838 RNT589838:ROE589838 RXP589838:RYA589838 SHL589838:SHW589838 SRH589838:SRS589838 TBD589838:TBO589838 TKZ589838:TLK589838 TUV589838:TVG589838 UER589838:UFC589838 UON589838:UOY589838 UYJ589838:UYU589838 VIF589838:VIQ589838 VSB589838:VSM589838 WBX589838:WCI589838 WLT589838:WME589838 WVP589838:WWA589838 H655374:S655374 JD655374:JO655374 SZ655374:TK655374 ACV655374:ADG655374 AMR655374:ANC655374 AWN655374:AWY655374 BGJ655374:BGU655374 BQF655374:BQQ655374 CAB655374:CAM655374 CJX655374:CKI655374 CTT655374:CUE655374 DDP655374:DEA655374 DNL655374:DNW655374 DXH655374:DXS655374 EHD655374:EHO655374 EQZ655374:ERK655374 FAV655374:FBG655374 FKR655374:FLC655374 FUN655374:FUY655374 GEJ655374:GEU655374 GOF655374:GOQ655374 GYB655374:GYM655374 HHX655374:HII655374 HRT655374:HSE655374 IBP655374:ICA655374 ILL655374:ILW655374 IVH655374:IVS655374 JFD655374:JFO655374 JOZ655374:JPK655374 JYV655374:JZG655374 KIR655374:KJC655374 KSN655374:KSY655374 LCJ655374:LCU655374 LMF655374:LMQ655374 LWB655374:LWM655374 MFX655374:MGI655374 MPT655374:MQE655374 MZP655374:NAA655374 NJL655374:NJW655374 NTH655374:NTS655374 ODD655374:ODO655374 OMZ655374:ONK655374 OWV655374:OXG655374 PGR655374:PHC655374 PQN655374:PQY655374 QAJ655374:QAU655374 QKF655374:QKQ655374 QUB655374:QUM655374 RDX655374:REI655374 RNT655374:ROE655374 RXP655374:RYA655374 SHL655374:SHW655374 SRH655374:SRS655374 TBD655374:TBO655374 TKZ655374:TLK655374 TUV655374:TVG655374 UER655374:UFC655374 UON655374:UOY655374 UYJ655374:UYU655374 VIF655374:VIQ655374 VSB655374:VSM655374 WBX655374:WCI655374 WLT655374:WME655374 WVP655374:WWA655374 H720910:S720910 JD720910:JO720910 SZ720910:TK720910 ACV720910:ADG720910 AMR720910:ANC720910 AWN720910:AWY720910 BGJ720910:BGU720910 BQF720910:BQQ720910 CAB720910:CAM720910 CJX720910:CKI720910 CTT720910:CUE720910 DDP720910:DEA720910 DNL720910:DNW720910 DXH720910:DXS720910 EHD720910:EHO720910 EQZ720910:ERK720910 FAV720910:FBG720910 FKR720910:FLC720910 FUN720910:FUY720910 GEJ720910:GEU720910 GOF720910:GOQ720910 GYB720910:GYM720910 HHX720910:HII720910 HRT720910:HSE720910 IBP720910:ICA720910 ILL720910:ILW720910 IVH720910:IVS720910 JFD720910:JFO720910 JOZ720910:JPK720910 JYV720910:JZG720910 KIR720910:KJC720910 KSN720910:KSY720910 LCJ720910:LCU720910 LMF720910:LMQ720910 LWB720910:LWM720910 MFX720910:MGI720910 MPT720910:MQE720910 MZP720910:NAA720910 NJL720910:NJW720910 NTH720910:NTS720910 ODD720910:ODO720910 OMZ720910:ONK720910 OWV720910:OXG720910 PGR720910:PHC720910 PQN720910:PQY720910 QAJ720910:QAU720910 QKF720910:QKQ720910 QUB720910:QUM720910 RDX720910:REI720910 RNT720910:ROE720910 RXP720910:RYA720910 SHL720910:SHW720910 SRH720910:SRS720910 TBD720910:TBO720910 TKZ720910:TLK720910 TUV720910:TVG720910 UER720910:UFC720910 UON720910:UOY720910 UYJ720910:UYU720910 VIF720910:VIQ720910 VSB720910:VSM720910 WBX720910:WCI720910 WLT720910:WME720910 WVP720910:WWA720910 H786446:S786446 JD786446:JO786446 SZ786446:TK786446 ACV786446:ADG786446 AMR786446:ANC786446 AWN786446:AWY786446 BGJ786446:BGU786446 BQF786446:BQQ786446 CAB786446:CAM786446 CJX786446:CKI786446 CTT786446:CUE786446 DDP786446:DEA786446 DNL786446:DNW786446 DXH786446:DXS786446 EHD786446:EHO786446 EQZ786446:ERK786446 FAV786446:FBG786446 FKR786446:FLC786446 FUN786446:FUY786446 GEJ786446:GEU786446 GOF786446:GOQ786446 GYB786446:GYM786446 HHX786446:HII786446 HRT786446:HSE786446 IBP786446:ICA786446 ILL786446:ILW786446 IVH786446:IVS786446 JFD786446:JFO786446 JOZ786446:JPK786446 JYV786446:JZG786446 KIR786446:KJC786446 KSN786446:KSY786446 LCJ786446:LCU786446 LMF786446:LMQ786446 LWB786446:LWM786446 MFX786446:MGI786446 MPT786446:MQE786446 MZP786446:NAA786446 NJL786446:NJW786446 NTH786446:NTS786446 ODD786446:ODO786446 OMZ786446:ONK786446 OWV786446:OXG786446 PGR786446:PHC786446 PQN786446:PQY786446 QAJ786446:QAU786446 QKF786446:QKQ786446 QUB786446:QUM786446 RDX786446:REI786446 RNT786446:ROE786446 RXP786446:RYA786446 SHL786446:SHW786446 SRH786446:SRS786446 TBD786446:TBO786446 TKZ786446:TLK786446 TUV786446:TVG786446 UER786446:UFC786446 UON786446:UOY786446 UYJ786446:UYU786446 VIF786446:VIQ786446 VSB786446:VSM786446 WBX786446:WCI786446 WLT786446:WME786446 WVP786446:WWA786446 H851982:S851982 JD851982:JO851982 SZ851982:TK851982 ACV851982:ADG851982 AMR851982:ANC851982 AWN851982:AWY851982 BGJ851982:BGU851982 BQF851982:BQQ851982 CAB851982:CAM851982 CJX851982:CKI851982 CTT851982:CUE851982 DDP851982:DEA851982 DNL851982:DNW851982 DXH851982:DXS851982 EHD851982:EHO851982 EQZ851982:ERK851982 FAV851982:FBG851982 FKR851982:FLC851982 FUN851982:FUY851982 GEJ851982:GEU851982 GOF851982:GOQ851982 GYB851982:GYM851982 HHX851982:HII851982 HRT851982:HSE851982 IBP851982:ICA851982 ILL851982:ILW851982 IVH851982:IVS851982 JFD851982:JFO851982 JOZ851982:JPK851982 JYV851982:JZG851982 KIR851982:KJC851982 KSN851982:KSY851982 LCJ851982:LCU851982 LMF851982:LMQ851982 LWB851982:LWM851982 MFX851982:MGI851982 MPT851982:MQE851982 MZP851982:NAA851982 NJL851982:NJW851982 NTH851982:NTS851982 ODD851982:ODO851982 OMZ851982:ONK851982 OWV851982:OXG851982 PGR851982:PHC851982 PQN851982:PQY851982 QAJ851982:QAU851982 QKF851982:QKQ851982 QUB851982:QUM851982 RDX851982:REI851982 RNT851982:ROE851982 RXP851982:RYA851982 SHL851982:SHW851982 SRH851982:SRS851982 TBD851982:TBO851982 TKZ851982:TLK851982 TUV851982:TVG851982 UER851982:UFC851982 UON851982:UOY851982 UYJ851982:UYU851982 VIF851982:VIQ851982 VSB851982:VSM851982 WBX851982:WCI851982 WLT851982:WME851982 WVP851982:WWA851982 H917518:S917518 JD917518:JO917518 SZ917518:TK917518 ACV917518:ADG917518 AMR917518:ANC917518 AWN917518:AWY917518 BGJ917518:BGU917518 BQF917518:BQQ917518 CAB917518:CAM917518 CJX917518:CKI917518 CTT917518:CUE917518 DDP917518:DEA917518 DNL917518:DNW917518 DXH917518:DXS917518 EHD917518:EHO917518 EQZ917518:ERK917518 FAV917518:FBG917518 FKR917518:FLC917518 FUN917518:FUY917518 GEJ917518:GEU917518 GOF917518:GOQ917518 GYB917518:GYM917518 HHX917518:HII917518 HRT917518:HSE917518 IBP917518:ICA917518 ILL917518:ILW917518 IVH917518:IVS917518 JFD917518:JFO917518 JOZ917518:JPK917518 JYV917518:JZG917518 KIR917518:KJC917518 KSN917518:KSY917518 LCJ917518:LCU917518 LMF917518:LMQ917518 LWB917518:LWM917518 MFX917518:MGI917518 MPT917518:MQE917518 MZP917518:NAA917518 NJL917518:NJW917518 NTH917518:NTS917518 ODD917518:ODO917518 OMZ917518:ONK917518 OWV917518:OXG917518 PGR917518:PHC917518 PQN917518:PQY917518 QAJ917518:QAU917518 QKF917518:QKQ917518 QUB917518:QUM917518 RDX917518:REI917518 RNT917518:ROE917518 RXP917518:RYA917518 SHL917518:SHW917518 SRH917518:SRS917518 TBD917518:TBO917518 TKZ917518:TLK917518 TUV917518:TVG917518 UER917518:UFC917518 UON917518:UOY917518 UYJ917518:UYU917518 VIF917518:VIQ917518 VSB917518:VSM917518 WBX917518:WCI917518 WLT917518:WME917518 WVP917518:WWA917518 H983054:S983054 JD983054:JO983054 SZ983054:TK983054 ACV983054:ADG983054 AMR983054:ANC983054 AWN983054:AWY983054 BGJ983054:BGU983054 BQF983054:BQQ983054 CAB983054:CAM983054 CJX983054:CKI983054 CTT983054:CUE983054 DDP983054:DEA983054 DNL983054:DNW983054 DXH983054:DXS983054 EHD983054:EHO983054 EQZ983054:ERK983054 FAV983054:FBG983054 FKR983054:FLC983054 FUN983054:FUY983054 GEJ983054:GEU983054 GOF983054:GOQ983054 GYB983054:GYM983054 HHX983054:HII983054 HRT983054:HSE983054 IBP983054:ICA983054 ILL983054:ILW983054 IVH983054:IVS983054 JFD983054:JFO983054 JOZ983054:JPK983054 JYV983054:JZG983054 KIR983054:KJC983054 KSN983054:KSY983054 LCJ983054:LCU983054 LMF983054:LMQ983054 LWB983054:LWM983054 MFX983054:MGI983054 MPT983054:MQE983054 MZP983054:NAA983054 NJL983054:NJW983054 NTH983054:NTS983054 ODD983054:ODO983054 OMZ983054:ONK983054 OWV983054:OXG983054 PGR983054:PHC983054 PQN983054:PQY983054 QAJ983054:QAU983054 QKF983054:QKQ983054 QUB983054:QUM983054 RDX983054:REI983054 RNT983054:ROE983054 RXP983054:RYA983054 SHL983054:SHW983054 SRH983054:SRS983054 TBD983054:TBO983054 TKZ983054:TLK983054 TUV983054:TVG983054 UER983054:UFC983054 UON983054:UOY983054 UYJ983054:UYU983054 VIF983054:VIQ983054 VSB983054:VSM983054 WBX983054:WCI983054 WLT983054:WME983054"/>
  </dataValidations>
  <printOptions horizontalCentered="1"/>
  <pageMargins left="0.11811023622047245" right="0.11811023622047245" top="0.54" bottom="0.19685039370078741" header="0.92" footer="0.51181102362204722"/>
  <pageSetup paperSize="9" scale="8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S82"/>
  <sheetViews>
    <sheetView view="pageBreakPreview" zoomScale="74" zoomScaleNormal="100" zoomScaleSheetLayoutView="74" workbookViewId="0">
      <selection activeCell="AR14" sqref="AR14"/>
    </sheetView>
  </sheetViews>
  <sheetFormatPr defaultColWidth="2.58203125" defaultRowHeight="13" x14ac:dyDescent="0.2"/>
  <cols>
    <col min="1" max="7" width="2.83203125" style="11" customWidth="1"/>
    <col min="8" max="12" width="2.58203125" style="11" customWidth="1"/>
    <col min="13" max="13" width="1.1640625" style="11" hidden="1" customWidth="1"/>
    <col min="14" max="18" width="2.58203125" style="11" customWidth="1"/>
    <col min="19" max="19" width="1.5" style="11" customWidth="1"/>
    <col min="20" max="21" width="2.58203125" style="11" customWidth="1"/>
    <col min="22" max="22" width="3.1640625" style="11" customWidth="1"/>
    <col min="23" max="23" width="4.58203125" style="11" customWidth="1"/>
    <col min="24" max="25" width="2.58203125" style="11" customWidth="1"/>
    <col min="26" max="26" width="6.1640625" style="11" customWidth="1"/>
    <col min="27" max="27" width="1.08203125" style="11" customWidth="1"/>
    <col min="28" max="28" width="8" style="11" customWidth="1"/>
    <col min="29" max="29" width="2.58203125" style="11" customWidth="1"/>
    <col min="30" max="30" width="4.1640625" style="11" customWidth="1"/>
    <col min="31" max="32" width="2.83203125" style="11" customWidth="1"/>
    <col min="33" max="252" width="2.58203125" style="11"/>
    <col min="253" max="285" width="2.58203125" style="11" customWidth="1"/>
    <col min="286" max="286" width="4.08203125" style="11" customWidth="1"/>
    <col min="287" max="288" width="2.83203125" style="11" customWidth="1"/>
    <col min="289" max="508" width="2.58203125" style="11"/>
    <col min="509" max="541" width="2.58203125" style="11" customWidth="1"/>
    <col min="542" max="542" width="4.08203125" style="11" customWidth="1"/>
    <col min="543" max="544" width="2.83203125" style="11" customWidth="1"/>
    <col min="545" max="764" width="2.58203125" style="11"/>
    <col min="765" max="797" width="2.58203125" style="11" customWidth="1"/>
    <col min="798" max="798" width="4.08203125" style="11" customWidth="1"/>
    <col min="799" max="800" width="2.83203125" style="11" customWidth="1"/>
    <col min="801" max="1020" width="2.58203125" style="11"/>
    <col min="1021" max="1053" width="2.58203125" style="11" customWidth="1"/>
    <col min="1054" max="1054" width="4.08203125" style="11" customWidth="1"/>
    <col min="1055" max="1056" width="2.83203125" style="11" customWidth="1"/>
    <col min="1057" max="1276" width="2.58203125" style="11"/>
    <col min="1277" max="1309" width="2.58203125" style="11" customWidth="1"/>
    <col min="1310" max="1310" width="4.08203125" style="11" customWidth="1"/>
    <col min="1311" max="1312" width="2.83203125" style="11" customWidth="1"/>
    <col min="1313" max="1532" width="2.58203125" style="11"/>
    <col min="1533" max="1565" width="2.58203125" style="11" customWidth="1"/>
    <col min="1566" max="1566" width="4.08203125" style="11" customWidth="1"/>
    <col min="1567" max="1568" width="2.83203125" style="11" customWidth="1"/>
    <col min="1569" max="1788" width="2.58203125" style="11"/>
    <col min="1789" max="1821" width="2.58203125" style="11" customWidth="1"/>
    <col min="1822" max="1822" width="4.08203125" style="11" customWidth="1"/>
    <col min="1823" max="1824" width="2.83203125" style="11" customWidth="1"/>
    <col min="1825" max="2044" width="2.58203125" style="11"/>
    <col min="2045" max="2077" width="2.58203125" style="11" customWidth="1"/>
    <col min="2078" max="2078" width="4.08203125" style="11" customWidth="1"/>
    <col min="2079" max="2080" width="2.83203125" style="11" customWidth="1"/>
    <col min="2081" max="2300" width="2.58203125" style="11"/>
    <col min="2301" max="2333" width="2.58203125" style="11" customWidth="1"/>
    <col min="2334" max="2334" width="4.08203125" style="11" customWidth="1"/>
    <col min="2335" max="2336" width="2.83203125" style="11" customWidth="1"/>
    <col min="2337" max="2556" width="2.58203125" style="11"/>
    <col min="2557" max="2589" width="2.58203125" style="11" customWidth="1"/>
    <col min="2590" max="2590" width="4.08203125" style="11" customWidth="1"/>
    <col min="2591" max="2592" width="2.83203125" style="11" customWidth="1"/>
    <col min="2593" max="2812" width="2.58203125" style="11"/>
    <col min="2813" max="2845" width="2.58203125" style="11" customWidth="1"/>
    <col min="2846" max="2846" width="4.08203125" style="11" customWidth="1"/>
    <col min="2847" max="2848" width="2.83203125" style="11" customWidth="1"/>
    <col min="2849" max="3068" width="2.58203125" style="11"/>
    <col min="3069" max="3101" width="2.58203125" style="11" customWidth="1"/>
    <col min="3102" max="3102" width="4.08203125" style="11" customWidth="1"/>
    <col min="3103" max="3104" width="2.83203125" style="11" customWidth="1"/>
    <col min="3105" max="3324" width="2.58203125" style="11"/>
    <col min="3325" max="3357" width="2.58203125" style="11" customWidth="1"/>
    <col min="3358" max="3358" width="4.08203125" style="11" customWidth="1"/>
    <col min="3359" max="3360" width="2.83203125" style="11" customWidth="1"/>
    <col min="3361" max="3580" width="2.58203125" style="11"/>
    <col min="3581" max="3613" width="2.58203125" style="11" customWidth="1"/>
    <col min="3614" max="3614" width="4.08203125" style="11" customWidth="1"/>
    <col min="3615" max="3616" width="2.83203125" style="11" customWidth="1"/>
    <col min="3617" max="3836" width="2.58203125" style="11"/>
    <col min="3837" max="3869" width="2.58203125" style="11" customWidth="1"/>
    <col min="3870" max="3870" width="4.08203125" style="11" customWidth="1"/>
    <col min="3871" max="3872" width="2.83203125" style="11" customWidth="1"/>
    <col min="3873" max="4092" width="2.58203125" style="11"/>
    <col min="4093" max="4125" width="2.58203125" style="11" customWidth="1"/>
    <col min="4126" max="4126" width="4.08203125" style="11" customWidth="1"/>
    <col min="4127" max="4128" width="2.83203125" style="11" customWidth="1"/>
    <col min="4129" max="4348" width="2.58203125" style="11"/>
    <col min="4349" max="4381" width="2.58203125" style="11" customWidth="1"/>
    <col min="4382" max="4382" width="4.08203125" style="11" customWidth="1"/>
    <col min="4383" max="4384" width="2.83203125" style="11" customWidth="1"/>
    <col min="4385" max="4604" width="2.58203125" style="11"/>
    <col min="4605" max="4637" width="2.58203125" style="11" customWidth="1"/>
    <col min="4638" max="4638" width="4.08203125" style="11" customWidth="1"/>
    <col min="4639" max="4640" width="2.83203125" style="11" customWidth="1"/>
    <col min="4641" max="4860" width="2.58203125" style="11"/>
    <col min="4861" max="4893" width="2.58203125" style="11" customWidth="1"/>
    <col min="4894" max="4894" width="4.08203125" style="11" customWidth="1"/>
    <col min="4895" max="4896" width="2.83203125" style="11" customWidth="1"/>
    <col min="4897" max="5116" width="2.58203125" style="11"/>
    <col min="5117" max="5149" width="2.58203125" style="11" customWidth="1"/>
    <col min="5150" max="5150" width="4.08203125" style="11" customWidth="1"/>
    <col min="5151" max="5152" width="2.83203125" style="11" customWidth="1"/>
    <col min="5153" max="5372" width="2.58203125" style="11"/>
    <col min="5373" max="5405" width="2.58203125" style="11" customWidth="1"/>
    <col min="5406" max="5406" width="4.08203125" style="11" customWidth="1"/>
    <col min="5407" max="5408" width="2.83203125" style="11" customWidth="1"/>
    <col min="5409" max="5628" width="2.58203125" style="11"/>
    <col min="5629" max="5661" width="2.58203125" style="11" customWidth="1"/>
    <col min="5662" max="5662" width="4.08203125" style="11" customWidth="1"/>
    <col min="5663" max="5664" width="2.83203125" style="11" customWidth="1"/>
    <col min="5665" max="5884" width="2.58203125" style="11"/>
    <col min="5885" max="5917" width="2.58203125" style="11" customWidth="1"/>
    <col min="5918" max="5918" width="4.08203125" style="11" customWidth="1"/>
    <col min="5919" max="5920" width="2.83203125" style="11" customWidth="1"/>
    <col min="5921" max="6140" width="2.58203125" style="11"/>
    <col min="6141" max="6173" width="2.58203125" style="11" customWidth="1"/>
    <col min="6174" max="6174" width="4.08203125" style="11" customWidth="1"/>
    <col min="6175" max="6176" width="2.83203125" style="11" customWidth="1"/>
    <col min="6177" max="6396" width="2.58203125" style="11"/>
    <col min="6397" max="6429" width="2.58203125" style="11" customWidth="1"/>
    <col min="6430" max="6430" width="4.08203125" style="11" customWidth="1"/>
    <col min="6431" max="6432" width="2.83203125" style="11" customWidth="1"/>
    <col min="6433" max="6652" width="2.58203125" style="11"/>
    <col min="6653" max="6685" width="2.58203125" style="11" customWidth="1"/>
    <col min="6686" max="6686" width="4.08203125" style="11" customWidth="1"/>
    <col min="6687" max="6688" width="2.83203125" style="11" customWidth="1"/>
    <col min="6689" max="6908" width="2.58203125" style="11"/>
    <col min="6909" max="6941" width="2.58203125" style="11" customWidth="1"/>
    <col min="6942" max="6942" width="4.08203125" style="11" customWidth="1"/>
    <col min="6943" max="6944" width="2.83203125" style="11" customWidth="1"/>
    <col min="6945" max="7164" width="2.58203125" style="11"/>
    <col min="7165" max="7197" width="2.58203125" style="11" customWidth="1"/>
    <col min="7198" max="7198" width="4.08203125" style="11" customWidth="1"/>
    <col min="7199" max="7200" width="2.83203125" style="11" customWidth="1"/>
    <col min="7201" max="7420" width="2.58203125" style="11"/>
    <col min="7421" max="7453" width="2.58203125" style="11" customWidth="1"/>
    <col min="7454" max="7454" width="4.08203125" style="11" customWidth="1"/>
    <col min="7455" max="7456" width="2.83203125" style="11" customWidth="1"/>
    <col min="7457" max="7676" width="2.58203125" style="11"/>
    <col min="7677" max="7709" width="2.58203125" style="11" customWidth="1"/>
    <col min="7710" max="7710" width="4.08203125" style="11" customWidth="1"/>
    <col min="7711" max="7712" width="2.83203125" style="11" customWidth="1"/>
    <col min="7713" max="7932" width="2.58203125" style="11"/>
    <col min="7933" max="7965" width="2.58203125" style="11" customWidth="1"/>
    <col min="7966" max="7966" width="4.08203125" style="11" customWidth="1"/>
    <col min="7967" max="7968" width="2.83203125" style="11" customWidth="1"/>
    <col min="7969" max="8188" width="2.58203125" style="11"/>
    <col min="8189" max="8221" width="2.58203125" style="11" customWidth="1"/>
    <col min="8222" max="8222" width="4.08203125" style="11" customWidth="1"/>
    <col min="8223" max="8224" width="2.83203125" style="11" customWidth="1"/>
    <col min="8225" max="8444" width="2.58203125" style="11"/>
    <col min="8445" max="8477" width="2.58203125" style="11" customWidth="1"/>
    <col min="8478" max="8478" width="4.08203125" style="11" customWidth="1"/>
    <col min="8479" max="8480" width="2.83203125" style="11" customWidth="1"/>
    <col min="8481" max="8700" width="2.58203125" style="11"/>
    <col min="8701" max="8733" width="2.58203125" style="11" customWidth="1"/>
    <col min="8734" max="8734" width="4.08203125" style="11" customWidth="1"/>
    <col min="8735" max="8736" width="2.83203125" style="11" customWidth="1"/>
    <col min="8737" max="8956" width="2.58203125" style="11"/>
    <col min="8957" max="8989" width="2.58203125" style="11" customWidth="1"/>
    <col min="8990" max="8990" width="4.08203125" style="11" customWidth="1"/>
    <col min="8991" max="8992" width="2.83203125" style="11" customWidth="1"/>
    <col min="8993" max="9212" width="2.58203125" style="11"/>
    <col min="9213" max="9245" width="2.58203125" style="11" customWidth="1"/>
    <col min="9246" max="9246" width="4.08203125" style="11" customWidth="1"/>
    <col min="9247" max="9248" width="2.83203125" style="11" customWidth="1"/>
    <col min="9249" max="9468" width="2.58203125" style="11"/>
    <col min="9469" max="9501" width="2.58203125" style="11" customWidth="1"/>
    <col min="9502" max="9502" width="4.08203125" style="11" customWidth="1"/>
    <col min="9503" max="9504" width="2.83203125" style="11" customWidth="1"/>
    <col min="9505" max="9724" width="2.58203125" style="11"/>
    <col min="9725" max="9757" width="2.58203125" style="11" customWidth="1"/>
    <col min="9758" max="9758" width="4.08203125" style="11" customWidth="1"/>
    <col min="9759" max="9760" width="2.83203125" style="11" customWidth="1"/>
    <col min="9761" max="9980" width="2.58203125" style="11"/>
    <col min="9981" max="10013" width="2.58203125" style="11" customWidth="1"/>
    <col min="10014" max="10014" width="4.08203125" style="11" customWidth="1"/>
    <col min="10015" max="10016" width="2.83203125" style="11" customWidth="1"/>
    <col min="10017" max="10236" width="2.58203125" style="11"/>
    <col min="10237" max="10269" width="2.58203125" style="11" customWidth="1"/>
    <col min="10270" max="10270" width="4.08203125" style="11" customWidth="1"/>
    <col min="10271" max="10272" width="2.83203125" style="11" customWidth="1"/>
    <col min="10273" max="10492" width="2.58203125" style="11"/>
    <col min="10493" max="10525" width="2.58203125" style="11" customWidth="1"/>
    <col min="10526" max="10526" width="4.08203125" style="11" customWidth="1"/>
    <col min="10527" max="10528" width="2.83203125" style="11" customWidth="1"/>
    <col min="10529" max="10748" width="2.58203125" style="11"/>
    <col min="10749" max="10781" width="2.58203125" style="11" customWidth="1"/>
    <col min="10782" max="10782" width="4.08203125" style="11" customWidth="1"/>
    <col min="10783" max="10784" width="2.83203125" style="11" customWidth="1"/>
    <col min="10785" max="11004" width="2.58203125" style="11"/>
    <col min="11005" max="11037" width="2.58203125" style="11" customWidth="1"/>
    <col min="11038" max="11038" width="4.08203125" style="11" customWidth="1"/>
    <col min="11039" max="11040" width="2.83203125" style="11" customWidth="1"/>
    <col min="11041" max="11260" width="2.58203125" style="11"/>
    <col min="11261" max="11293" width="2.58203125" style="11" customWidth="1"/>
    <col min="11294" max="11294" width="4.08203125" style="11" customWidth="1"/>
    <col min="11295" max="11296" width="2.83203125" style="11" customWidth="1"/>
    <col min="11297" max="11516" width="2.58203125" style="11"/>
    <col min="11517" max="11549" width="2.58203125" style="11" customWidth="1"/>
    <col min="11550" max="11550" width="4.08203125" style="11" customWidth="1"/>
    <col min="11551" max="11552" width="2.83203125" style="11" customWidth="1"/>
    <col min="11553" max="11772" width="2.58203125" style="11"/>
    <col min="11773" max="11805" width="2.58203125" style="11" customWidth="1"/>
    <col min="11806" max="11806" width="4.08203125" style="11" customWidth="1"/>
    <col min="11807" max="11808" width="2.83203125" style="11" customWidth="1"/>
    <col min="11809" max="12028" width="2.58203125" style="11"/>
    <col min="12029" max="12061" width="2.58203125" style="11" customWidth="1"/>
    <col min="12062" max="12062" width="4.08203125" style="11" customWidth="1"/>
    <col min="12063" max="12064" width="2.83203125" style="11" customWidth="1"/>
    <col min="12065" max="12284" width="2.58203125" style="11"/>
    <col min="12285" max="12317" width="2.58203125" style="11" customWidth="1"/>
    <col min="12318" max="12318" width="4.08203125" style="11" customWidth="1"/>
    <col min="12319" max="12320" width="2.83203125" style="11" customWidth="1"/>
    <col min="12321" max="12540" width="2.58203125" style="11"/>
    <col min="12541" max="12573" width="2.58203125" style="11" customWidth="1"/>
    <col min="12574" max="12574" width="4.08203125" style="11" customWidth="1"/>
    <col min="12575" max="12576" width="2.83203125" style="11" customWidth="1"/>
    <col min="12577" max="12796" width="2.58203125" style="11"/>
    <col min="12797" max="12829" width="2.58203125" style="11" customWidth="1"/>
    <col min="12830" max="12830" width="4.08203125" style="11" customWidth="1"/>
    <col min="12831" max="12832" width="2.83203125" style="11" customWidth="1"/>
    <col min="12833" max="13052" width="2.58203125" style="11"/>
    <col min="13053" max="13085" width="2.58203125" style="11" customWidth="1"/>
    <col min="13086" max="13086" width="4.08203125" style="11" customWidth="1"/>
    <col min="13087" max="13088" width="2.83203125" style="11" customWidth="1"/>
    <col min="13089" max="13308" width="2.58203125" style="11"/>
    <col min="13309" max="13341" width="2.58203125" style="11" customWidth="1"/>
    <col min="13342" max="13342" width="4.08203125" style="11" customWidth="1"/>
    <col min="13343" max="13344" width="2.83203125" style="11" customWidth="1"/>
    <col min="13345" max="13564" width="2.58203125" style="11"/>
    <col min="13565" max="13597" width="2.58203125" style="11" customWidth="1"/>
    <col min="13598" max="13598" width="4.08203125" style="11" customWidth="1"/>
    <col min="13599" max="13600" width="2.83203125" style="11" customWidth="1"/>
    <col min="13601" max="13820" width="2.58203125" style="11"/>
    <col min="13821" max="13853" width="2.58203125" style="11" customWidth="1"/>
    <col min="13854" max="13854" width="4.08203125" style="11" customWidth="1"/>
    <col min="13855" max="13856" width="2.83203125" style="11" customWidth="1"/>
    <col min="13857" max="14076" width="2.58203125" style="11"/>
    <col min="14077" max="14109" width="2.58203125" style="11" customWidth="1"/>
    <col min="14110" max="14110" width="4.08203125" style="11" customWidth="1"/>
    <col min="14111" max="14112" width="2.83203125" style="11" customWidth="1"/>
    <col min="14113" max="14332" width="2.58203125" style="11"/>
    <col min="14333" max="14365" width="2.58203125" style="11" customWidth="1"/>
    <col min="14366" max="14366" width="4.08203125" style="11" customWidth="1"/>
    <col min="14367" max="14368" width="2.83203125" style="11" customWidth="1"/>
    <col min="14369" max="14588" width="2.58203125" style="11"/>
    <col min="14589" max="14621" width="2.58203125" style="11" customWidth="1"/>
    <col min="14622" max="14622" width="4.08203125" style="11" customWidth="1"/>
    <col min="14623" max="14624" width="2.83203125" style="11" customWidth="1"/>
    <col min="14625" max="14844" width="2.58203125" style="11"/>
    <col min="14845" max="14877" width="2.58203125" style="11" customWidth="1"/>
    <col min="14878" max="14878" width="4.08203125" style="11" customWidth="1"/>
    <col min="14879" max="14880" width="2.83203125" style="11" customWidth="1"/>
    <col min="14881" max="15100" width="2.58203125" style="11"/>
    <col min="15101" max="15133" width="2.58203125" style="11" customWidth="1"/>
    <col min="15134" max="15134" width="4.08203125" style="11" customWidth="1"/>
    <col min="15135" max="15136" width="2.83203125" style="11" customWidth="1"/>
    <col min="15137" max="15356" width="2.58203125" style="11"/>
    <col min="15357" max="15389" width="2.58203125" style="11" customWidth="1"/>
    <col min="15390" max="15390" width="4.08203125" style="11" customWidth="1"/>
    <col min="15391" max="15392" width="2.83203125" style="11" customWidth="1"/>
    <col min="15393" max="15612" width="2.58203125" style="11"/>
    <col min="15613" max="15645" width="2.58203125" style="11" customWidth="1"/>
    <col min="15646" max="15646" width="4.08203125" style="11" customWidth="1"/>
    <col min="15647" max="15648" width="2.83203125" style="11" customWidth="1"/>
    <col min="15649" max="15868" width="2.58203125" style="11"/>
    <col min="15869" max="15901" width="2.58203125" style="11" customWidth="1"/>
    <col min="15902" max="15902" width="4.08203125" style="11" customWidth="1"/>
    <col min="15903" max="15904" width="2.83203125" style="11" customWidth="1"/>
    <col min="15905" max="16124" width="2.58203125" style="11"/>
    <col min="16125" max="16157" width="2.58203125" style="11" customWidth="1"/>
    <col min="16158" max="16158" width="4.08203125" style="11" customWidth="1"/>
    <col min="16159" max="16160" width="2.83203125" style="11" customWidth="1"/>
    <col min="16161" max="16384" width="2.58203125" style="11"/>
  </cols>
  <sheetData>
    <row r="1" spans="1:68" ht="17.25" customHeight="1" x14ac:dyDescent="0.2">
      <c r="A1" s="95" t="s">
        <v>166</v>
      </c>
      <c r="B1" s="12"/>
      <c r="C1" s="12"/>
      <c r="D1" s="12"/>
      <c r="E1" s="12"/>
      <c r="F1" s="12"/>
      <c r="G1" s="12"/>
      <c r="M1" s="13"/>
      <c r="N1" s="13"/>
      <c r="V1" s="14"/>
      <c r="AG1" s="39"/>
      <c r="AH1" s="39"/>
      <c r="AI1" s="39"/>
      <c r="AJ1" s="39"/>
      <c r="AK1" s="39"/>
      <c r="AL1" s="39"/>
      <c r="AM1" s="39"/>
      <c r="AN1" s="39"/>
      <c r="AO1" s="39"/>
      <c r="AP1" s="39"/>
      <c r="AQ1" s="39"/>
      <c r="AR1" s="39"/>
      <c r="AS1" s="469"/>
      <c r="AT1" s="469"/>
      <c r="AU1" s="469"/>
      <c r="AV1" s="469"/>
      <c r="AW1" s="469"/>
      <c r="AX1" s="469"/>
      <c r="AY1" s="469"/>
      <c r="AZ1" s="469"/>
      <c r="BA1" s="469"/>
      <c r="BB1" s="469"/>
      <c r="BC1" s="469"/>
      <c r="BD1" s="469"/>
      <c r="BE1" s="14"/>
      <c r="BF1" s="14"/>
      <c r="BG1" s="14"/>
      <c r="BH1" s="14"/>
      <c r="BI1" s="14"/>
      <c r="BJ1" s="14"/>
      <c r="BK1" s="14"/>
      <c r="BL1" s="14"/>
      <c r="BM1" s="14"/>
      <c r="BN1" s="469"/>
      <c r="BO1" s="469"/>
      <c r="BP1" s="469"/>
    </row>
    <row r="2" spans="1:68" ht="6" customHeight="1" x14ac:dyDescent="0.2">
      <c r="V2" s="14"/>
      <c r="W2" s="14"/>
      <c r="X2" s="14"/>
      <c r="Y2" s="14"/>
      <c r="Z2" s="14"/>
      <c r="AG2" s="39"/>
      <c r="AH2" s="39"/>
      <c r="AI2" s="39"/>
      <c r="AJ2" s="39"/>
      <c r="AK2" s="39"/>
      <c r="AL2" s="39"/>
      <c r="AM2" s="39"/>
      <c r="AN2" s="39"/>
      <c r="AO2" s="39"/>
      <c r="AP2" s="39"/>
      <c r="AQ2" s="39"/>
      <c r="AR2" s="39"/>
      <c r="AS2" s="469"/>
      <c r="AT2" s="469"/>
      <c r="AU2" s="469"/>
      <c r="AV2" s="469"/>
      <c r="AW2" s="469"/>
      <c r="AX2" s="469"/>
      <c r="AY2" s="469"/>
      <c r="AZ2" s="469"/>
      <c r="BA2" s="469"/>
      <c r="BB2" s="469"/>
      <c r="BC2" s="469"/>
      <c r="BD2" s="469"/>
      <c r="BE2" s="14"/>
      <c r="BF2" s="14"/>
      <c r="BG2" s="14"/>
      <c r="BH2" s="14"/>
      <c r="BI2" s="14"/>
      <c r="BJ2" s="14"/>
      <c r="BK2" s="14"/>
      <c r="BL2" s="14"/>
      <c r="BM2" s="14"/>
      <c r="BN2" s="469"/>
      <c r="BO2" s="469"/>
      <c r="BP2" s="469"/>
    </row>
    <row r="3" spans="1:68" ht="16.5" x14ac:dyDescent="0.2">
      <c r="A3" s="640" t="s">
        <v>265</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G3" s="39"/>
      <c r="AH3" s="39"/>
      <c r="AI3" s="39"/>
      <c r="AJ3" s="39"/>
      <c r="AK3" s="39"/>
      <c r="AL3" s="39"/>
      <c r="AM3" s="39"/>
      <c r="AN3" s="39"/>
      <c r="AO3" s="39"/>
      <c r="AP3" s="39"/>
      <c r="AQ3" s="39"/>
      <c r="AR3" s="39"/>
      <c r="AS3" s="469"/>
      <c r="AT3" s="469"/>
      <c r="AU3" s="469"/>
      <c r="AV3" s="469"/>
      <c r="AW3" s="469"/>
      <c r="AX3" s="469"/>
      <c r="AY3" s="469"/>
      <c r="AZ3" s="469"/>
      <c r="BA3" s="469"/>
      <c r="BB3" s="469"/>
      <c r="BC3" s="469"/>
      <c r="BD3" s="469"/>
      <c r="BE3" s="469"/>
      <c r="BF3" s="469"/>
      <c r="BG3" s="469"/>
      <c r="BH3" s="469"/>
      <c r="BI3" s="14"/>
      <c r="BJ3" s="14"/>
      <c r="BK3" s="14"/>
      <c r="BL3" s="14"/>
      <c r="BM3" s="14"/>
      <c r="BN3" s="14"/>
      <c r="BO3" s="14"/>
      <c r="BP3" s="14"/>
    </row>
    <row r="4" spans="1:68" ht="16.5" x14ac:dyDescent="0.2">
      <c r="A4" s="640" t="s">
        <v>266</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G4" s="39"/>
      <c r="AH4" s="39"/>
      <c r="AI4" s="39"/>
      <c r="AJ4" s="39"/>
      <c r="AK4" s="39"/>
      <c r="AL4" s="39"/>
      <c r="AM4" s="39"/>
      <c r="AN4" s="39"/>
      <c r="AO4" s="39"/>
      <c r="AP4" s="39"/>
      <c r="AQ4" s="39"/>
      <c r="AR4" s="39"/>
      <c r="AS4" s="469"/>
      <c r="AT4" s="469"/>
      <c r="AU4" s="469"/>
      <c r="AV4" s="469"/>
      <c r="AW4" s="469"/>
      <c r="AX4" s="469"/>
      <c r="AY4" s="469"/>
      <c r="AZ4" s="469"/>
      <c r="BA4" s="469"/>
      <c r="BB4" s="469"/>
      <c r="BC4" s="469"/>
      <c r="BD4" s="469"/>
      <c r="BE4" s="469"/>
      <c r="BF4" s="469"/>
      <c r="BG4" s="469"/>
      <c r="BH4" s="469"/>
      <c r="BI4" s="14"/>
      <c r="BJ4" s="14"/>
      <c r="BK4" s="14"/>
      <c r="BL4" s="14"/>
      <c r="BM4" s="14"/>
      <c r="BN4" s="14"/>
      <c r="BO4" s="14"/>
      <c r="BP4" s="14"/>
    </row>
    <row r="5" spans="1:68" ht="21" customHeight="1" x14ac:dyDescent="0.2">
      <c r="G5" s="469"/>
      <c r="H5" s="469"/>
      <c r="I5" s="469"/>
      <c r="J5" s="469"/>
      <c r="K5" s="469"/>
      <c r="L5" s="469"/>
      <c r="M5" s="469"/>
      <c r="N5" s="469"/>
      <c r="O5" s="469"/>
      <c r="P5" s="469"/>
      <c r="Q5" s="469"/>
      <c r="R5" s="469"/>
      <c r="AG5" s="39"/>
      <c r="AH5" s="39"/>
      <c r="AI5" s="39"/>
      <c r="AJ5" s="39"/>
      <c r="AK5" s="39"/>
      <c r="AL5" s="39"/>
      <c r="AM5" s="39"/>
      <c r="AN5" s="39"/>
      <c r="AO5" s="39"/>
      <c r="AP5" s="39"/>
      <c r="AQ5" s="39"/>
      <c r="AR5" s="39"/>
      <c r="AS5" s="469"/>
      <c r="AT5" s="469"/>
      <c r="AU5" s="469"/>
      <c r="AV5" s="469"/>
      <c r="AW5" s="469"/>
      <c r="AX5" s="469"/>
      <c r="AY5" s="469"/>
      <c r="AZ5" s="469"/>
      <c r="BA5" s="469"/>
      <c r="BB5" s="469"/>
      <c r="BC5" s="469"/>
      <c r="BD5" s="469"/>
      <c r="BE5" s="469"/>
      <c r="BF5" s="469"/>
      <c r="BG5" s="469"/>
      <c r="BH5" s="469"/>
      <c r="BI5" s="14"/>
      <c r="BJ5" s="14"/>
      <c r="BK5" s="14"/>
      <c r="BL5" s="14"/>
      <c r="BM5" s="14"/>
      <c r="BN5" s="14"/>
      <c r="BO5" s="14"/>
      <c r="BP5" s="14"/>
    </row>
    <row r="6" spans="1:68" ht="16" customHeight="1" x14ac:dyDescent="0.2">
      <c r="B6" s="469"/>
      <c r="C6" s="469"/>
      <c r="D6" s="469"/>
      <c r="F6" s="469"/>
      <c r="G6" s="469"/>
      <c r="H6" s="469"/>
      <c r="I6" s="469"/>
      <c r="J6" s="469"/>
      <c r="K6" s="469"/>
      <c r="X6" s="16"/>
      <c r="Y6" s="11" t="s">
        <v>57</v>
      </c>
      <c r="Z6" s="16"/>
      <c r="AA6" s="1109" t="s">
        <v>65</v>
      </c>
      <c r="AB6" s="1109"/>
      <c r="AC6" s="1109" t="s">
        <v>28</v>
      </c>
      <c r="AD6" s="1109"/>
      <c r="AG6" s="39"/>
      <c r="AH6" s="39"/>
      <c r="AI6" s="39"/>
      <c r="AJ6" s="39"/>
      <c r="AK6" s="39"/>
      <c r="AL6" s="39"/>
      <c r="AM6" s="39"/>
      <c r="AN6" s="39"/>
      <c r="AO6" s="39"/>
      <c r="AP6" s="39"/>
      <c r="AQ6" s="39"/>
      <c r="AR6" s="39"/>
      <c r="AS6" s="469"/>
      <c r="AT6" s="469"/>
      <c r="AU6" s="469"/>
      <c r="AV6" s="469"/>
      <c r="AW6" s="469"/>
      <c r="AX6" s="469"/>
      <c r="AY6" s="469"/>
      <c r="AZ6" s="469"/>
      <c r="BA6" s="469"/>
      <c r="BB6" s="469"/>
      <c r="BC6" s="469"/>
      <c r="BD6" s="469"/>
      <c r="BE6" s="469"/>
      <c r="BF6" s="469"/>
      <c r="BG6" s="469"/>
      <c r="BH6" s="469"/>
      <c r="BI6" s="14"/>
      <c r="BJ6" s="14"/>
      <c r="BK6" s="14"/>
      <c r="BL6" s="14"/>
      <c r="BM6" s="14"/>
      <c r="BN6" s="14"/>
      <c r="BO6" s="14"/>
      <c r="BP6" s="14"/>
    </row>
    <row r="7" spans="1:68" ht="15" customHeight="1" x14ac:dyDescent="0.2">
      <c r="B7" s="469"/>
      <c r="C7" s="469"/>
      <c r="D7" s="469"/>
      <c r="E7" s="469"/>
      <c r="F7" s="469"/>
      <c r="G7" s="469"/>
      <c r="H7" s="469"/>
      <c r="I7" s="469"/>
      <c r="J7" s="469"/>
      <c r="K7" s="469"/>
      <c r="AG7" s="39"/>
      <c r="AH7" s="39"/>
      <c r="AI7" s="39"/>
      <c r="AJ7" s="39"/>
      <c r="AK7" s="39"/>
      <c r="AL7" s="39"/>
      <c r="AM7" s="39"/>
      <c r="AN7" s="39"/>
      <c r="AO7" s="39"/>
      <c r="AP7" s="39"/>
      <c r="AQ7" s="39"/>
      <c r="AR7" s="39"/>
      <c r="AS7" s="469"/>
      <c r="AT7" s="469"/>
      <c r="AU7" s="469"/>
      <c r="AV7" s="469"/>
      <c r="AW7" s="469"/>
      <c r="AX7" s="469"/>
      <c r="AY7" s="469"/>
      <c r="AZ7" s="469"/>
      <c r="BA7" s="469"/>
      <c r="BB7" s="469"/>
      <c r="BC7" s="469"/>
      <c r="BD7" s="469"/>
      <c r="BE7" s="469"/>
      <c r="BF7" s="469"/>
      <c r="BG7" s="469"/>
      <c r="BH7" s="469"/>
      <c r="BI7" s="14"/>
      <c r="BJ7" s="14"/>
      <c r="BK7" s="14"/>
      <c r="BL7" s="14"/>
      <c r="BM7" s="14"/>
      <c r="BN7" s="14"/>
      <c r="BO7" s="14"/>
      <c r="BP7" s="14"/>
    </row>
    <row r="8" spans="1:68" ht="16.5" customHeight="1" x14ac:dyDescent="0.2">
      <c r="A8" s="11" t="s">
        <v>274</v>
      </c>
      <c r="H8" s="469"/>
      <c r="I8" s="469"/>
      <c r="J8" s="469"/>
      <c r="K8" s="469"/>
      <c r="Q8" s="11" t="s">
        <v>58</v>
      </c>
      <c r="V8" s="1110"/>
      <c r="W8" s="1110"/>
      <c r="X8" s="1110"/>
      <c r="Y8" s="1110"/>
      <c r="Z8" s="1110"/>
      <c r="AA8" s="1110"/>
      <c r="AB8" s="1110"/>
      <c r="AC8" s="1110"/>
      <c r="AD8" s="1110"/>
      <c r="AG8" s="39"/>
      <c r="AH8" s="39"/>
      <c r="AI8" s="39"/>
      <c r="AJ8" s="39"/>
      <c r="AK8" s="39"/>
      <c r="AL8" s="39"/>
      <c r="AM8" s="39"/>
      <c r="AN8" s="39"/>
      <c r="AO8" s="39"/>
      <c r="AP8" s="39"/>
      <c r="AQ8" s="39"/>
      <c r="AR8" s="39"/>
      <c r="AS8" s="469"/>
      <c r="AT8" s="469"/>
      <c r="AU8" s="469"/>
      <c r="AV8" s="469"/>
      <c r="AW8" s="469"/>
      <c r="AX8" s="469"/>
      <c r="AY8" s="469"/>
      <c r="AZ8" s="469"/>
      <c r="BA8" s="469"/>
      <c r="BB8" s="469"/>
      <c r="BC8" s="469"/>
      <c r="BD8" s="469"/>
      <c r="BE8" s="469"/>
      <c r="BF8" s="469"/>
      <c r="BG8" s="469"/>
      <c r="BH8" s="469"/>
      <c r="BI8" s="14"/>
      <c r="BJ8" s="14"/>
      <c r="BK8" s="14"/>
      <c r="BL8" s="14"/>
      <c r="BM8" s="14"/>
      <c r="BN8" s="14"/>
      <c r="BO8" s="14"/>
      <c r="BP8" s="14"/>
    </row>
    <row r="9" spans="1:68" ht="16.5" customHeight="1" x14ac:dyDescent="0.2">
      <c r="B9" s="469"/>
      <c r="C9" s="469"/>
      <c r="D9" s="469"/>
      <c r="E9" s="469"/>
      <c r="F9" s="469"/>
      <c r="G9" s="469"/>
      <c r="H9" s="469"/>
      <c r="I9" s="469"/>
      <c r="J9" s="469"/>
      <c r="K9" s="469"/>
      <c r="M9" s="11" t="s">
        <v>59</v>
      </c>
      <c r="Q9" s="11" t="s">
        <v>77</v>
      </c>
      <c r="V9" s="1110"/>
      <c r="W9" s="1110"/>
      <c r="X9" s="1110"/>
      <c r="Y9" s="1110"/>
      <c r="Z9" s="1110"/>
      <c r="AA9" s="1110"/>
      <c r="AB9" s="1110"/>
      <c r="AC9" s="1110"/>
      <c r="AD9" s="1110"/>
      <c r="AG9" s="39"/>
      <c r="AH9" s="39"/>
      <c r="AI9" s="39"/>
      <c r="AJ9" s="39"/>
      <c r="AK9" s="39"/>
      <c r="AL9" s="39"/>
      <c r="AM9" s="39"/>
      <c r="AN9" s="39"/>
      <c r="AO9" s="39"/>
      <c r="AP9" s="39"/>
      <c r="AQ9" s="39"/>
      <c r="AR9" s="39"/>
      <c r="AS9" s="469"/>
      <c r="AT9" s="469"/>
      <c r="AU9" s="469"/>
      <c r="AV9" s="469"/>
      <c r="AW9" s="469"/>
      <c r="AX9" s="469"/>
      <c r="AY9" s="469"/>
      <c r="AZ9" s="469"/>
      <c r="BA9" s="469"/>
      <c r="BB9" s="469"/>
      <c r="BC9" s="469"/>
      <c r="BD9" s="469"/>
      <c r="BE9" s="469"/>
      <c r="BF9" s="469"/>
      <c r="BG9" s="469"/>
      <c r="BH9" s="469"/>
      <c r="BI9" s="14"/>
      <c r="BJ9" s="14"/>
      <c r="BK9" s="14"/>
      <c r="BL9" s="14"/>
      <c r="BM9" s="14"/>
      <c r="BN9" s="14"/>
      <c r="BO9" s="14"/>
      <c r="BP9" s="14"/>
    </row>
    <row r="10" spans="1:68" ht="16.5" customHeight="1" x14ac:dyDescent="0.2">
      <c r="B10" s="469"/>
      <c r="C10" s="469"/>
      <c r="D10" s="469"/>
      <c r="E10" s="469"/>
      <c r="F10" s="469"/>
      <c r="G10" s="469"/>
      <c r="H10" s="469"/>
      <c r="I10" s="469"/>
      <c r="J10" s="469"/>
      <c r="K10" s="469"/>
      <c r="Q10" s="11" t="s">
        <v>60</v>
      </c>
      <c r="V10" s="471"/>
      <c r="W10" s="471"/>
      <c r="X10" s="471"/>
      <c r="Y10" s="471"/>
      <c r="Z10" s="471"/>
      <c r="AA10" s="471"/>
      <c r="AB10" s="471"/>
      <c r="AC10" s="471"/>
      <c r="AD10" s="40"/>
      <c r="AG10" s="39"/>
      <c r="AH10" s="39"/>
      <c r="AI10" s="39"/>
      <c r="AJ10" s="39"/>
      <c r="AK10" s="39"/>
      <c r="AL10" s="39"/>
      <c r="AM10" s="39"/>
      <c r="AN10" s="39"/>
      <c r="AO10" s="39"/>
      <c r="AP10" s="39"/>
      <c r="AQ10" s="39"/>
      <c r="AR10" s="39"/>
      <c r="AS10" s="469"/>
      <c r="AT10" s="469"/>
      <c r="AU10" s="469"/>
      <c r="AV10" s="469"/>
      <c r="AW10" s="469"/>
      <c r="AX10" s="469"/>
      <c r="AY10" s="469"/>
      <c r="AZ10" s="469"/>
      <c r="BA10" s="469"/>
      <c r="BB10" s="469"/>
      <c r="BC10" s="469"/>
      <c r="BD10" s="469"/>
      <c r="BE10" s="469"/>
      <c r="BF10" s="469"/>
      <c r="BG10" s="469"/>
      <c r="BH10" s="469"/>
      <c r="BI10" s="14"/>
      <c r="BJ10" s="14"/>
      <c r="BK10" s="14"/>
      <c r="BL10" s="14"/>
      <c r="BM10" s="14"/>
      <c r="BN10" s="14"/>
      <c r="BO10" s="14"/>
      <c r="BP10" s="14"/>
    </row>
    <row r="11" spans="1:68" ht="29.25" customHeight="1" x14ac:dyDescent="0.2">
      <c r="B11" s="469"/>
      <c r="C11" s="469"/>
      <c r="D11" s="469"/>
      <c r="E11" s="469"/>
      <c r="F11" s="469"/>
      <c r="G11" s="469"/>
      <c r="H11" s="469"/>
      <c r="I11" s="469"/>
      <c r="J11" s="469"/>
      <c r="K11" s="469"/>
      <c r="W11" s="16"/>
      <c r="AI11" s="469"/>
      <c r="AJ11" s="469"/>
      <c r="AK11" s="469"/>
      <c r="AL11" s="469"/>
      <c r="AM11" s="469"/>
      <c r="AN11" s="469"/>
      <c r="AO11" s="469"/>
      <c r="AP11" s="469"/>
      <c r="AQ11" s="469"/>
      <c r="AR11" s="469"/>
      <c r="AS11" s="469"/>
      <c r="AT11" s="469"/>
      <c r="AU11" s="469"/>
      <c r="AV11" s="469"/>
      <c r="AW11" s="469"/>
      <c r="AX11" s="469"/>
      <c r="AY11" s="469"/>
      <c r="AZ11" s="469"/>
      <c r="BA11" s="469"/>
      <c r="BB11" s="469"/>
      <c r="BC11" s="469"/>
      <c r="BD11" s="469"/>
      <c r="BE11" s="469"/>
      <c r="BF11" s="469"/>
      <c r="BG11" s="469"/>
      <c r="BH11" s="469"/>
      <c r="BI11" s="14"/>
      <c r="BJ11" s="14"/>
      <c r="BK11" s="14"/>
      <c r="BL11" s="14"/>
      <c r="BM11" s="14"/>
      <c r="BN11" s="14"/>
      <c r="BO11" s="14"/>
      <c r="BP11" s="14"/>
    </row>
    <row r="12" spans="1:68" ht="16" customHeight="1" x14ac:dyDescent="0.2">
      <c r="B12" s="11" t="s">
        <v>267</v>
      </c>
      <c r="AI12" s="469"/>
      <c r="AJ12" s="469"/>
      <c r="AK12" s="469"/>
      <c r="AL12" s="469"/>
      <c r="AM12" s="469"/>
      <c r="AN12" s="469"/>
      <c r="AO12" s="469"/>
      <c r="AP12" s="469"/>
      <c r="AQ12" s="469"/>
      <c r="AR12" s="469"/>
      <c r="AS12" s="469"/>
      <c r="AT12" s="469"/>
      <c r="AU12" s="469"/>
      <c r="AV12" s="469"/>
      <c r="AW12" s="469"/>
      <c r="AX12" s="469"/>
      <c r="AY12" s="469"/>
      <c r="AZ12" s="469"/>
      <c r="BA12" s="469"/>
      <c r="BB12" s="469"/>
      <c r="BC12" s="469"/>
      <c r="BD12" s="469"/>
      <c r="BE12" s="469"/>
      <c r="BF12" s="469"/>
      <c r="BG12" s="469"/>
      <c r="BH12" s="469"/>
      <c r="BI12" s="14"/>
      <c r="BJ12" s="14"/>
      <c r="BK12" s="14"/>
      <c r="BL12" s="14"/>
      <c r="BM12" s="14"/>
      <c r="BN12" s="14"/>
      <c r="BO12" s="14"/>
      <c r="BP12" s="14"/>
    </row>
    <row r="13" spans="1:68" ht="16" customHeight="1" x14ac:dyDescent="0.2">
      <c r="AI13" s="469"/>
      <c r="AJ13" s="469"/>
      <c r="AK13" s="469"/>
      <c r="AL13" s="469"/>
      <c r="AM13" s="469"/>
      <c r="AN13" s="469"/>
      <c r="AO13" s="469"/>
      <c r="AP13" s="469"/>
      <c r="AQ13" s="469"/>
      <c r="AR13" s="469"/>
      <c r="AS13" s="469"/>
      <c r="AT13" s="469"/>
      <c r="AU13" s="469"/>
      <c r="AV13" s="469"/>
      <c r="AW13" s="469"/>
      <c r="AX13" s="469"/>
      <c r="AY13" s="469"/>
      <c r="AZ13" s="469"/>
      <c r="BA13" s="469"/>
      <c r="BB13" s="469"/>
      <c r="BC13" s="469"/>
      <c r="BD13" s="469"/>
      <c r="BE13" s="469"/>
      <c r="BF13" s="469"/>
      <c r="BG13" s="469"/>
      <c r="BH13" s="469"/>
      <c r="BI13" s="14"/>
      <c r="BJ13" s="14"/>
      <c r="BK13" s="14"/>
      <c r="BL13" s="14"/>
      <c r="BM13" s="14"/>
      <c r="BN13" s="14"/>
      <c r="BO13" s="14"/>
      <c r="BP13" s="14"/>
    </row>
    <row r="14" spans="1:68" ht="16" customHeight="1" x14ac:dyDescent="0.2">
      <c r="A14" s="83" t="s">
        <v>140</v>
      </c>
      <c r="B14" s="83"/>
      <c r="C14" s="83"/>
      <c r="D14" s="83"/>
      <c r="E14" s="83"/>
      <c r="F14" s="83"/>
      <c r="G14" s="83"/>
      <c r="H14" s="83"/>
      <c r="I14" s="83"/>
      <c r="J14" s="83"/>
      <c r="AI14" s="469"/>
      <c r="AJ14" s="469"/>
      <c r="AK14" s="469"/>
      <c r="AL14" s="469"/>
      <c r="AM14" s="469"/>
      <c r="AN14" s="469"/>
      <c r="AO14" s="469"/>
      <c r="AP14" s="469"/>
      <c r="AQ14" s="469"/>
      <c r="AR14" s="469"/>
      <c r="AS14" s="469"/>
      <c r="AT14" s="469"/>
      <c r="AU14" s="469"/>
      <c r="AV14" s="469"/>
      <c r="AW14" s="469"/>
      <c r="AX14" s="469"/>
      <c r="AY14" s="469"/>
      <c r="AZ14" s="469"/>
      <c r="BA14" s="469"/>
      <c r="BB14" s="469"/>
      <c r="BC14" s="469"/>
      <c r="BD14" s="469"/>
      <c r="BE14" s="469"/>
      <c r="BF14" s="469"/>
      <c r="BG14" s="469"/>
      <c r="BH14" s="469"/>
      <c r="BI14" s="14"/>
      <c r="BJ14" s="14"/>
      <c r="BK14" s="14"/>
      <c r="BL14" s="14"/>
      <c r="BM14" s="14"/>
      <c r="BN14" s="14"/>
      <c r="BO14" s="14"/>
      <c r="BP14" s="14"/>
    </row>
    <row r="15" spans="1:68" ht="5.25" customHeight="1" thickBot="1" x14ac:dyDescent="0.25">
      <c r="AI15" s="469"/>
      <c r="AJ15" s="469"/>
      <c r="AK15" s="469"/>
      <c r="AL15" s="469"/>
      <c r="AM15" s="469"/>
      <c r="AN15" s="469"/>
      <c r="AO15" s="469"/>
      <c r="AP15" s="469"/>
      <c r="AQ15" s="469"/>
      <c r="AR15" s="469"/>
      <c r="AS15" s="469"/>
      <c r="AT15" s="469"/>
      <c r="AU15" s="469"/>
      <c r="AV15" s="469"/>
      <c r="AW15" s="469"/>
      <c r="AX15" s="469"/>
      <c r="AY15" s="469"/>
      <c r="AZ15" s="469"/>
      <c r="BA15" s="469"/>
      <c r="BB15" s="469"/>
      <c r="BC15" s="469"/>
      <c r="BD15" s="469"/>
      <c r="BE15" s="469"/>
      <c r="BF15" s="469"/>
      <c r="BG15" s="469"/>
      <c r="BH15" s="469"/>
      <c r="BI15" s="14"/>
      <c r="BJ15" s="14"/>
      <c r="BK15" s="14"/>
      <c r="BL15" s="14"/>
      <c r="BM15" s="14"/>
      <c r="BN15" s="14"/>
      <c r="BO15" s="14"/>
      <c r="BP15" s="14"/>
    </row>
    <row r="16" spans="1:68" ht="22.5" customHeight="1" thickBot="1" x14ac:dyDescent="0.25">
      <c r="A16" s="1228" t="s">
        <v>63</v>
      </c>
      <c r="B16" s="1229"/>
      <c r="C16" s="1229"/>
      <c r="D16" s="1229"/>
      <c r="E16" s="1229"/>
      <c r="F16" s="1229"/>
      <c r="G16" s="1230"/>
      <c r="H16" s="472"/>
      <c r="I16" s="473"/>
      <c r="J16" s="473"/>
      <c r="K16" s="473"/>
      <c r="L16" s="473"/>
      <c r="M16" s="473"/>
      <c r="N16" s="473"/>
      <c r="O16" s="473"/>
      <c r="P16" s="473"/>
      <c r="Q16" s="473"/>
      <c r="R16" s="474"/>
      <c r="S16" s="84"/>
      <c r="T16" s="84"/>
      <c r="U16" s="84"/>
      <c r="V16" s="84"/>
      <c r="W16" s="84"/>
      <c r="X16" s="84"/>
      <c r="Y16" s="84"/>
      <c r="Z16" s="84"/>
      <c r="AA16" s="84"/>
      <c r="AB16" s="84"/>
      <c r="AC16" s="84"/>
      <c r="AD16" s="84"/>
      <c r="AE16" s="469"/>
      <c r="AF16" s="469"/>
      <c r="AI16" s="17"/>
      <c r="AJ16" s="469"/>
      <c r="AK16" s="469"/>
      <c r="AL16" s="469"/>
      <c r="AM16" s="469"/>
      <c r="AN16" s="469"/>
      <c r="AO16" s="469"/>
      <c r="AP16" s="469"/>
      <c r="AQ16" s="469"/>
      <c r="AR16" s="469"/>
      <c r="AS16" s="469"/>
      <c r="AT16" s="469"/>
      <c r="AU16" s="469"/>
      <c r="AV16" s="469"/>
      <c r="AW16" s="469"/>
      <c r="AX16" s="469"/>
      <c r="AY16" s="469"/>
      <c r="AZ16" s="469"/>
      <c r="BA16" s="469"/>
      <c r="BB16" s="469"/>
      <c r="BC16" s="469"/>
      <c r="BD16" s="469"/>
      <c r="BE16" s="469"/>
      <c r="BF16" s="469"/>
      <c r="BG16" s="469"/>
      <c r="BH16" s="469"/>
      <c r="BI16" s="469"/>
      <c r="BJ16" s="469"/>
      <c r="BK16" s="469"/>
      <c r="BL16" s="469"/>
      <c r="BM16" s="469"/>
      <c r="BN16" s="469"/>
      <c r="BO16" s="469"/>
      <c r="BP16" s="469"/>
    </row>
    <row r="17" spans="1:71" s="22" customFormat="1" ht="15" customHeight="1" x14ac:dyDescent="0.2">
      <c r="A17" s="1231" t="s">
        <v>79</v>
      </c>
      <c r="B17" s="1223"/>
      <c r="C17" s="1223"/>
      <c r="D17" s="1223"/>
      <c r="E17" s="1223"/>
      <c r="F17" s="1223"/>
      <c r="G17" s="1224"/>
      <c r="H17" s="1232"/>
      <c r="I17" s="1233"/>
      <c r="J17" s="1233"/>
      <c r="K17" s="1233"/>
      <c r="L17" s="1233"/>
      <c r="M17" s="1233"/>
      <c r="N17" s="1233"/>
      <c r="O17" s="1233"/>
      <c r="P17" s="1233"/>
      <c r="Q17" s="1233"/>
      <c r="R17" s="1233"/>
      <c r="S17" s="1233"/>
      <c r="T17" s="1233"/>
      <c r="U17" s="1233"/>
      <c r="V17" s="1233"/>
      <c r="W17" s="1233"/>
      <c r="X17" s="1233"/>
      <c r="Y17" s="1234"/>
      <c r="Z17" s="1234"/>
      <c r="AA17" s="1234"/>
      <c r="AB17" s="1234"/>
      <c r="AC17" s="1234"/>
      <c r="AD17" s="1235"/>
      <c r="AE17" s="15"/>
      <c r="AF17" s="15"/>
      <c r="AG17" s="15"/>
      <c r="AH17" s="15"/>
      <c r="AI17" s="21"/>
      <c r="AJ17" s="15"/>
      <c r="AK17" s="35"/>
      <c r="AL17" s="3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row>
    <row r="18" spans="1:71" s="22" customFormat="1" ht="26.25" customHeight="1" x14ac:dyDescent="0.2">
      <c r="A18" s="1236" t="s">
        <v>76</v>
      </c>
      <c r="B18" s="1237"/>
      <c r="C18" s="1237"/>
      <c r="D18" s="1237"/>
      <c r="E18" s="1237"/>
      <c r="F18" s="1237"/>
      <c r="G18" s="1238"/>
      <c r="H18" s="1239"/>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1"/>
      <c r="AE18" s="15"/>
      <c r="AF18" s="15"/>
      <c r="AG18" s="15"/>
      <c r="AH18" s="15"/>
      <c r="AI18" s="23"/>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row>
    <row r="19" spans="1:71" ht="16" customHeight="1" x14ac:dyDescent="0.2">
      <c r="A19" s="1242" t="s">
        <v>75</v>
      </c>
      <c r="B19" s="1243"/>
      <c r="C19" s="1243"/>
      <c r="D19" s="1243"/>
      <c r="E19" s="1243"/>
      <c r="F19" s="1243"/>
      <c r="G19" s="1244"/>
      <c r="H19" s="803" t="s">
        <v>61</v>
      </c>
      <c r="I19" s="636"/>
      <c r="J19" s="636"/>
      <c r="K19" s="636"/>
      <c r="L19" s="804"/>
      <c r="M19" s="804"/>
      <c r="N19" s="804"/>
      <c r="O19" s="18" t="s">
        <v>10</v>
      </c>
      <c r="P19" s="637"/>
      <c r="Q19" s="637"/>
      <c r="R19" s="637"/>
      <c r="S19" s="18" t="s">
        <v>11</v>
      </c>
      <c r="T19" s="38"/>
      <c r="U19" s="18"/>
      <c r="V19" s="18"/>
      <c r="W19" s="18"/>
      <c r="X19" s="18"/>
      <c r="Y19" s="18"/>
      <c r="Z19" s="18"/>
      <c r="AA19" s="18"/>
      <c r="AB19" s="18"/>
      <c r="AC19" s="18"/>
      <c r="AD19" s="19"/>
      <c r="AE19" s="15"/>
      <c r="AF19" s="15"/>
      <c r="AI19" s="23"/>
      <c r="AJ19" s="469"/>
      <c r="AK19" s="469"/>
      <c r="AL19" s="469"/>
      <c r="AM19" s="469"/>
      <c r="AN19" s="469"/>
      <c r="AO19" s="469"/>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row>
    <row r="20" spans="1:71" ht="16" customHeight="1" x14ac:dyDescent="0.2">
      <c r="A20" s="1245"/>
      <c r="B20" s="1246"/>
      <c r="C20" s="1246"/>
      <c r="D20" s="1246"/>
      <c r="E20" s="1246"/>
      <c r="F20" s="1246"/>
      <c r="G20" s="1247"/>
      <c r="H20" s="783"/>
      <c r="I20" s="784"/>
      <c r="J20" s="784"/>
      <c r="K20" s="15" t="s">
        <v>48</v>
      </c>
      <c r="L20" s="35" t="s">
        <v>51</v>
      </c>
      <c r="M20" s="784"/>
      <c r="N20" s="784"/>
      <c r="O20" s="784"/>
      <c r="P20" s="784"/>
      <c r="Q20" s="784"/>
      <c r="R20" s="37" t="s">
        <v>20</v>
      </c>
      <c r="S20" s="784"/>
      <c r="T20" s="1217"/>
      <c r="U20" s="1217"/>
      <c r="V20" s="1217"/>
      <c r="W20" s="1217"/>
      <c r="X20" s="1217"/>
      <c r="Y20" s="1217"/>
      <c r="Z20" s="1217"/>
      <c r="AA20" s="1217"/>
      <c r="AB20" s="1217"/>
      <c r="AC20" s="1217"/>
      <c r="AD20" s="1218"/>
      <c r="AE20" s="15"/>
      <c r="AF20" s="15"/>
      <c r="AI20" s="23"/>
      <c r="AJ20" s="469"/>
      <c r="AK20" s="469"/>
      <c r="AL20" s="469"/>
      <c r="AM20" s="469"/>
      <c r="AN20" s="469"/>
      <c r="AO20" s="469"/>
      <c r="AP20" s="15"/>
      <c r="AQ20" s="15"/>
      <c r="AR20" s="15"/>
      <c r="AS20" s="15"/>
      <c r="AT20" s="35"/>
      <c r="AU20" s="35"/>
      <c r="AV20" s="15"/>
      <c r="AW20" s="15"/>
      <c r="AX20" s="15"/>
      <c r="AY20" s="15"/>
      <c r="AZ20" s="35"/>
      <c r="BA20" s="35"/>
      <c r="BB20" s="15"/>
      <c r="BC20" s="469"/>
      <c r="BD20" s="15"/>
      <c r="BE20" s="469"/>
      <c r="BF20" s="15"/>
      <c r="BG20" s="15"/>
      <c r="BH20" s="15"/>
      <c r="BI20" s="15"/>
      <c r="BJ20" s="15"/>
      <c r="BK20" s="15"/>
      <c r="BL20" s="15"/>
      <c r="BM20" s="15"/>
      <c r="BN20" s="15"/>
      <c r="BO20" s="15"/>
      <c r="BP20" s="15"/>
    </row>
    <row r="21" spans="1:71" ht="16" customHeight="1" x14ac:dyDescent="0.2">
      <c r="A21" s="1245"/>
      <c r="B21" s="1246"/>
      <c r="C21" s="1246"/>
      <c r="D21" s="1246"/>
      <c r="E21" s="1246"/>
      <c r="F21" s="1246"/>
      <c r="G21" s="1247"/>
      <c r="H21" s="785"/>
      <c r="I21" s="786"/>
      <c r="J21" s="786"/>
      <c r="K21" s="20" t="s">
        <v>50</v>
      </c>
      <c r="L21" s="36" t="s">
        <v>49</v>
      </c>
      <c r="M21" s="786"/>
      <c r="N21" s="786"/>
      <c r="O21" s="786"/>
      <c r="P21" s="786"/>
      <c r="Q21" s="786"/>
      <c r="R21" s="36" t="s">
        <v>22</v>
      </c>
      <c r="S21" s="1219"/>
      <c r="T21" s="1219"/>
      <c r="U21" s="1219"/>
      <c r="V21" s="1219"/>
      <c r="W21" s="1219"/>
      <c r="X21" s="1219"/>
      <c r="Y21" s="1219"/>
      <c r="Z21" s="1219"/>
      <c r="AA21" s="1219"/>
      <c r="AB21" s="1219"/>
      <c r="AC21" s="1219"/>
      <c r="AD21" s="1220"/>
      <c r="AE21" s="15"/>
      <c r="AF21" s="15"/>
      <c r="AI21" s="23"/>
      <c r="AJ21" s="469"/>
      <c r="AK21" s="469"/>
      <c r="AL21" s="469"/>
      <c r="AM21" s="469"/>
      <c r="AN21" s="469"/>
      <c r="AO21" s="469"/>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row>
    <row r="22" spans="1:71" ht="16" customHeight="1" x14ac:dyDescent="0.2">
      <c r="A22" s="1248"/>
      <c r="B22" s="1249"/>
      <c r="C22" s="1249"/>
      <c r="D22" s="1249"/>
      <c r="E22" s="1249"/>
      <c r="F22" s="1249"/>
      <c r="G22" s="1250"/>
      <c r="H22" s="808" t="s">
        <v>74</v>
      </c>
      <c r="I22" s="809"/>
      <c r="J22" s="809"/>
      <c r="K22" s="809"/>
      <c r="L22" s="809"/>
      <c r="M22" s="809"/>
      <c r="N22" s="809"/>
      <c r="O22" s="1221"/>
      <c r="P22" s="1221"/>
      <c r="Q22" s="1221"/>
      <c r="R22" s="1221"/>
      <c r="S22" s="1221"/>
      <c r="T22" s="1221"/>
      <c r="U22" s="1221"/>
      <c r="V22" s="1221"/>
      <c r="W22" s="1221"/>
      <c r="X22" s="1221"/>
      <c r="Y22" s="1221"/>
      <c r="Z22" s="1221"/>
      <c r="AA22" s="1221"/>
      <c r="AB22" s="1221"/>
      <c r="AC22" s="1221"/>
      <c r="AD22" s="1222"/>
      <c r="AE22" s="15"/>
      <c r="AF22" s="15"/>
      <c r="AI22" s="23"/>
      <c r="AJ22" s="469"/>
      <c r="AK22" s="469"/>
      <c r="AL22" s="469"/>
      <c r="AM22" s="469"/>
      <c r="AN22" s="469"/>
      <c r="AO22" s="469"/>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row>
    <row r="23" spans="1:71" s="22" customFormat="1" ht="22.5" customHeight="1" x14ac:dyDescent="0.2">
      <c r="A23" s="1199" t="s">
        <v>141</v>
      </c>
      <c r="B23" s="1223"/>
      <c r="C23" s="1223"/>
      <c r="D23" s="1223"/>
      <c r="E23" s="1223"/>
      <c r="F23" s="1223"/>
      <c r="G23" s="1224"/>
      <c r="H23" s="1193" t="s">
        <v>142</v>
      </c>
      <c r="I23" s="1194"/>
      <c r="J23" s="1194"/>
      <c r="K23" s="1194"/>
      <c r="L23" s="1194"/>
      <c r="M23" s="1194"/>
      <c r="N23" s="1194"/>
      <c r="O23" s="1194"/>
      <c r="P23" s="1194"/>
      <c r="Q23" s="1194"/>
      <c r="R23" s="1194"/>
      <c r="S23" s="1194"/>
      <c r="T23" s="1194"/>
      <c r="U23" s="1194"/>
      <c r="V23" s="1194"/>
      <c r="W23" s="1194"/>
      <c r="X23" s="1194"/>
      <c r="Y23" s="1194"/>
      <c r="Z23" s="1194"/>
      <c r="AA23" s="1194"/>
      <c r="AB23" s="1194"/>
      <c r="AC23" s="1194"/>
      <c r="AD23" s="1195"/>
      <c r="AE23" s="469"/>
      <c r="AF23" s="469"/>
      <c r="AG23" s="15"/>
      <c r="AH23" s="15"/>
      <c r="AI23" s="23"/>
      <c r="AJ23" s="15"/>
      <c r="AK23" s="35"/>
      <c r="AL23" s="35"/>
      <c r="AM23" s="15"/>
      <c r="AN23" s="15"/>
      <c r="AO23" s="15"/>
      <c r="AP23" s="15"/>
      <c r="AQ23" s="15"/>
      <c r="AR23" s="15"/>
      <c r="AS23" s="15"/>
      <c r="AT23" s="15"/>
      <c r="AU23" s="15"/>
      <c r="AV23" s="15"/>
      <c r="AW23" s="15"/>
      <c r="AX23" s="15"/>
      <c r="AY23" s="15"/>
      <c r="AZ23" s="15"/>
      <c r="BA23" s="15"/>
      <c r="BB23" s="15"/>
      <c r="BC23" s="35"/>
      <c r="BD23" s="35"/>
      <c r="BE23" s="469"/>
      <c r="BF23" s="469"/>
      <c r="BG23" s="469"/>
      <c r="BH23" s="1189"/>
      <c r="BI23" s="1189"/>
      <c r="BJ23" s="1189"/>
      <c r="BK23" s="1189"/>
      <c r="BL23" s="1189"/>
      <c r="BM23" s="1189"/>
      <c r="BN23" s="1189"/>
      <c r="BO23" s="1189"/>
      <c r="BP23" s="1189"/>
      <c r="BQ23" s="15"/>
      <c r="BR23" s="15"/>
      <c r="BS23" s="15"/>
    </row>
    <row r="24" spans="1:71" s="22" customFormat="1" ht="22.5" customHeight="1" x14ac:dyDescent="0.2">
      <c r="A24" s="1225"/>
      <c r="B24" s="1226"/>
      <c r="C24" s="1226"/>
      <c r="D24" s="1226"/>
      <c r="E24" s="1226"/>
      <c r="F24" s="1226"/>
      <c r="G24" s="1227"/>
      <c r="H24" s="1193" t="s">
        <v>143</v>
      </c>
      <c r="I24" s="1194"/>
      <c r="J24" s="1194"/>
      <c r="K24" s="1194"/>
      <c r="L24" s="1194"/>
      <c r="M24" s="1194"/>
      <c r="N24" s="1194"/>
      <c r="O24" s="1194"/>
      <c r="P24" s="1194"/>
      <c r="Q24" s="1194"/>
      <c r="R24" s="1194"/>
      <c r="S24" s="1194"/>
      <c r="T24" s="1194"/>
      <c r="U24" s="1194"/>
      <c r="V24" s="1194"/>
      <c r="W24" s="1194"/>
      <c r="X24" s="1194"/>
      <c r="Y24" s="1194"/>
      <c r="Z24" s="1194"/>
      <c r="AA24" s="1194"/>
      <c r="AB24" s="1194"/>
      <c r="AC24" s="1194"/>
      <c r="AD24" s="1195"/>
      <c r="AE24" s="469"/>
      <c r="AF24" s="469"/>
      <c r="AG24" s="15"/>
      <c r="AH24" s="15"/>
      <c r="AI24" s="23"/>
      <c r="AJ24" s="15"/>
      <c r="AK24" s="35"/>
      <c r="AL24" s="35"/>
      <c r="AM24" s="15"/>
      <c r="AN24" s="15"/>
      <c r="AO24" s="15"/>
      <c r="AP24" s="15"/>
      <c r="AQ24" s="15"/>
      <c r="AR24" s="15"/>
      <c r="AS24" s="15"/>
      <c r="AT24" s="15"/>
      <c r="AU24" s="15"/>
      <c r="AV24" s="15"/>
      <c r="AW24" s="15"/>
      <c r="AX24" s="15"/>
      <c r="AY24" s="15"/>
      <c r="AZ24" s="15"/>
      <c r="BA24" s="15"/>
      <c r="BB24" s="15"/>
      <c r="BC24" s="35"/>
      <c r="BD24" s="35"/>
      <c r="BE24" s="469"/>
      <c r="BF24" s="469"/>
      <c r="BG24" s="469"/>
      <c r="BH24" s="1189"/>
      <c r="BI24" s="1189"/>
      <c r="BJ24" s="1189"/>
      <c r="BK24" s="1189"/>
      <c r="BL24" s="1189"/>
      <c r="BM24" s="1189"/>
      <c r="BN24" s="1189"/>
      <c r="BO24" s="1189"/>
      <c r="BP24" s="1189"/>
      <c r="BQ24" s="15"/>
      <c r="BR24" s="15"/>
      <c r="BS24" s="15"/>
    </row>
    <row r="25" spans="1:71" s="22" customFormat="1" ht="14.25" customHeight="1" x14ac:dyDescent="0.2">
      <c r="A25" s="1196" t="s">
        <v>149</v>
      </c>
      <c r="B25" s="1197"/>
      <c r="C25" s="1197"/>
      <c r="D25" s="1197"/>
      <c r="E25" s="1197"/>
      <c r="F25" s="1197"/>
      <c r="G25" s="1198"/>
      <c r="H25" s="1205" t="s">
        <v>79</v>
      </c>
      <c r="I25" s="1206"/>
      <c r="J25" s="1206"/>
      <c r="K25" s="1206"/>
      <c r="L25" s="1207"/>
      <c r="M25" s="1208"/>
      <c r="N25" s="1209"/>
      <c r="O25" s="1209"/>
      <c r="P25" s="1209"/>
      <c r="Q25" s="1209"/>
      <c r="R25" s="1209"/>
      <c r="S25" s="1209"/>
      <c r="T25" s="1209"/>
      <c r="U25" s="1209"/>
      <c r="V25" s="1209"/>
      <c r="W25" s="1209"/>
      <c r="X25" s="1209"/>
      <c r="Y25" s="1209"/>
      <c r="Z25" s="1209"/>
      <c r="AA25" s="1209"/>
      <c r="AB25" s="1209"/>
      <c r="AC25" s="1209"/>
      <c r="AD25" s="1210"/>
      <c r="AE25" s="469"/>
      <c r="AF25" s="469"/>
      <c r="AG25" s="15"/>
      <c r="AH25" s="15"/>
      <c r="AI25" s="23"/>
      <c r="AJ25" s="15"/>
      <c r="AK25" s="35"/>
      <c r="AL25" s="35"/>
      <c r="AM25" s="15"/>
      <c r="AN25" s="15"/>
      <c r="AO25" s="15"/>
      <c r="AP25" s="15"/>
      <c r="AQ25" s="15"/>
      <c r="AR25" s="15"/>
      <c r="AS25" s="15"/>
      <c r="AT25" s="15"/>
      <c r="AU25" s="15"/>
      <c r="AV25" s="15"/>
      <c r="AW25" s="15"/>
      <c r="AX25" s="15"/>
      <c r="AY25" s="15"/>
      <c r="AZ25" s="15"/>
      <c r="BA25" s="15"/>
      <c r="BB25" s="15"/>
      <c r="BC25" s="35"/>
      <c r="BD25" s="35"/>
      <c r="BE25" s="469"/>
      <c r="BF25" s="469"/>
      <c r="BG25" s="469"/>
      <c r="BH25" s="1189"/>
      <c r="BI25" s="1189"/>
      <c r="BJ25" s="1189"/>
      <c r="BK25" s="1189"/>
      <c r="BL25" s="1189"/>
      <c r="BM25" s="1189"/>
      <c r="BN25" s="1189"/>
      <c r="BO25" s="1189"/>
      <c r="BP25" s="1189"/>
      <c r="BQ25" s="15"/>
      <c r="BR25" s="15"/>
      <c r="BS25" s="15"/>
    </row>
    <row r="26" spans="1:71" s="22" customFormat="1" ht="26.25" customHeight="1" x14ac:dyDescent="0.2">
      <c r="A26" s="1199"/>
      <c r="B26" s="1200"/>
      <c r="C26" s="1200"/>
      <c r="D26" s="1200"/>
      <c r="E26" s="1200"/>
      <c r="F26" s="1200"/>
      <c r="G26" s="1201"/>
      <c r="H26" s="1211" t="s">
        <v>148</v>
      </c>
      <c r="I26" s="1212"/>
      <c r="J26" s="1212"/>
      <c r="K26" s="1212"/>
      <c r="L26" s="1213"/>
      <c r="M26" s="1214"/>
      <c r="N26" s="1215"/>
      <c r="O26" s="1215"/>
      <c r="P26" s="1215"/>
      <c r="Q26" s="1215"/>
      <c r="R26" s="1215"/>
      <c r="S26" s="1215"/>
      <c r="T26" s="1215"/>
      <c r="U26" s="1215"/>
      <c r="V26" s="1215"/>
      <c r="W26" s="1215"/>
      <c r="X26" s="1215"/>
      <c r="Y26" s="1215"/>
      <c r="Z26" s="1215"/>
      <c r="AA26" s="1215"/>
      <c r="AB26" s="1215"/>
      <c r="AC26" s="1215"/>
      <c r="AD26" s="1216"/>
      <c r="AE26" s="469"/>
      <c r="AF26" s="469"/>
      <c r="AG26" s="15"/>
      <c r="AH26" s="15"/>
      <c r="AI26" s="23"/>
      <c r="AJ26" s="15"/>
      <c r="AK26" s="35"/>
      <c r="AL26" s="35"/>
      <c r="AM26" s="15"/>
      <c r="AN26" s="15"/>
      <c r="AO26" s="15"/>
      <c r="AP26" s="15"/>
      <c r="AQ26" s="15"/>
      <c r="AR26" s="15"/>
      <c r="AS26" s="15"/>
      <c r="AT26" s="15"/>
      <c r="AU26" s="15"/>
      <c r="AV26" s="15"/>
      <c r="AW26" s="15"/>
      <c r="AX26" s="15"/>
      <c r="AY26" s="15"/>
      <c r="AZ26" s="15"/>
      <c r="BA26" s="15"/>
      <c r="BB26" s="15"/>
      <c r="BC26" s="35"/>
      <c r="BD26" s="35"/>
      <c r="BE26" s="469"/>
      <c r="BF26" s="469"/>
      <c r="BG26" s="469"/>
      <c r="BH26" s="1189"/>
      <c r="BI26" s="1189"/>
      <c r="BJ26" s="1189"/>
      <c r="BK26" s="1189"/>
      <c r="BL26" s="1189"/>
      <c r="BM26" s="1189"/>
      <c r="BN26" s="1189"/>
      <c r="BO26" s="1189"/>
      <c r="BP26" s="1189"/>
      <c r="BQ26" s="15"/>
      <c r="BR26" s="15"/>
      <c r="BS26" s="15"/>
    </row>
    <row r="27" spans="1:71" s="22" customFormat="1" ht="20.25" customHeight="1" x14ac:dyDescent="0.2">
      <c r="A27" s="1202"/>
      <c r="B27" s="1203"/>
      <c r="C27" s="1203"/>
      <c r="D27" s="1203"/>
      <c r="E27" s="1203"/>
      <c r="F27" s="1203"/>
      <c r="G27" s="1204"/>
      <c r="H27" s="1183" t="s">
        <v>150</v>
      </c>
      <c r="I27" s="1184"/>
      <c r="J27" s="1184"/>
      <c r="K27" s="1184"/>
      <c r="L27" s="1185"/>
      <c r="M27" s="1186"/>
      <c r="N27" s="1186"/>
      <c r="O27" s="1186"/>
      <c r="P27" s="1186"/>
      <c r="Q27" s="1186"/>
      <c r="R27" s="1186"/>
      <c r="S27" s="1186"/>
      <c r="T27" s="1186"/>
      <c r="U27" s="1173" t="s">
        <v>151</v>
      </c>
      <c r="V27" s="1174"/>
      <c r="W27" s="1174"/>
      <c r="X27" s="1187"/>
      <c r="Y27" s="1186"/>
      <c r="Z27" s="1186"/>
      <c r="AA27" s="1186"/>
      <c r="AB27" s="1186"/>
      <c r="AC27" s="1186"/>
      <c r="AD27" s="1188"/>
      <c r="AE27" s="469"/>
      <c r="AF27" s="469"/>
      <c r="AG27" s="15"/>
      <c r="AH27" s="15"/>
      <c r="AI27" s="23"/>
      <c r="AJ27" s="15"/>
      <c r="AK27" s="35"/>
      <c r="AL27" s="35"/>
      <c r="AM27" s="15"/>
      <c r="AN27" s="15"/>
      <c r="AO27" s="15"/>
      <c r="AP27" s="15"/>
      <c r="AQ27" s="15"/>
      <c r="AR27" s="15"/>
      <c r="AS27" s="15"/>
      <c r="AT27" s="15"/>
      <c r="AU27" s="15"/>
      <c r="AV27" s="15"/>
      <c r="AW27" s="15"/>
      <c r="AX27" s="15"/>
      <c r="AY27" s="15"/>
      <c r="AZ27" s="15"/>
      <c r="BA27" s="15"/>
      <c r="BB27" s="15"/>
      <c r="BC27" s="35"/>
      <c r="BD27" s="35"/>
      <c r="BE27" s="469"/>
      <c r="BF27" s="469"/>
      <c r="BG27" s="469"/>
      <c r="BH27" s="1189"/>
      <c r="BI27" s="1189"/>
      <c r="BJ27" s="1189"/>
      <c r="BK27" s="1189"/>
      <c r="BL27" s="1189"/>
      <c r="BM27" s="1189"/>
      <c r="BN27" s="1189"/>
      <c r="BO27" s="1189"/>
      <c r="BP27" s="1189"/>
      <c r="BQ27" s="15"/>
      <c r="BR27" s="15"/>
      <c r="BS27" s="15"/>
    </row>
    <row r="28" spans="1:71" ht="17.25" customHeight="1" x14ac:dyDescent="0.2">
      <c r="A28" s="85"/>
      <c r="AE28" s="469"/>
      <c r="AF28" s="469"/>
      <c r="AI28" s="25"/>
      <c r="AJ28" s="26"/>
      <c r="AK28" s="26"/>
      <c r="AL28" s="26"/>
      <c r="AM28" s="26"/>
      <c r="AN28" s="26"/>
      <c r="AO28" s="26"/>
      <c r="AP28" s="37"/>
      <c r="AQ28" s="37"/>
      <c r="AR28" s="469"/>
      <c r="AS28" s="469"/>
      <c r="AT28" s="469"/>
      <c r="AU28" s="469"/>
      <c r="AV28" s="469"/>
      <c r="AW28" s="469"/>
      <c r="AX28" s="469"/>
      <c r="AY28" s="469"/>
      <c r="AZ28" s="27"/>
      <c r="BA28" s="469"/>
      <c r="BB28" s="469"/>
      <c r="BC28" s="469"/>
      <c r="BD28" s="469"/>
      <c r="BE28" s="469"/>
      <c r="BF28" s="469"/>
      <c r="BG28" s="469"/>
      <c r="BH28" s="469"/>
      <c r="BI28" s="469"/>
      <c r="BJ28" s="469"/>
      <c r="BK28" s="469"/>
      <c r="BL28" s="469"/>
      <c r="BM28" s="469"/>
      <c r="BN28" s="469"/>
      <c r="BO28" s="469"/>
      <c r="BP28" s="469"/>
    </row>
    <row r="29" spans="1:71" ht="17.25" customHeight="1" x14ac:dyDescent="0.2">
      <c r="A29" s="85"/>
      <c r="AE29" s="469"/>
      <c r="AF29" s="469"/>
      <c r="AI29" s="25"/>
      <c r="AJ29" s="26"/>
      <c r="AK29" s="26"/>
      <c r="AL29" s="26"/>
      <c r="AM29" s="26"/>
      <c r="AN29" s="26"/>
      <c r="AO29" s="26"/>
      <c r="AP29" s="37"/>
      <c r="AQ29" s="37"/>
      <c r="AR29" s="469"/>
      <c r="AS29" s="469"/>
      <c r="AT29" s="469"/>
      <c r="AU29" s="469"/>
      <c r="AV29" s="469"/>
      <c r="AW29" s="469"/>
      <c r="AX29" s="469"/>
      <c r="AY29" s="469"/>
      <c r="AZ29" s="27"/>
      <c r="BA29" s="469"/>
      <c r="BB29" s="469"/>
      <c r="BC29" s="469"/>
      <c r="BD29" s="469"/>
      <c r="BE29" s="469"/>
      <c r="BF29" s="469"/>
      <c r="BG29" s="469"/>
      <c r="BH29" s="469"/>
      <c r="BI29" s="469"/>
      <c r="BJ29" s="469"/>
      <c r="BK29" s="469"/>
      <c r="BL29" s="469"/>
      <c r="BM29" s="469"/>
      <c r="BN29" s="469"/>
      <c r="BO29" s="469"/>
      <c r="BP29" s="469"/>
    </row>
    <row r="30" spans="1:71" ht="16" customHeight="1" x14ac:dyDescent="0.2">
      <c r="A30" s="83" t="s">
        <v>152</v>
      </c>
      <c r="B30" s="83"/>
      <c r="C30" s="83"/>
      <c r="D30" s="83"/>
      <c r="E30" s="83"/>
      <c r="F30" s="83"/>
      <c r="G30" s="83"/>
      <c r="H30" s="83"/>
      <c r="I30" s="83"/>
      <c r="J30" s="83"/>
      <c r="AI30" s="469"/>
      <c r="AJ30" s="469"/>
      <c r="AK30" s="469"/>
      <c r="AL30" s="469"/>
      <c r="AM30" s="469"/>
      <c r="AN30" s="469"/>
      <c r="AO30" s="469"/>
      <c r="AP30" s="469"/>
      <c r="AQ30" s="469"/>
      <c r="AR30" s="469"/>
      <c r="AS30" s="469"/>
      <c r="AT30" s="469"/>
      <c r="AU30" s="469"/>
      <c r="AV30" s="469"/>
      <c r="AW30" s="469"/>
      <c r="AX30" s="469"/>
      <c r="AY30" s="469"/>
      <c r="AZ30" s="469"/>
      <c r="BA30" s="469"/>
      <c r="BB30" s="469"/>
      <c r="BC30" s="469"/>
      <c r="BD30" s="469"/>
      <c r="BE30" s="469"/>
      <c r="BF30" s="469"/>
      <c r="BG30" s="469"/>
      <c r="BH30" s="469"/>
      <c r="BI30" s="14"/>
      <c r="BJ30" s="14"/>
      <c r="BK30" s="14"/>
      <c r="BL30" s="14"/>
      <c r="BM30" s="14"/>
      <c r="BN30" s="14"/>
      <c r="BO30" s="14"/>
      <c r="BP30" s="14"/>
    </row>
    <row r="31" spans="1:71" ht="5.25" customHeight="1" x14ac:dyDescent="0.2">
      <c r="A31" s="83"/>
      <c r="B31" s="83"/>
      <c r="C31" s="83"/>
      <c r="D31" s="83"/>
      <c r="E31" s="83"/>
      <c r="F31" s="83"/>
      <c r="G31" s="83"/>
      <c r="H31" s="83"/>
      <c r="I31" s="83"/>
      <c r="J31" s="83"/>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69"/>
      <c r="BH31" s="469"/>
      <c r="BI31" s="14"/>
      <c r="BJ31" s="14"/>
      <c r="BK31" s="14"/>
      <c r="BL31" s="14"/>
      <c r="BM31" s="14"/>
      <c r="BN31" s="14"/>
      <c r="BO31" s="14"/>
      <c r="BP31" s="14"/>
    </row>
    <row r="32" spans="1:71" ht="19.5" customHeight="1" x14ac:dyDescent="0.2">
      <c r="A32" s="1190" t="s">
        <v>153</v>
      </c>
      <c r="B32" s="1191"/>
      <c r="C32" s="1191"/>
      <c r="D32" s="1191"/>
      <c r="E32" s="1191"/>
      <c r="F32" s="1191"/>
      <c r="G32" s="1191"/>
      <c r="H32" s="1191"/>
      <c r="I32" s="1191"/>
      <c r="J32" s="1191"/>
      <c r="K32" s="1191"/>
      <c r="L32" s="1191"/>
      <c r="M32" s="1191"/>
      <c r="N32" s="1191"/>
      <c r="O32" s="1191"/>
      <c r="P32" s="1191"/>
      <c r="Q32" s="1191"/>
      <c r="R32" s="1191"/>
      <c r="S32" s="1191"/>
      <c r="T32" s="1191"/>
      <c r="U32" s="1191"/>
      <c r="V32" s="1191"/>
      <c r="W32" s="1191"/>
      <c r="X32" s="1191"/>
      <c r="Y32" s="1191"/>
      <c r="Z32" s="1191"/>
      <c r="AA32" s="1191"/>
      <c r="AB32" s="1191"/>
      <c r="AC32" s="1191"/>
      <c r="AD32" s="1192"/>
      <c r="AI32" s="469"/>
      <c r="AJ32" s="469"/>
      <c r="AK32" s="469"/>
      <c r="AL32" s="469"/>
      <c r="AM32" s="469"/>
      <c r="AN32" s="469"/>
      <c r="AO32" s="469"/>
      <c r="AP32" s="469"/>
      <c r="AQ32" s="469"/>
      <c r="AR32" s="469"/>
      <c r="AS32" s="469"/>
      <c r="AT32" s="469"/>
      <c r="AU32" s="469"/>
      <c r="AV32" s="469"/>
      <c r="AW32" s="469"/>
      <c r="AX32" s="469"/>
      <c r="AY32" s="469"/>
      <c r="AZ32" s="469"/>
      <c r="BA32" s="469"/>
      <c r="BB32" s="469"/>
      <c r="BC32" s="469"/>
      <c r="BD32" s="469"/>
      <c r="BE32" s="469"/>
      <c r="BF32" s="469"/>
      <c r="BG32" s="469"/>
      <c r="BH32" s="469"/>
      <c r="BI32" s="14"/>
      <c r="BJ32" s="14"/>
      <c r="BK32" s="14"/>
      <c r="BL32" s="14"/>
      <c r="BM32" s="14"/>
      <c r="BN32" s="14"/>
      <c r="BO32" s="14"/>
      <c r="BP32" s="14"/>
    </row>
    <row r="33" spans="1:68" ht="21" customHeight="1" x14ac:dyDescent="0.2">
      <c r="A33" s="1170" t="s">
        <v>469</v>
      </c>
      <c r="B33" s="1171"/>
      <c r="C33" s="1171"/>
      <c r="D33" s="1171"/>
      <c r="E33" s="1171"/>
      <c r="F33" s="1171"/>
      <c r="G33" s="1171"/>
      <c r="H33" s="1171"/>
      <c r="I33" s="1171"/>
      <c r="J33" s="1171"/>
      <c r="K33" s="1171"/>
      <c r="L33" s="1171"/>
      <c r="M33" s="1171"/>
      <c r="N33" s="1171"/>
      <c r="O33" s="1172"/>
      <c r="P33" s="1170" t="s">
        <v>470</v>
      </c>
      <c r="Q33" s="1171"/>
      <c r="R33" s="1171"/>
      <c r="S33" s="1171"/>
      <c r="T33" s="1171"/>
      <c r="U33" s="1171"/>
      <c r="V33" s="1171"/>
      <c r="W33" s="1171"/>
      <c r="X33" s="1171"/>
      <c r="Y33" s="1171"/>
      <c r="Z33" s="1171"/>
      <c r="AA33" s="1171"/>
      <c r="AB33" s="1171"/>
      <c r="AC33" s="1171"/>
      <c r="AD33" s="1172"/>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69"/>
      <c r="BE33" s="469"/>
      <c r="BF33" s="469"/>
      <c r="BG33" s="469"/>
      <c r="BH33" s="469"/>
      <c r="BI33" s="14"/>
      <c r="BJ33" s="14"/>
      <c r="BK33" s="14"/>
      <c r="BL33" s="14"/>
      <c r="BM33" s="14"/>
      <c r="BN33" s="14"/>
      <c r="BO33" s="14"/>
      <c r="BP33" s="14"/>
    </row>
    <row r="34" spans="1:68" ht="15.75" customHeight="1" x14ac:dyDescent="0.2">
      <c r="A34" s="334"/>
      <c r="B34" s="338"/>
      <c r="C34" s="338"/>
      <c r="D34" s="338"/>
      <c r="E34" s="338"/>
      <c r="F34" s="338"/>
      <c r="G34" s="338"/>
      <c r="H34" s="338"/>
      <c r="I34" s="338"/>
      <c r="J34" s="338"/>
      <c r="K34" s="338"/>
      <c r="L34" s="338"/>
      <c r="M34" s="338"/>
      <c r="N34" s="335"/>
      <c r="O34" s="336"/>
      <c r="P34" s="338"/>
      <c r="Q34" s="335"/>
      <c r="R34" s="335"/>
      <c r="S34" s="335"/>
      <c r="T34" s="335"/>
      <c r="U34" s="335"/>
      <c r="V34" s="335"/>
      <c r="W34" s="335"/>
      <c r="X34" s="335"/>
      <c r="Y34" s="335"/>
      <c r="Z34" s="335"/>
      <c r="AA34" s="335"/>
      <c r="AB34" s="335"/>
      <c r="AC34" s="335"/>
      <c r="AD34" s="336"/>
      <c r="AI34" s="469"/>
      <c r="AJ34" s="469"/>
      <c r="AK34" s="469"/>
      <c r="AL34" s="469"/>
      <c r="AM34" s="469"/>
      <c r="AN34" s="469"/>
      <c r="AO34" s="469"/>
      <c r="AP34" s="469"/>
      <c r="AQ34" s="469"/>
      <c r="AR34" s="469"/>
      <c r="AS34" s="469"/>
      <c r="AT34" s="469"/>
      <c r="AU34" s="469"/>
      <c r="AV34" s="469"/>
      <c r="AW34" s="469"/>
      <c r="AX34" s="469"/>
      <c r="AY34" s="469"/>
      <c r="AZ34" s="469"/>
      <c r="BA34" s="469"/>
      <c r="BB34" s="469"/>
      <c r="BC34" s="469"/>
      <c r="BD34" s="469"/>
      <c r="BE34" s="469"/>
      <c r="BF34" s="469"/>
      <c r="BG34" s="469"/>
      <c r="BH34" s="469"/>
      <c r="BI34" s="14"/>
      <c r="BJ34" s="14"/>
      <c r="BK34" s="14"/>
      <c r="BL34" s="14"/>
      <c r="BM34" s="14"/>
      <c r="BN34" s="14"/>
      <c r="BO34" s="14"/>
      <c r="BP34" s="14"/>
    </row>
    <row r="35" spans="1:68" ht="15.75" customHeight="1" x14ac:dyDescent="0.2">
      <c r="A35" s="337"/>
      <c r="B35" s="338"/>
      <c r="C35" s="338"/>
      <c r="D35" s="338"/>
      <c r="E35" s="338"/>
      <c r="F35" s="338"/>
      <c r="G35" s="338"/>
      <c r="H35" s="338"/>
      <c r="I35" s="338"/>
      <c r="J35" s="338"/>
      <c r="K35" s="338"/>
      <c r="L35" s="338"/>
      <c r="M35" s="338"/>
      <c r="N35" s="338"/>
      <c r="O35" s="339"/>
      <c r="P35" s="338"/>
      <c r="Q35" s="338"/>
      <c r="R35" s="338"/>
      <c r="S35" s="338"/>
      <c r="T35" s="338"/>
      <c r="U35" s="338"/>
      <c r="V35" s="338"/>
      <c r="W35" s="338"/>
      <c r="X35" s="338"/>
      <c r="Y35" s="338"/>
      <c r="Z35" s="338"/>
      <c r="AA35" s="338"/>
      <c r="AB35" s="338"/>
      <c r="AC35" s="338"/>
      <c r="AD35" s="339"/>
      <c r="AI35" s="469"/>
      <c r="AJ35" s="469"/>
      <c r="AK35" s="469"/>
      <c r="AL35" s="469"/>
      <c r="AM35" s="469"/>
      <c r="AN35" s="469"/>
      <c r="AO35" s="469"/>
      <c r="AP35" s="469"/>
      <c r="AQ35" s="469"/>
      <c r="AR35" s="469"/>
      <c r="AS35" s="469"/>
      <c r="AT35" s="469"/>
      <c r="AU35" s="469"/>
      <c r="AV35" s="469"/>
      <c r="AW35" s="469"/>
      <c r="AX35" s="469"/>
      <c r="AY35" s="469"/>
      <c r="AZ35" s="469"/>
      <c r="BA35" s="469"/>
      <c r="BB35" s="469"/>
      <c r="BC35" s="469"/>
      <c r="BD35" s="469"/>
      <c r="BE35" s="469"/>
      <c r="BF35" s="469"/>
      <c r="BG35" s="469"/>
      <c r="BH35" s="469"/>
      <c r="BI35" s="14"/>
      <c r="BJ35" s="14"/>
      <c r="BK35" s="14"/>
      <c r="BL35" s="14"/>
      <c r="BM35" s="14"/>
      <c r="BN35" s="14"/>
      <c r="BO35" s="14"/>
      <c r="BP35" s="14"/>
    </row>
    <row r="36" spans="1:68" ht="15.75" customHeight="1" x14ac:dyDescent="0.2">
      <c r="A36" s="337"/>
      <c r="B36" s="338"/>
      <c r="C36" s="338"/>
      <c r="D36" s="338"/>
      <c r="E36" s="338"/>
      <c r="F36" s="338"/>
      <c r="G36" s="338"/>
      <c r="H36" s="338"/>
      <c r="I36" s="338"/>
      <c r="J36" s="338"/>
      <c r="K36" s="338"/>
      <c r="L36" s="338"/>
      <c r="M36" s="338"/>
      <c r="N36" s="338"/>
      <c r="O36" s="339"/>
      <c r="P36" s="338"/>
      <c r="Q36" s="338"/>
      <c r="R36" s="338"/>
      <c r="S36" s="338"/>
      <c r="T36" s="338"/>
      <c r="U36" s="338"/>
      <c r="V36" s="338"/>
      <c r="W36" s="338"/>
      <c r="X36" s="338"/>
      <c r="Y36" s="338"/>
      <c r="Z36" s="338"/>
      <c r="AA36" s="338"/>
      <c r="AB36" s="338"/>
      <c r="AC36" s="338"/>
      <c r="AD36" s="339"/>
      <c r="AE36" s="469"/>
      <c r="AF36" s="469"/>
      <c r="AI36" s="469"/>
      <c r="AJ36" s="469"/>
      <c r="AK36" s="469"/>
      <c r="AL36" s="469"/>
      <c r="AM36" s="469"/>
      <c r="AN36" s="469"/>
      <c r="AO36" s="469"/>
      <c r="AP36" s="469"/>
      <c r="AQ36" s="469"/>
      <c r="AR36" s="469"/>
      <c r="AS36" s="469"/>
      <c r="AT36" s="469"/>
      <c r="AU36" s="469"/>
      <c r="AV36" s="469"/>
      <c r="AW36" s="469"/>
      <c r="AX36" s="469"/>
      <c r="AY36" s="469"/>
      <c r="AZ36" s="469"/>
      <c r="BA36" s="469"/>
      <c r="BB36" s="469"/>
      <c r="BC36" s="469"/>
      <c r="BD36" s="469"/>
      <c r="BE36" s="469"/>
      <c r="BF36" s="469"/>
      <c r="BG36" s="469"/>
      <c r="BH36" s="469"/>
      <c r="BI36" s="469"/>
      <c r="BJ36" s="469"/>
      <c r="BK36" s="469"/>
      <c r="BL36" s="469"/>
      <c r="BM36" s="469"/>
      <c r="BN36" s="469"/>
      <c r="BO36" s="469"/>
      <c r="BP36" s="469"/>
    </row>
    <row r="37" spans="1:68" ht="15.75" customHeight="1" x14ac:dyDescent="0.2">
      <c r="A37" s="337"/>
      <c r="B37" s="338"/>
      <c r="C37" s="338"/>
      <c r="D37" s="338"/>
      <c r="E37" s="338"/>
      <c r="F37" s="338"/>
      <c r="G37" s="338"/>
      <c r="H37" s="338"/>
      <c r="I37" s="338"/>
      <c r="J37" s="338"/>
      <c r="K37" s="338"/>
      <c r="L37" s="338"/>
      <c r="M37" s="338"/>
      <c r="N37" s="338"/>
      <c r="O37" s="339"/>
      <c r="P37" s="338"/>
      <c r="Q37" s="338"/>
      <c r="R37" s="338"/>
      <c r="S37" s="338"/>
      <c r="T37" s="338"/>
      <c r="U37" s="338"/>
      <c r="V37" s="338"/>
      <c r="W37" s="338"/>
      <c r="X37" s="338"/>
      <c r="Y37" s="338"/>
      <c r="Z37" s="338"/>
      <c r="AA37" s="338"/>
      <c r="AB37" s="338"/>
      <c r="AC37" s="338"/>
      <c r="AD37" s="339"/>
      <c r="AE37" s="469"/>
      <c r="AF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row>
    <row r="38" spans="1:68" ht="15.75" customHeight="1" x14ac:dyDescent="0.2">
      <c r="A38" s="337"/>
      <c r="B38" s="338"/>
      <c r="C38" s="338"/>
      <c r="D38" s="338"/>
      <c r="E38" s="338"/>
      <c r="F38" s="338"/>
      <c r="G38" s="338"/>
      <c r="H38" s="338"/>
      <c r="I38" s="338"/>
      <c r="J38" s="338"/>
      <c r="K38" s="338"/>
      <c r="L38" s="338"/>
      <c r="M38" s="338"/>
      <c r="N38" s="338"/>
      <c r="O38" s="339"/>
      <c r="P38" s="338"/>
      <c r="Q38" s="338"/>
      <c r="R38" s="338"/>
      <c r="S38" s="338"/>
      <c r="T38" s="338"/>
      <c r="U38" s="338"/>
      <c r="V38" s="338"/>
      <c r="W38" s="338"/>
      <c r="X38" s="338"/>
      <c r="Y38" s="338"/>
      <c r="Z38" s="338"/>
      <c r="AA38" s="338"/>
      <c r="AB38" s="338"/>
      <c r="AC38" s="338"/>
      <c r="AD38" s="339"/>
    </row>
    <row r="39" spans="1:68" ht="15.75" customHeight="1" x14ac:dyDescent="0.2">
      <c r="A39" s="337"/>
      <c r="B39" s="338"/>
      <c r="C39" s="338"/>
      <c r="D39" s="338"/>
      <c r="E39" s="338"/>
      <c r="F39" s="338"/>
      <c r="G39" s="338"/>
      <c r="H39" s="338"/>
      <c r="I39" s="338"/>
      <c r="J39" s="338"/>
      <c r="K39" s="338"/>
      <c r="L39" s="338"/>
      <c r="M39" s="338"/>
      <c r="N39" s="338"/>
      <c r="O39" s="339"/>
      <c r="P39" s="338"/>
      <c r="Q39" s="338"/>
      <c r="R39" s="338"/>
      <c r="S39" s="338"/>
      <c r="T39" s="338"/>
      <c r="U39" s="338"/>
      <c r="V39" s="338"/>
      <c r="W39" s="338"/>
      <c r="X39" s="338"/>
      <c r="Y39" s="338"/>
      <c r="Z39" s="338"/>
      <c r="AA39" s="338"/>
      <c r="AB39" s="338"/>
      <c r="AC39" s="338"/>
      <c r="AD39" s="339"/>
    </row>
    <row r="40" spans="1:68" ht="15.75" customHeight="1" x14ac:dyDescent="0.2">
      <c r="A40" s="340"/>
      <c r="B40" s="341"/>
      <c r="C40" s="341"/>
      <c r="D40" s="341"/>
      <c r="E40" s="341"/>
      <c r="F40" s="341"/>
      <c r="G40" s="341"/>
      <c r="H40" s="341"/>
      <c r="I40" s="341"/>
      <c r="J40" s="341"/>
      <c r="K40" s="341"/>
      <c r="L40" s="341"/>
      <c r="M40" s="341"/>
      <c r="N40" s="341"/>
      <c r="O40" s="342"/>
      <c r="P40" s="341"/>
      <c r="Q40" s="341"/>
      <c r="R40" s="338"/>
      <c r="S40" s="338"/>
      <c r="T40" s="338"/>
      <c r="U40" s="338"/>
      <c r="V40" s="338"/>
      <c r="W40" s="338"/>
      <c r="X40" s="338"/>
      <c r="Y40" s="338"/>
      <c r="Z40" s="338"/>
      <c r="AA40" s="338"/>
      <c r="AB40" s="338"/>
      <c r="AC40" s="338"/>
      <c r="AD40" s="339"/>
    </row>
    <row r="41" spans="1:68" ht="21.75" customHeight="1" x14ac:dyDescent="0.2">
      <c r="A41" s="1173" t="s">
        <v>64</v>
      </c>
      <c r="B41" s="1174"/>
      <c r="C41" s="1174"/>
      <c r="D41" s="1174"/>
      <c r="E41" s="1174"/>
      <c r="F41" s="1174"/>
      <c r="G41" s="1174"/>
      <c r="H41" s="1174"/>
      <c r="I41" s="1174"/>
      <c r="J41" s="1174"/>
      <c r="K41" s="1174"/>
      <c r="L41" s="1174"/>
      <c r="M41" s="1174"/>
      <c r="N41" s="1174"/>
      <c r="O41" s="1175"/>
      <c r="P41" s="1176" t="s">
        <v>471</v>
      </c>
      <c r="Q41" s="1177"/>
      <c r="R41" s="1177"/>
      <c r="S41" s="1177"/>
      <c r="T41" s="1177"/>
      <c r="U41" s="1177"/>
      <c r="V41" s="1177"/>
      <c r="W41" s="1177"/>
      <c r="X41" s="1177"/>
      <c r="Y41" s="1177"/>
      <c r="Z41" s="1177"/>
      <c r="AA41" s="1177"/>
      <c r="AB41" s="1177"/>
      <c r="AC41" s="1177"/>
      <c r="AD41" s="1178"/>
      <c r="AG41" s="469"/>
    </row>
    <row r="42" spans="1:68" ht="15.75" customHeight="1" x14ac:dyDescent="0.2">
      <c r="E42" s="28"/>
      <c r="AE42" s="469"/>
      <c r="AF42" s="469"/>
    </row>
    <row r="43" spans="1:68" ht="15.75" customHeight="1" x14ac:dyDescent="0.2">
      <c r="E43" s="28"/>
    </row>
    <row r="44" spans="1:68" ht="15.75" customHeight="1" x14ac:dyDescent="0.2">
      <c r="E44" s="28"/>
    </row>
    <row r="45" spans="1:68" ht="15.75" customHeight="1" x14ac:dyDescent="0.2">
      <c r="E45" s="28"/>
    </row>
    <row r="46" spans="1:68" ht="15.75" customHeight="1" x14ac:dyDescent="0.2">
      <c r="E46" s="28"/>
    </row>
    <row r="47" spans="1:68" ht="15.75" customHeight="1" x14ac:dyDescent="0.2">
      <c r="E47" s="28"/>
    </row>
    <row r="48" spans="1:68" ht="15.75" customHeight="1" x14ac:dyDescent="0.2">
      <c r="E48" s="28"/>
    </row>
    <row r="49" spans="1:68" ht="15.75" customHeight="1" x14ac:dyDescent="0.2">
      <c r="E49" s="28"/>
    </row>
    <row r="50" spans="1:68" ht="15.75" customHeight="1" x14ac:dyDescent="0.2">
      <c r="E50" s="28"/>
    </row>
    <row r="51" spans="1:68" ht="16" customHeight="1" x14ac:dyDescent="0.2">
      <c r="A51" s="83" t="s">
        <v>268</v>
      </c>
      <c r="B51" s="83"/>
      <c r="C51" s="83"/>
      <c r="D51" s="83"/>
      <c r="E51" s="83"/>
      <c r="F51" s="83"/>
      <c r="G51" s="83"/>
      <c r="H51" s="83"/>
      <c r="I51" s="83"/>
      <c r="J51" s="83"/>
      <c r="AI51" s="469"/>
      <c r="AJ51" s="469"/>
      <c r="AK51" s="469"/>
      <c r="AL51" s="469"/>
      <c r="AM51" s="469"/>
      <c r="AN51" s="469"/>
      <c r="AO51" s="469"/>
      <c r="AP51" s="469"/>
      <c r="AQ51" s="469"/>
      <c r="AR51" s="469"/>
      <c r="AS51" s="469"/>
      <c r="AT51" s="469"/>
      <c r="AU51" s="469"/>
      <c r="AV51" s="469"/>
      <c r="AW51" s="469"/>
      <c r="AX51" s="469"/>
      <c r="AY51" s="469"/>
      <c r="AZ51" s="469"/>
      <c r="BA51" s="469"/>
      <c r="BB51" s="469"/>
      <c r="BC51" s="469"/>
      <c r="BD51" s="469"/>
      <c r="BE51" s="469"/>
      <c r="BF51" s="469"/>
      <c r="BG51" s="469"/>
      <c r="BH51" s="469"/>
      <c r="BI51" s="14"/>
      <c r="BJ51" s="14"/>
      <c r="BK51" s="14"/>
      <c r="BL51" s="14"/>
      <c r="BM51" s="14"/>
      <c r="BN51" s="14"/>
      <c r="BO51" s="14"/>
      <c r="BP51" s="14"/>
    </row>
    <row r="52" spans="1:68" ht="15.5" customHeight="1" x14ac:dyDescent="0.2"/>
    <row r="53" spans="1:68" ht="31.5" customHeight="1" thickBot="1" x14ac:dyDescent="0.25">
      <c r="A53" s="1179" t="s">
        <v>66</v>
      </c>
      <c r="B53" s="1180"/>
      <c r="C53" s="1180"/>
      <c r="D53" s="1180"/>
      <c r="E53" s="1180"/>
      <c r="F53" s="1180"/>
      <c r="G53" s="1180"/>
      <c r="H53" s="1180"/>
      <c r="I53" s="1180"/>
      <c r="J53" s="1180"/>
      <c r="K53" s="1180"/>
      <c r="L53" s="1180"/>
      <c r="M53" s="1180"/>
      <c r="N53" s="1180"/>
      <c r="O53" s="1180"/>
      <c r="P53" s="1180"/>
      <c r="Q53" s="1180"/>
      <c r="R53" s="1180"/>
      <c r="S53" s="1180"/>
      <c r="T53" s="1180"/>
      <c r="U53" s="1180"/>
      <c r="V53" s="1180"/>
      <c r="W53" s="1180"/>
      <c r="X53" s="1180"/>
      <c r="Y53" s="1180"/>
      <c r="Z53" s="1180"/>
      <c r="AA53" s="1180"/>
      <c r="AB53" s="475" t="s">
        <v>472</v>
      </c>
      <c r="AC53" s="1181" t="s">
        <v>473</v>
      </c>
      <c r="AD53" s="1182"/>
    </row>
    <row r="54" spans="1:68" ht="19.5" customHeight="1" thickTop="1" x14ac:dyDescent="0.2">
      <c r="A54" s="1167" t="s">
        <v>474</v>
      </c>
      <c r="B54" s="1168"/>
      <c r="C54" s="1168"/>
      <c r="D54" s="1168"/>
      <c r="E54" s="1168"/>
      <c r="F54" s="1168"/>
      <c r="G54" s="1168"/>
      <c r="H54" s="1168"/>
      <c r="I54" s="1168"/>
      <c r="J54" s="1168"/>
      <c r="K54" s="1168"/>
      <c r="L54" s="1168"/>
      <c r="M54" s="1168"/>
      <c r="N54" s="1169"/>
      <c r="O54" s="1137">
        <v>1</v>
      </c>
      <c r="P54" s="1138"/>
      <c r="Q54" s="1139" t="s">
        <v>269</v>
      </c>
      <c r="R54" s="1139"/>
      <c r="S54" s="1140"/>
      <c r="T54" s="1137">
        <v>2</v>
      </c>
      <c r="U54" s="1138"/>
      <c r="V54" s="1139" t="s">
        <v>6</v>
      </c>
      <c r="W54" s="1139"/>
      <c r="X54" s="1137">
        <v>3</v>
      </c>
      <c r="Y54" s="1138"/>
      <c r="Z54" s="1139" t="s">
        <v>7</v>
      </c>
      <c r="AA54" s="1140"/>
      <c r="AB54" s="476"/>
      <c r="AC54" s="477"/>
      <c r="AD54" s="88"/>
    </row>
    <row r="55" spans="1:68" ht="19.5" customHeight="1" x14ac:dyDescent="0.2">
      <c r="A55" s="1119" t="s">
        <v>475</v>
      </c>
      <c r="B55" s="1120"/>
      <c r="C55" s="1120"/>
      <c r="D55" s="1120"/>
      <c r="E55" s="1120"/>
      <c r="F55" s="1120"/>
      <c r="G55" s="1120"/>
      <c r="H55" s="1120"/>
      <c r="I55" s="1120"/>
      <c r="J55" s="1120"/>
      <c r="K55" s="1120"/>
      <c r="L55" s="1120"/>
      <c r="M55" s="1120"/>
      <c r="N55" s="1121"/>
      <c r="O55" s="1149">
        <v>1</v>
      </c>
      <c r="P55" s="1150"/>
      <c r="Q55" s="1129" t="s">
        <v>269</v>
      </c>
      <c r="R55" s="1129"/>
      <c r="S55" s="1130"/>
      <c r="T55" s="1149">
        <v>2</v>
      </c>
      <c r="U55" s="1150"/>
      <c r="V55" s="1117" t="s">
        <v>270</v>
      </c>
      <c r="W55" s="1117"/>
      <c r="X55" s="478"/>
      <c r="Y55" s="479"/>
      <c r="Z55" s="480"/>
      <c r="AA55" s="481"/>
      <c r="AB55" s="482"/>
      <c r="AC55" s="86"/>
      <c r="AD55" s="87"/>
    </row>
    <row r="56" spans="1:68" ht="19.5" customHeight="1" x14ac:dyDescent="0.2">
      <c r="A56" s="1119" t="s">
        <v>476</v>
      </c>
      <c r="B56" s="1120"/>
      <c r="C56" s="1120"/>
      <c r="D56" s="1120"/>
      <c r="E56" s="1120"/>
      <c r="F56" s="1120"/>
      <c r="G56" s="1120"/>
      <c r="H56" s="1120"/>
      <c r="I56" s="1120"/>
      <c r="J56" s="1120"/>
      <c r="K56" s="1120"/>
      <c r="L56" s="1120"/>
      <c r="M56" s="1120"/>
      <c r="N56" s="1121"/>
      <c r="O56" s="1122">
        <v>1</v>
      </c>
      <c r="P56" s="1123"/>
      <c r="Q56" s="1117" t="s">
        <v>269</v>
      </c>
      <c r="R56" s="1117"/>
      <c r="S56" s="1118"/>
      <c r="T56" s="1122">
        <v>2</v>
      </c>
      <c r="U56" s="1123"/>
      <c r="V56" s="1117" t="s">
        <v>291</v>
      </c>
      <c r="W56" s="1117"/>
      <c r="X56" s="1122">
        <v>3</v>
      </c>
      <c r="Y56" s="1123"/>
      <c r="Z56" s="1117" t="s">
        <v>292</v>
      </c>
      <c r="AA56" s="1118"/>
      <c r="AB56" s="87"/>
      <c r="AC56" s="469"/>
      <c r="AD56" s="87"/>
    </row>
    <row r="57" spans="1:68" ht="19.5" customHeight="1" x14ac:dyDescent="0.2">
      <c r="A57" s="1134" t="s">
        <v>477</v>
      </c>
      <c r="B57" s="1135"/>
      <c r="C57" s="1135"/>
      <c r="D57" s="1135"/>
      <c r="E57" s="1135"/>
      <c r="F57" s="1135"/>
      <c r="G57" s="1135"/>
      <c r="H57" s="1135"/>
      <c r="I57" s="1135"/>
      <c r="J57" s="1135"/>
      <c r="K57" s="1135"/>
      <c r="L57" s="1135"/>
      <c r="M57" s="1135"/>
      <c r="N57" s="1136"/>
      <c r="O57" s="1122">
        <v>1</v>
      </c>
      <c r="P57" s="1123"/>
      <c r="Q57" s="1117" t="s">
        <v>269</v>
      </c>
      <c r="R57" s="1117"/>
      <c r="S57" s="1118"/>
      <c r="T57" s="1122">
        <v>2</v>
      </c>
      <c r="U57" s="1123"/>
      <c r="V57" s="1117" t="s">
        <v>270</v>
      </c>
      <c r="W57" s="1117"/>
      <c r="X57" s="483"/>
      <c r="Y57" s="484"/>
      <c r="Z57" s="484"/>
      <c r="AA57" s="485"/>
      <c r="AB57" s="87"/>
      <c r="AC57" s="86"/>
      <c r="AD57" s="87"/>
    </row>
    <row r="58" spans="1:68" ht="19.5" customHeight="1" x14ac:dyDescent="0.2">
      <c r="A58" s="1154" t="s">
        <v>478</v>
      </c>
      <c r="B58" s="1155"/>
      <c r="C58" s="1155"/>
      <c r="D58" s="1155"/>
      <c r="E58" s="1155"/>
      <c r="F58" s="1155"/>
      <c r="G58" s="1155"/>
      <c r="H58" s="1155"/>
      <c r="I58" s="1155"/>
      <c r="J58" s="1155"/>
      <c r="K58" s="1155"/>
      <c r="L58" s="1155"/>
      <c r="M58" s="1155"/>
      <c r="N58" s="1156"/>
      <c r="O58" s="1122">
        <v>1</v>
      </c>
      <c r="P58" s="1123"/>
      <c r="Q58" s="1117" t="s">
        <v>269</v>
      </c>
      <c r="R58" s="1117"/>
      <c r="S58" s="1118"/>
      <c r="T58" s="1122">
        <v>2</v>
      </c>
      <c r="U58" s="1123"/>
      <c r="V58" s="1117" t="s">
        <v>270</v>
      </c>
      <c r="W58" s="1117"/>
      <c r="X58" s="483"/>
      <c r="Y58" s="484"/>
      <c r="Z58" s="484"/>
      <c r="AA58" s="485"/>
      <c r="AB58" s="1163" t="s">
        <v>295</v>
      </c>
      <c r="AC58" s="1162" t="s">
        <v>295</v>
      </c>
      <c r="AD58" s="1163"/>
    </row>
    <row r="59" spans="1:68" ht="19.5" customHeight="1" x14ac:dyDescent="0.2">
      <c r="A59" s="1134" t="s">
        <v>479</v>
      </c>
      <c r="B59" s="1135"/>
      <c r="C59" s="1135"/>
      <c r="D59" s="1135"/>
      <c r="E59" s="1135"/>
      <c r="F59" s="1135"/>
      <c r="G59" s="1135"/>
      <c r="H59" s="1135"/>
      <c r="I59" s="1135"/>
      <c r="J59" s="1135"/>
      <c r="K59" s="1135"/>
      <c r="L59" s="1135"/>
      <c r="M59" s="1135"/>
      <c r="N59" s="1136"/>
      <c r="O59" s="1122">
        <v>1</v>
      </c>
      <c r="P59" s="1123"/>
      <c r="Q59" s="1117" t="s">
        <v>269</v>
      </c>
      <c r="R59" s="1117"/>
      <c r="S59" s="1118"/>
      <c r="T59" s="1122">
        <v>2</v>
      </c>
      <c r="U59" s="1123"/>
      <c r="V59" s="1117" t="s">
        <v>270</v>
      </c>
      <c r="W59" s="1117"/>
      <c r="X59" s="483"/>
      <c r="Y59" s="484"/>
      <c r="Z59" s="484"/>
      <c r="AA59" s="485"/>
      <c r="AB59" s="1163"/>
      <c r="AC59" s="1162"/>
      <c r="AD59" s="1163"/>
    </row>
    <row r="60" spans="1:68" ht="19.5" customHeight="1" x14ac:dyDescent="0.2">
      <c r="A60" s="1119" t="s">
        <v>480</v>
      </c>
      <c r="B60" s="1120"/>
      <c r="C60" s="1120"/>
      <c r="D60" s="1120"/>
      <c r="E60" s="1120"/>
      <c r="F60" s="1120"/>
      <c r="G60" s="1120"/>
      <c r="H60" s="1120"/>
      <c r="I60" s="1120"/>
      <c r="J60" s="1120"/>
      <c r="K60" s="1120"/>
      <c r="L60" s="1120"/>
      <c r="M60" s="1120"/>
      <c r="N60" s="1121"/>
      <c r="O60" s="1122">
        <v>1</v>
      </c>
      <c r="P60" s="1123"/>
      <c r="Q60" s="1117" t="s">
        <v>269</v>
      </c>
      <c r="R60" s="1117"/>
      <c r="S60" s="1118"/>
      <c r="T60" s="1122">
        <v>2</v>
      </c>
      <c r="U60" s="1123"/>
      <c r="V60" s="1117" t="s">
        <v>270</v>
      </c>
      <c r="W60" s="1117"/>
      <c r="X60" s="483"/>
      <c r="Y60" s="484"/>
      <c r="Z60" s="484"/>
      <c r="AA60" s="485"/>
      <c r="AB60" s="1163"/>
      <c r="AC60" s="1162"/>
      <c r="AD60" s="1163"/>
    </row>
    <row r="61" spans="1:68" ht="19.5" customHeight="1" x14ac:dyDescent="0.2">
      <c r="A61" s="1134" t="s">
        <v>481</v>
      </c>
      <c r="B61" s="1135"/>
      <c r="C61" s="1135"/>
      <c r="D61" s="1135"/>
      <c r="E61" s="1135"/>
      <c r="F61" s="1135"/>
      <c r="G61" s="1135"/>
      <c r="H61" s="1135"/>
      <c r="I61" s="1135"/>
      <c r="J61" s="1135"/>
      <c r="K61" s="1135"/>
      <c r="L61" s="1135"/>
      <c r="M61" s="1135"/>
      <c r="N61" s="1136"/>
      <c r="O61" s="1122">
        <v>1</v>
      </c>
      <c r="P61" s="1123"/>
      <c r="Q61" s="1117" t="s">
        <v>269</v>
      </c>
      <c r="R61" s="1117"/>
      <c r="S61" s="1118"/>
      <c r="T61" s="1122">
        <v>2</v>
      </c>
      <c r="U61" s="1123"/>
      <c r="V61" s="1117" t="s">
        <v>270</v>
      </c>
      <c r="W61" s="1117"/>
      <c r="X61" s="483"/>
      <c r="Y61" s="484"/>
      <c r="Z61" s="484"/>
      <c r="AA61" s="485"/>
      <c r="AB61" s="1163"/>
      <c r="AC61" s="1162"/>
      <c r="AD61" s="1163"/>
    </row>
    <row r="62" spans="1:68" ht="19.5" customHeight="1" x14ac:dyDescent="0.2">
      <c r="A62" s="1134" t="s">
        <v>482</v>
      </c>
      <c r="B62" s="1135"/>
      <c r="C62" s="1135"/>
      <c r="D62" s="1135"/>
      <c r="E62" s="1135"/>
      <c r="F62" s="1135"/>
      <c r="G62" s="1135"/>
      <c r="H62" s="1135"/>
      <c r="I62" s="1135"/>
      <c r="J62" s="1135"/>
      <c r="K62" s="1135"/>
      <c r="L62" s="1135"/>
      <c r="M62" s="1135"/>
      <c r="N62" s="1136"/>
      <c r="O62" s="1122">
        <v>1</v>
      </c>
      <c r="P62" s="1123"/>
      <c r="Q62" s="1117" t="s">
        <v>269</v>
      </c>
      <c r="R62" s="1117"/>
      <c r="S62" s="1118"/>
      <c r="T62" s="1124">
        <v>2</v>
      </c>
      <c r="U62" s="1125"/>
      <c r="V62" s="1117" t="s">
        <v>291</v>
      </c>
      <c r="W62" s="1117"/>
      <c r="X62" s="1122">
        <v>3</v>
      </c>
      <c r="Y62" s="1123"/>
      <c r="Z62" s="1117" t="s">
        <v>292</v>
      </c>
      <c r="AA62" s="1118"/>
      <c r="AB62" s="1161" t="s">
        <v>296</v>
      </c>
      <c r="AC62" s="1162" t="s">
        <v>296</v>
      </c>
      <c r="AD62" s="1163"/>
      <c r="AI62" s="468"/>
    </row>
    <row r="63" spans="1:68" ht="19.5" customHeight="1" x14ac:dyDescent="0.2">
      <c r="A63" s="1164" t="s">
        <v>483</v>
      </c>
      <c r="B63" s="1165"/>
      <c r="C63" s="1165"/>
      <c r="D63" s="1165"/>
      <c r="E63" s="1165"/>
      <c r="F63" s="1165"/>
      <c r="G63" s="1165"/>
      <c r="H63" s="1165"/>
      <c r="I63" s="1165"/>
      <c r="J63" s="1165"/>
      <c r="K63" s="1165"/>
      <c r="L63" s="1165"/>
      <c r="M63" s="1165"/>
      <c r="N63" s="1166"/>
      <c r="O63" s="1122">
        <v>1</v>
      </c>
      <c r="P63" s="1123"/>
      <c r="Q63" s="1117" t="s">
        <v>269</v>
      </c>
      <c r="R63" s="1117"/>
      <c r="S63" s="1118"/>
      <c r="T63" s="1124">
        <v>2</v>
      </c>
      <c r="U63" s="1125"/>
      <c r="V63" s="1117" t="s">
        <v>291</v>
      </c>
      <c r="W63" s="1117"/>
      <c r="X63" s="1122">
        <v>3</v>
      </c>
      <c r="Y63" s="1123"/>
      <c r="Z63" s="1117" t="s">
        <v>292</v>
      </c>
      <c r="AA63" s="1118"/>
      <c r="AB63" s="1161"/>
      <c r="AC63" s="1162"/>
      <c r="AD63" s="1163"/>
    </row>
    <row r="64" spans="1:68" ht="19.5" customHeight="1" x14ac:dyDescent="0.2">
      <c r="A64" s="1134" t="s">
        <v>484</v>
      </c>
      <c r="B64" s="1135"/>
      <c r="C64" s="1135"/>
      <c r="D64" s="1135"/>
      <c r="E64" s="1135"/>
      <c r="F64" s="1135"/>
      <c r="G64" s="1135"/>
      <c r="H64" s="1135"/>
      <c r="I64" s="1135"/>
      <c r="J64" s="1135"/>
      <c r="K64" s="1135"/>
      <c r="L64" s="1135"/>
      <c r="M64" s="1135"/>
      <c r="N64" s="1136"/>
      <c r="O64" s="1122">
        <v>1</v>
      </c>
      <c r="P64" s="1123"/>
      <c r="Q64" s="1117" t="s">
        <v>269</v>
      </c>
      <c r="R64" s="1117"/>
      <c r="S64" s="1118"/>
      <c r="T64" s="1122">
        <v>2</v>
      </c>
      <c r="U64" s="1123"/>
      <c r="V64" s="1117" t="s">
        <v>270</v>
      </c>
      <c r="W64" s="1117"/>
      <c r="X64" s="483"/>
      <c r="Y64" s="484"/>
      <c r="Z64" s="484"/>
      <c r="AA64" s="486"/>
      <c r="AB64" s="1161"/>
      <c r="AC64" s="1162"/>
      <c r="AD64" s="1163"/>
    </row>
    <row r="65" spans="1:30" ht="19.5" customHeight="1" x14ac:dyDescent="0.2">
      <c r="A65" s="1144" t="s">
        <v>485</v>
      </c>
      <c r="B65" s="1145"/>
      <c r="C65" s="1145"/>
      <c r="D65" s="1145"/>
      <c r="E65" s="1145"/>
      <c r="F65" s="1145"/>
      <c r="G65" s="1145"/>
      <c r="H65" s="1145"/>
      <c r="I65" s="1145"/>
      <c r="J65" s="1145"/>
      <c r="K65" s="1145"/>
      <c r="L65" s="1145"/>
      <c r="M65" s="1145"/>
      <c r="N65" s="1146"/>
      <c r="O65" s="1122">
        <v>1</v>
      </c>
      <c r="P65" s="1123"/>
      <c r="Q65" s="1117" t="s">
        <v>269</v>
      </c>
      <c r="R65" s="1117"/>
      <c r="S65" s="1118"/>
      <c r="T65" s="1122">
        <v>2</v>
      </c>
      <c r="U65" s="1123"/>
      <c r="V65" s="1117" t="s">
        <v>294</v>
      </c>
      <c r="W65" s="1117"/>
      <c r="X65" s="1122">
        <v>3</v>
      </c>
      <c r="Y65" s="1123"/>
      <c r="Z65" s="1117" t="s">
        <v>292</v>
      </c>
      <c r="AA65" s="1118"/>
      <c r="AB65" s="1161"/>
      <c r="AC65" s="1162"/>
      <c r="AD65" s="1163"/>
    </row>
    <row r="66" spans="1:30" ht="19.5" customHeight="1" x14ac:dyDescent="0.2">
      <c r="A66" s="1151" t="s">
        <v>486</v>
      </c>
      <c r="B66" s="1152"/>
      <c r="C66" s="1152"/>
      <c r="D66" s="1152"/>
      <c r="E66" s="1152"/>
      <c r="F66" s="1152"/>
      <c r="G66" s="1152"/>
      <c r="H66" s="1152"/>
      <c r="I66" s="1152"/>
      <c r="J66" s="1152"/>
      <c r="K66" s="1152"/>
      <c r="L66" s="1152"/>
      <c r="M66" s="1152"/>
      <c r="N66" s="1153"/>
      <c r="O66" s="1124">
        <v>1</v>
      </c>
      <c r="P66" s="1125"/>
      <c r="Q66" s="1126" t="s">
        <v>269</v>
      </c>
      <c r="R66" s="1126"/>
      <c r="S66" s="1148"/>
      <c r="T66" s="1157">
        <v>2</v>
      </c>
      <c r="U66" s="1158"/>
      <c r="V66" s="1126" t="s">
        <v>291</v>
      </c>
      <c r="W66" s="1126"/>
      <c r="X66" s="1124">
        <v>3</v>
      </c>
      <c r="Y66" s="1125"/>
      <c r="Z66" s="1126" t="s">
        <v>292</v>
      </c>
      <c r="AA66" s="1118"/>
      <c r="AB66" s="1161"/>
      <c r="AC66" s="1162"/>
      <c r="AD66" s="1163"/>
    </row>
    <row r="67" spans="1:30" ht="19.5" customHeight="1" x14ac:dyDescent="0.2">
      <c r="A67" s="1154"/>
      <c r="B67" s="1155"/>
      <c r="C67" s="1155"/>
      <c r="D67" s="1155"/>
      <c r="E67" s="1155"/>
      <c r="F67" s="1155"/>
      <c r="G67" s="1155"/>
      <c r="H67" s="1155"/>
      <c r="I67" s="1155"/>
      <c r="J67" s="1155"/>
      <c r="K67" s="1155"/>
      <c r="L67" s="1155"/>
      <c r="M67" s="1155"/>
      <c r="N67" s="1156"/>
      <c r="O67" s="1127">
        <v>4</v>
      </c>
      <c r="P67" s="1128"/>
      <c r="Q67" s="1159" t="s">
        <v>293</v>
      </c>
      <c r="R67" s="1159"/>
      <c r="S67" s="1160"/>
      <c r="T67" s="1149"/>
      <c r="U67" s="1150"/>
      <c r="V67" s="487"/>
      <c r="W67" s="488"/>
      <c r="X67" s="489"/>
      <c r="Y67" s="487"/>
      <c r="Z67" s="487"/>
      <c r="AA67" s="490"/>
      <c r="AB67" s="87"/>
      <c r="AC67" s="469"/>
      <c r="AD67" s="87"/>
    </row>
    <row r="68" spans="1:30" ht="19.5" customHeight="1" x14ac:dyDescent="0.2">
      <c r="A68" s="1119" t="s">
        <v>487</v>
      </c>
      <c r="B68" s="1120"/>
      <c r="C68" s="1120"/>
      <c r="D68" s="1120"/>
      <c r="E68" s="1120"/>
      <c r="F68" s="1120"/>
      <c r="G68" s="1120"/>
      <c r="H68" s="1120"/>
      <c r="I68" s="1120"/>
      <c r="J68" s="1120"/>
      <c r="K68" s="1120"/>
      <c r="L68" s="1120"/>
      <c r="M68" s="1120"/>
      <c r="N68" s="1121"/>
      <c r="O68" s="1122">
        <v>1</v>
      </c>
      <c r="P68" s="1123"/>
      <c r="Q68" s="1117" t="s">
        <v>269</v>
      </c>
      <c r="R68" s="1117"/>
      <c r="S68" s="1118"/>
      <c r="T68" s="1122">
        <v>2</v>
      </c>
      <c r="U68" s="1123"/>
      <c r="V68" s="1117" t="s">
        <v>270</v>
      </c>
      <c r="W68" s="1117"/>
      <c r="X68" s="491"/>
      <c r="Y68" s="492"/>
      <c r="Z68" s="492"/>
      <c r="AA68" s="490"/>
      <c r="AB68" s="87"/>
      <c r="AC68" s="469"/>
      <c r="AD68" s="87"/>
    </row>
    <row r="69" spans="1:30" ht="19.5" customHeight="1" x14ac:dyDescent="0.2">
      <c r="A69" s="1134" t="s">
        <v>488</v>
      </c>
      <c r="B69" s="1135"/>
      <c r="C69" s="1135"/>
      <c r="D69" s="1135"/>
      <c r="E69" s="1135"/>
      <c r="F69" s="1135"/>
      <c r="G69" s="1135"/>
      <c r="H69" s="1135"/>
      <c r="I69" s="1135"/>
      <c r="J69" s="1135"/>
      <c r="K69" s="1135"/>
      <c r="L69" s="1135"/>
      <c r="M69" s="1135"/>
      <c r="N69" s="1136"/>
      <c r="O69" s="1137">
        <v>1</v>
      </c>
      <c r="P69" s="1138"/>
      <c r="Q69" s="1139" t="s">
        <v>269</v>
      </c>
      <c r="R69" s="1139"/>
      <c r="S69" s="1140"/>
      <c r="T69" s="1137">
        <v>2</v>
      </c>
      <c r="U69" s="1138"/>
      <c r="V69" s="1139" t="s">
        <v>270</v>
      </c>
      <c r="W69" s="1140"/>
      <c r="X69" s="493"/>
      <c r="Y69" s="494"/>
      <c r="Z69" s="494"/>
      <c r="AA69" s="490"/>
      <c r="AB69" s="87"/>
      <c r="AC69" s="469"/>
      <c r="AD69" s="87"/>
    </row>
    <row r="70" spans="1:30" ht="19.5" customHeight="1" x14ac:dyDescent="0.2">
      <c r="A70" s="1141" t="s">
        <v>489</v>
      </c>
      <c r="B70" s="1142"/>
      <c r="C70" s="1142"/>
      <c r="D70" s="1142"/>
      <c r="E70" s="1142"/>
      <c r="F70" s="1142"/>
      <c r="G70" s="1142"/>
      <c r="H70" s="1142"/>
      <c r="I70" s="1142"/>
      <c r="J70" s="1142"/>
      <c r="K70" s="1142"/>
      <c r="L70" s="1142"/>
      <c r="M70" s="1142"/>
      <c r="N70" s="1143"/>
      <c r="O70" s="1124">
        <v>1</v>
      </c>
      <c r="P70" s="1125"/>
      <c r="Q70" s="1147" t="s">
        <v>269</v>
      </c>
      <c r="R70" s="1147"/>
      <c r="S70" s="486"/>
      <c r="T70" s="1124">
        <v>6</v>
      </c>
      <c r="U70" s="1125"/>
      <c r="V70" s="1126" t="s">
        <v>294</v>
      </c>
      <c r="W70" s="1148"/>
      <c r="X70" s="1124">
        <v>5</v>
      </c>
      <c r="Y70" s="1125"/>
      <c r="Z70" s="1126" t="s">
        <v>292</v>
      </c>
      <c r="AA70" s="1118"/>
      <c r="AB70" s="87"/>
      <c r="AC70" s="469"/>
      <c r="AD70" s="87"/>
    </row>
    <row r="71" spans="1:30" ht="19.5" customHeight="1" x14ac:dyDescent="0.2">
      <c r="A71" s="1144"/>
      <c r="B71" s="1145"/>
      <c r="C71" s="1145"/>
      <c r="D71" s="1145"/>
      <c r="E71" s="1145"/>
      <c r="F71" s="1145"/>
      <c r="G71" s="1145"/>
      <c r="H71" s="1145"/>
      <c r="I71" s="1145"/>
      <c r="J71" s="1145"/>
      <c r="K71" s="1145"/>
      <c r="L71" s="1145"/>
      <c r="M71" s="1145"/>
      <c r="N71" s="1146"/>
      <c r="O71" s="1127">
        <v>2</v>
      </c>
      <c r="P71" s="1128"/>
      <c r="Q71" s="1129" t="s">
        <v>293</v>
      </c>
      <c r="R71" s="1129"/>
      <c r="S71" s="1130"/>
      <c r="T71" s="495"/>
      <c r="U71" s="496"/>
      <c r="V71" s="497"/>
      <c r="W71" s="498"/>
      <c r="X71" s="499"/>
      <c r="Y71" s="500"/>
      <c r="Z71" s="500"/>
      <c r="AA71" s="333"/>
      <c r="AB71" s="87"/>
      <c r="AC71" s="469"/>
      <c r="AD71" s="87"/>
    </row>
    <row r="72" spans="1:30" ht="19.5" customHeight="1" x14ac:dyDescent="0.2">
      <c r="A72" s="1131" t="s">
        <v>490</v>
      </c>
      <c r="B72" s="1132"/>
      <c r="C72" s="1132"/>
      <c r="D72" s="1132"/>
      <c r="E72" s="1132"/>
      <c r="F72" s="1132"/>
      <c r="G72" s="1132"/>
      <c r="H72" s="1132"/>
      <c r="I72" s="1132"/>
      <c r="J72" s="1132"/>
      <c r="K72" s="1132"/>
      <c r="L72" s="1132"/>
      <c r="M72" s="1132"/>
      <c r="N72" s="1133"/>
      <c r="O72" s="1124">
        <v>1</v>
      </c>
      <c r="P72" s="1125"/>
      <c r="Q72" s="1117" t="s">
        <v>269</v>
      </c>
      <c r="R72" s="1117"/>
      <c r="S72" s="486"/>
      <c r="T72" s="1122">
        <v>2</v>
      </c>
      <c r="U72" s="1123"/>
      <c r="V72" s="1117" t="s">
        <v>294</v>
      </c>
      <c r="W72" s="1118"/>
      <c r="X72" s="1122">
        <v>3</v>
      </c>
      <c r="Y72" s="1123"/>
      <c r="Z72" s="1117" t="s">
        <v>491</v>
      </c>
      <c r="AA72" s="1118"/>
      <c r="AB72" s="87"/>
      <c r="AC72" s="469"/>
      <c r="AD72" s="87"/>
    </row>
    <row r="73" spans="1:30" ht="19.5" customHeight="1" x14ac:dyDescent="0.2">
      <c r="A73" s="1119" t="s">
        <v>492</v>
      </c>
      <c r="B73" s="1120"/>
      <c r="C73" s="1120"/>
      <c r="D73" s="1120"/>
      <c r="E73" s="1120"/>
      <c r="F73" s="1120"/>
      <c r="G73" s="1120"/>
      <c r="H73" s="1120"/>
      <c r="I73" s="1120"/>
      <c r="J73" s="1120"/>
      <c r="K73" s="1120"/>
      <c r="L73" s="1120"/>
      <c r="M73" s="1120"/>
      <c r="N73" s="1121"/>
      <c r="O73" s="1122">
        <v>1</v>
      </c>
      <c r="P73" s="1123"/>
      <c r="Q73" s="1117" t="s">
        <v>269</v>
      </c>
      <c r="R73" s="1117"/>
      <c r="S73" s="486"/>
      <c r="T73" s="1122">
        <v>2</v>
      </c>
      <c r="U73" s="1123"/>
      <c r="V73" s="1117" t="s">
        <v>270</v>
      </c>
      <c r="W73" s="1118"/>
      <c r="X73" s="331"/>
      <c r="Y73" s="332"/>
      <c r="Z73" s="332"/>
      <c r="AA73" s="333"/>
      <c r="AB73" s="90"/>
      <c r="AC73" s="89"/>
      <c r="AD73" s="90"/>
    </row>
    <row r="74" spans="1:30" s="501" customFormat="1" ht="20" customHeight="1" x14ac:dyDescent="0.2">
      <c r="A74" s="69" t="s">
        <v>300</v>
      </c>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row>
    <row r="75" spans="1:30" s="501" customFormat="1" ht="14.25" customHeight="1" x14ac:dyDescent="0.2">
      <c r="A75" s="69"/>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row>
    <row r="76" spans="1:30" ht="14" customHeight="1" x14ac:dyDescent="0.2">
      <c r="A76" s="1115" t="s">
        <v>297</v>
      </c>
      <c r="B76" s="1115"/>
      <c r="C76" s="1116" t="s">
        <v>298</v>
      </c>
      <c r="D76" s="1116"/>
      <c r="E76" s="1116"/>
      <c r="F76" s="1116"/>
      <c r="G76" s="1116"/>
      <c r="H76" s="1116"/>
      <c r="I76" s="1116"/>
      <c r="J76" s="1116"/>
      <c r="K76" s="1116"/>
      <c r="L76" s="1116"/>
      <c r="M76" s="1116"/>
      <c r="N76" s="1116"/>
      <c r="O76" s="1116"/>
      <c r="P76" s="1116"/>
      <c r="Q76" s="1116"/>
      <c r="R76" s="1116"/>
      <c r="S76" s="1116"/>
      <c r="T76" s="1116"/>
      <c r="U76" s="1116"/>
      <c r="V76" s="1116"/>
      <c r="W76" s="1116"/>
      <c r="X76" s="1116"/>
      <c r="Y76" s="1116"/>
      <c r="Z76" s="1116"/>
      <c r="AA76" s="1116"/>
      <c r="AB76" s="1116"/>
      <c r="AC76" s="1116"/>
      <c r="AD76" s="1116"/>
    </row>
    <row r="77" spans="1:30" x14ac:dyDescent="0.2">
      <c r="A77" s="1115" t="s">
        <v>299</v>
      </c>
      <c r="B77" s="1115"/>
      <c r="C77" s="1116" t="s">
        <v>493</v>
      </c>
      <c r="D77" s="1116"/>
      <c r="E77" s="1116"/>
      <c r="F77" s="1116"/>
      <c r="G77" s="1116"/>
      <c r="H77" s="1116"/>
      <c r="I77" s="1116"/>
      <c r="J77" s="1116"/>
      <c r="K77" s="1116"/>
      <c r="L77" s="1116"/>
      <c r="M77" s="1116"/>
      <c r="N77" s="1116"/>
      <c r="O77" s="1116"/>
      <c r="P77" s="1116"/>
      <c r="Q77" s="1116"/>
      <c r="R77" s="1116"/>
      <c r="S77" s="1116"/>
      <c r="T77" s="1116"/>
      <c r="U77" s="1116"/>
      <c r="V77" s="1116"/>
      <c r="W77" s="1116"/>
      <c r="X77" s="1116"/>
      <c r="Y77" s="1116"/>
      <c r="Z77" s="1116"/>
      <c r="AA77" s="1116"/>
      <c r="AB77" s="1116"/>
      <c r="AC77" s="1116"/>
      <c r="AD77" s="1116"/>
    </row>
    <row r="78" spans="1:30" x14ac:dyDescent="0.2">
      <c r="A78" s="1115" t="s">
        <v>494</v>
      </c>
      <c r="B78" s="1115"/>
      <c r="C78" s="1116" t="s">
        <v>495</v>
      </c>
      <c r="D78" s="1116"/>
      <c r="E78" s="1116"/>
      <c r="F78" s="1116"/>
      <c r="G78" s="1116"/>
      <c r="H78" s="1116"/>
      <c r="I78" s="1116"/>
      <c r="J78" s="1116"/>
      <c r="K78" s="1116"/>
      <c r="L78" s="1116"/>
      <c r="M78" s="1116"/>
      <c r="N78" s="1116"/>
      <c r="O78" s="1116"/>
      <c r="P78" s="1116"/>
      <c r="Q78" s="1116"/>
      <c r="R78" s="1116"/>
      <c r="S78" s="1116"/>
      <c r="T78" s="1116"/>
      <c r="U78" s="1116"/>
      <c r="V78" s="1116"/>
      <c r="W78" s="1116"/>
      <c r="X78" s="1116"/>
      <c r="Y78" s="1116"/>
      <c r="Z78" s="1116"/>
      <c r="AA78" s="1116"/>
      <c r="AB78" s="1116"/>
      <c r="AC78" s="1116"/>
      <c r="AD78" s="1116"/>
    </row>
    <row r="79" spans="1:30" ht="20.149999999999999" customHeight="1" x14ac:dyDescent="0.2">
      <c r="A79" s="502"/>
      <c r="B79" s="502"/>
      <c r="C79" s="502"/>
      <c r="D79" s="502"/>
      <c r="E79" s="502"/>
      <c r="F79" s="502"/>
      <c r="G79" s="502"/>
      <c r="H79" s="502"/>
      <c r="I79" s="502"/>
      <c r="J79" s="502"/>
      <c r="K79" s="502"/>
      <c r="L79" s="502"/>
      <c r="M79" s="502"/>
      <c r="N79" s="501"/>
      <c r="O79" s="501"/>
      <c r="P79" s="501"/>
      <c r="Q79" s="501"/>
      <c r="R79" s="501"/>
      <c r="S79" s="501"/>
      <c r="T79" s="501"/>
      <c r="U79" s="501"/>
      <c r="V79" s="501"/>
      <c r="W79" s="501"/>
      <c r="X79" s="501"/>
      <c r="Y79" s="501"/>
      <c r="Z79" s="501"/>
      <c r="AA79" s="501"/>
      <c r="AB79" s="501"/>
      <c r="AC79" s="501"/>
      <c r="AD79" s="501"/>
    </row>
    <row r="80" spans="1:30" ht="20.149999999999999" customHeight="1" x14ac:dyDescent="0.2">
      <c r="A80" s="1115"/>
      <c r="B80" s="1115"/>
      <c r="C80" s="1116"/>
      <c r="D80" s="1116"/>
      <c r="E80" s="1116"/>
      <c r="F80" s="1116"/>
      <c r="G80" s="1116"/>
      <c r="H80" s="1116"/>
      <c r="I80" s="1116"/>
      <c r="J80" s="1116"/>
      <c r="K80" s="1116"/>
      <c r="L80" s="1116"/>
      <c r="M80" s="1116"/>
      <c r="N80" s="1116"/>
      <c r="O80" s="1116"/>
      <c r="P80" s="1116"/>
      <c r="Q80" s="1116"/>
      <c r="R80" s="1116"/>
      <c r="S80" s="1116"/>
      <c r="T80" s="1116"/>
      <c r="U80" s="1116"/>
      <c r="V80" s="1116"/>
      <c r="W80" s="1116"/>
      <c r="X80" s="1116"/>
      <c r="Y80" s="1116"/>
      <c r="Z80" s="1116"/>
      <c r="AA80" s="1116"/>
      <c r="AB80" s="1116"/>
      <c r="AC80" s="1116"/>
      <c r="AD80" s="1116"/>
    </row>
    <row r="81" spans="1:30" ht="20.149999999999999" customHeight="1" x14ac:dyDescent="0.2">
      <c r="A81" s="91"/>
      <c r="B81" s="69"/>
      <c r="C81" s="69"/>
      <c r="D81" s="69"/>
      <c r="E81" s="69"/>
      <c r="F81" s="69"/>
      <c r="G81" s="69"/>
      <c r="H81" s="69"/>
      <c r="I81" s="69"/>
      <c r="J81" s="69"/>
      <c r="K81" s="69"/>
      <c r="L81" s="69"/>
      <c r="M81" s="503"/>
      <c r="N81" s="503"/>
    </row>
    <row r="82" spans="1:30" ht="20.149999999999999" customHeight="1" x14ac:dyDescent="0.2">
      <c r="A82" s="1115"/>
      <c r="B82" s="1115"/>
      <c r="C82" s="1116"/>
      <c r="D82" s="1116"/>
      <c r="E82" s="1116"/>
      <c r="F82" s="1116"/>
      <c r="G82" s="1116"/>
      <c r="H82" s="1116"/>
      <c r="I82" s="1116"/>
      <c r="J82" s="1116"/>
      <c r="K82" s="1116"/>
      <c r="L82" s="1116"/>
      <c r="M82" s="1116"/>
      <c r="N82" s="1116"/>
      <c r="O82" s="1116"/>
      <c r="P82" s="1116"/>
      <c r="Q82" s="1116"/>
      <c r="R82" s="1116"/>
      <c r="S82" s="1116"/>
      <c r="T82" s="1116"/>
      <c r="U82" s="1116"/>
      <c r="V82" s="1116"/>
      <c r="W82" s="1116"/>
      <c r="X82" s="1116"/>
      <c r="Y82" s="1116"/>
      <c r="Z82" s="1116"/>
      <c r="AA82" s="1116"/>
      <c r="AB82" s="1116"/>
      <c r="AC82" s="1116"/>
      <c r="AD82" s="1116"/>
    </row>
  </sheetData>
  <mergeCells count="169">
    <mergeCell ref="A3:AD3"/>
    <mergeCell ref="A4:AD4"/>
    <mergeCell ref="AA6:AB6"/>
    <mergeCell ref="AC6:AD6"/>
    <mergeCell ref="V8:AD8"/>
    <mergeCell ref="V9:AD9"/>
    <mergeCell ref="M20:Q21"/>
    <mergeCell ref="S20:AD21"/>
    <mergeCell ref="H22:N22"/>
    <mergeCell ref="O22:AD22"/>
    <mergeCell ref="A23:G24"/>
    <mergeCell ref="H23:AD23"/>
    <mergeCell ref="A16:G16"/>
    <mergeCell ref="A17:G17"/>
    <mergeCell ref="H17:AD17"/>
    <mergeCell ref="A18:G18"/>
    <mergeCell ref="H18:AD18"/>
    <mergeCell ref="A19:G22"/>
    <mergeCell ref="H19:K19"/>
    <mergeCell ref="L19:N19"/>
    <mergeCell ref="P19:R19"/>
    <mergeCell ref="H20:J21"/>
    <mergeCell ref="BH27:BP27"/>
    <mergeCell ref="A32:AD32"/>
    <mergeCell ref="BH23:BP23"/>
    <mergeCell ref="H24:AD24"/>
    <mergeCell ref="BH24:BP24"/>
    <mergeCell ref="A25:G27"/>
    <mergeCell ref="H25:L25"/>
    <mergeCell ref="M25:AD25"/>
    <mergeCell ref="BH25:BP25"/>
    <mergeCell ref="H26:L26"/>
    <mergeCell ref="M26:AD26"/>
    <mergeCell ref="BH26:BP26"/>
    <mergeCell ref="A33:O33"/>
    <mergeCell ref="P33:AD33"/>
    <mergeCell ref="A41:O41"/>
    <mergeCell ref="P41:AD41"/>
    <mergeCell ref="A53:AA53"/>
    <mergeCell ref="AC53:AD53"/>
    <mergeCell ref="H27:L27"/>
    <mergeCell ref="M27:T27"/>
    <mergeCell ref="U27:W27"/>
    <mergeCell ref="X27:AD27"/>
    <mergeCell ref="Z54:AA54"/>
    <mergeCell ref="A55:N55"/>
    <mergeCell ref="O55:P55"/>
    <mergeCell ref="Q55:S55"/>
    <mergeCell ref="T55:U55"/>
    <mergeCell ref="V55:W55"/>
    <mergeCell ref="A54:N54"/>
    <mergeCell ref="O54:P54"/>
    <mergeCell ref="Q54:S54"/>
    <mergeCell ref="T54:U54"/>
    <mergeCell ref="V54:W54"/>
    <mergeCell ref="X54:Y54"/>
    <mergeCell ref="Z56:AA56"/>
    <mergeCell ref="A57:N57"/>
    <mergeCell ref="O57:P57"/>
    <mergeCell ref="Q57:S57"/>
    <mergeCell ref="T57:U57"/>
    <mergeCell ref="V57:W57"/>
    <mergeCell ref="A56:N56"/>
    <mergeCell ref="O56:P56"/>
    <mergeCell ref="Q56:S56"/>
    <mergeCell ref="T56:U56"/>
    <mergeCell ref="V56:W56"/>
    <mergeCell ref="X56:Y56"/>
    <mergeCell ref="A58:N58"/>
    <mergeCell ref="O58:P58"/>
    <mergeCell ref="Q58:S58"/>
    <mergeCell ref="T58:U58"/>
    <mergeCell ref="V58:W58"/>
    <mergeCell ref="AB58:AB61"/>
    <mergeCell ref="V60:W60"/>
    <mergeCell ref="A61:N61"/>
    <mergeCell ref="O61:P61"/>
    <mergeCell ref="Q61:S61"/>
    <mergeCell ref="AC62:AD66"/>
    <mergeCell ref="A63:N63"/>
    <mergeCell ref="O63:P63"/>
    <mergeCell ref="Q63:S63"/>
    <mergeCell ref="T63:U63"/>
    <mergeCell ref="V63:W63"/>
    <mergeCell ref="X63:Y63"/>
    <mergeCell ref="T61:U61"/>
    <mergeCell ref="V61:W61"/>
    <mergeCell ref="A62:N62"/>
    <mergeCell ref="O62:P62"/>
    <mergeCell ref="Q62:S62"/>
    <mergeCell ref="T62:U62"/>
    <mergeCell ref="V62:W62"/>
    <mergeCell ref="AC58:AD61"/>
    <mergeCell ref="A59:N59"/>
    <mergeCell ref="O59:P59"/>
    <mergeCell ref="Q59:S59"/>
    <mergeCell ref="T59:U59"/>
    <mergeCell ref="V59:W59"/>
    <mergeCell ref="A60:N60"/>
    <mergeCell ref="O60:P60"/>
    <mergeCell ref="Q60:S60"/>
    <mergeCell ref="T60:U60"/>
    <mergeCell ref="Z63:AA63"/>
    <mergeCell ref="A64:N64"/>
    <mergeCell ref="O64:P64"/>
    <mergeCell ref="Q64:S64"/>
    <mergeCell ref="T64:U64"/>
    <mergeCell ref="V64:W64"/>
    <mergeCell ref="X62:Y62"/>
    <mergeCell ref="Z62:AA62"/>
    <mergeCell ref="AB62:AB66"/>
    <mergeCell ref="T67:U67"/>
    <mergeCell ref="A68:N68"/>
    <mergeCell ref="O68:P68"/>
    <mergeCell ref="Q68:S68"/>
    <mergeCell ref="T68:U68"/>
    <mergeCell ref="V68:W68"/>
    <mergeCell ref="Z65:AA65"/>
    <mergeCell ref="A66:N67"/>
    <mergeCell ref="O66:P66"/>
    <mergeCell ref="Q66:S66"/>
    <mergeCell ref="T66:U66"/>
    <mergeCell ref="V66:W66"/>
    <mergeCell ref="X66:Y66"/>
    <mergeCell ref="Z66:AA66"/>
    <mergeCell ref="O67:P67"/>
    <mergeCell ref="Q67:S67"/>
    <mergeCell ref="A65:N65"/>
    <mergeCell ref="O65:P65"/>
    <mergeCell ref="Q65:S65"/>
    <mergeCell ref="T65:U65"/>
    <mergeCell ref="V65:W65"/>
    <mergeCell ref="X65:Y65"/>
    <mergeCell ref="A69:N69"/>
    <mergeCell ref="O69:P69"/>
    <mergeCell ref="Q69:S69"/>
    <mergeCell ref="T69:U69"/>
    <mergeCell ref="V69:W69"/>
    <mergeCell ref="A70:N71"/>
    <mergeCell ref="O70:P70"/>
    <mergeCell ref="Q70:R70"/>
    <mergeCell ref="T70:U70"/>
    <mergeCell ref="V70:W70"/>
    <mergeCell ref="Z72:AA72"/>
    <mergeCell ref="A73:N73"/>
    <mergeCell ref="O73:P73"/>
    <mergeCell ref="Q73:R73"/>
    <mergeCell ref="T73:U73"/>
    <mergeCell ref="V73:W73"/>
    <mergeCell ref="X70:Y70"/>
    <mergeCell ref="Z70:AA70"/>
    <mergeCell ref="O71:P71"/>
    <mergeCell ref="Q71:S71"/>
    <mergeCell ref="A72:N72"/>
    <mergeCell ref="O72:P72"/>
    <mergeCell ref="Q72:R72"/>
    <mergeCell ref="T72:U72"/>
    <mergeCell ref="V72:W72"/>
    <mergeCell ref="X72:Y72"/>
    <mergeCell ref="A80:B80"/>
    <mergeCell ref="C80:AD80"/>
    <mergeCell ref="A82:B82"/>
    <mergeCell ref="C82:AD82"/>
    <mergeCell ref="A76:B76"/>
    <mergeCell ref="C76:AD76"/>
    <mergeCell ref="A77:B77"/>
    <mergeCell ref="C77:AD77"/>
    <mergeCell ref="A78:B78"/>
    <mergeCell ref="C78:AD78"/>
  </mergeCells>
  <phoneticPr fontId="10"/>
  <dataValidations count="1">
    <dataValidation showInputMessage="1" showErrorMessage="1" sqref="JO65545:JZ65545 TK65545:TV65545 ADG65545:ADR65545 ANC65545:ANN65545 AWY65545:AXJ65545 BGU65545:BHF65545 BQQ65545:BRB65545 CAM65545:CAX65545 CKI65545:CKT65545 CUE65545:CUP65545 DEA65545:DEL65545 DNW65545:DOH65545 DXS65545:DYD65545 EHO65545:EHZ65545 ERK65545:ERV65545 FBG65545:FBR65545 FLC65545:FLN65545 FUY65545:FVJ65545 GEU65545:GFF65545 GOQ65545:GPB65545 GYM65545:GYX65545 HII65545:HIT65545 HSE65545:HSP65545 ICA65545:ICL65545 ILW65545:IMH65545 IVS65545:IWD65545 JFO65545:JFZ65545 JPK65545:JPV65545 JZG65545:JZR65545 KJC65545:KJN65545 KSY65545:KTJ65545 LCU65545:LDF65545 LMQ65545:LNB65545 LWM65545:LWX65545 MGI65545:MGT65545 MQE65545:MQP65545 NAA65545:NAL65545 NJW65545:NKH65545 NTS65545:NUD65545 ODO65545:ODZ65545 ONK65545:ONV65545 OXG65545:OXR65545 PHC65545:PHN65545 PQY65545:PRJ65545 QAU65545:QBF65545 QKQ65545:QLB65545 QUM65545:QUX65545 REI65545:RET65545 ROE65545:ROP65545 RYA65545:RYL65545 SHW65545:SIH65545 SRS65545:SSD65545 TBO65545:TBZ65545 TLK65545:TLV65545 TVG65545:TVR65545 UFC65545:UFN65545 UOY65545:UPJ65545 UYU65545:UZF65545 VIQ65545:VJB65545 VSM65545:VSX65545 WCI65545:WCT65545 WME65545:WMP65545 WWA65545:WWL65545 JO131081:JZ131081 TK131081:TV131081 ADG131081:ADR131081 ANC131081:ANN131081 AWY131081:AXJ131081 BGU131081:BHF131081 BQQ131081:BRB131081 CAM131081:CAX131081 CKI131081:CKT131081 CUE131081:CUP131081 DEA131081:DEL131081 DNW131081:DOH131081 DXS131081:DYD131081 EHO131081:EHZ131081 ERK131081:ERV131081 FBG131081:FBR131081 FLC131081:FLN131081 FUY131081:FVJ131081 GEU131081:GFF131081 GOQ131081:GPB131081 GYM131081:GYX131081 HII131081:HIT131081 HSE131081:HSP131081 ICA131081:ICL131081 ILW131081:IMH131081 IVS131081:IWD131081 JFO131081:JFZ131081 JPK131081:JPV131081 JZG131081:JZR131081 KJC131081:KJN131081 KSY131081:KTJ131081 LCU131081:LDF131081 LMQ131081:LNB131081 LWM131081:LWX131081 MGI131081:MGT131081 MQE131081:MQP131081 NAA131081:NAL131081 NJW131081:NKH131081 NTS131081:NUD131081 ODO131081:ODZ131081 ONK131081:ONV131081 OXG131081:OXR131081 PHC131081:PHN131081 PQY131081:PRJ131081 QAU131081:QBF131081 QKQ131081:QLB131081 QUM131081:QUX131081 REI131081:RET131081 ROE131081:ROP131081 RYA131081:RYL131081 SHW131081:SIH131081 SRS131081:SSD131081 TBO131081:TBZ131081 TLK131081:TLV131081 TVG131081:TVR131081 UFC131081:UFN131081 UOY131081:UPJ131081 UYU131081:UZF131081 VIQ131081:VJB131081 VSM131081:VSX131081 WCI131081:WCT131081 WME131081:WMP131081 WWA131081:WWL131081 JO196617:JZ196617 TK196617:TV196617 ADG196617:ADR196617 ANC196617:ANN196617 AWY196617:AXJ196617 BGU196617:BHF196617 BQQ196617:BRB196617 CAM196617:CAX196617 CKI196617:CKT196617 CUE196617:CUP196617 DEA196617:DEL196617 DNW196617:DOH196617 DXS196617:DYD196617 EHO196617:EHZ196617 ERK196617:ERV196617 FBG196617:FBR196617 FLC196617:FLN196617 FUY196617:FVJ196617 GEU196617:GFF196617 GOQ196617:GPB196617 GYM196617:GYX196617 HII196617:HIT196617 HSE196617:HSP196617 ICA196617:ICL196617 ILW196617:IMH196617 IVS196617:IWD196617 JFO196617:JFZ196617 JPK196617:JPV196617 JZG196617:JZR196617 KJC196617:KJN196617 KSY196617:KTJ196617 LCU196617:LDF196617 LMQ196617:LNB196617 LWM196617:LWX196617 MGI196617:MGT196617 MQE196617:MQP196617 NAA196617:NAL196617 NJW196617:NKH196617 NTS196617:NUD196617 ODO196617:ODZ196617 ONK196617:ONV196617 OXG196617:OXR196617 PHC196617:PHN196617 PQY196617:PRJ196617 QAU196617:QBF196617 QKQ196617:QLB196617 QUM196617:QUX196617 REI196617:RET196617 ROE196617:ROP196617 RYA196617:RYL196617 SHW196617:SIH196617 SRS196617:SSD196617 TBO196617:TBZ196617 TLK196617:TLV196617 TVG196617:TVR196617 UFC196617:UFN196617 UOY196617:UPJ196617 UYU196617:UZF196617 VIQ196617:VJB196617 VSM196617:VSX196617 WCI196617:WCT196617 WME196617:WMP196617 WWA196617:WWL196617 JO262153:JZ262153 TK262153:TV262153 ADG262153:ADR262153 ANC262153:ANN262153 AWY262153:AXJ262153 BGU262153:BHF262153 BQQ262153:BRB262153 CAM262153:CAX262153 CKI262153:CKT262153 CUE262153:CUP262153 DEA262153:DEL262153 DNW262153:DOH262153 DXS262153:DYD262153 EHO262153:EHZ262153 ERK262153:ERV262153 FBG262153:FBR262153 FLC262153:FLN262153 FUY262153:FVJ262153 GEU262153:GFF262153 GOQ262153:GPB262153 GYM262153:GYX262153 HII262153:HIT262153 HSE262153:HSP262153 ICA262153:ICL262153 ILW262153:IMH262153 IVS262153:IWD262153 JFO262153:JFZ262153 JPK262153:JPV262153 JZG262153:JZR262153 KJC262153:KJN262153 KSY262153:KTJ262153 LCU262153:LDF262153 LMQ262153:LNB262153 LWM262153:LWX262153 MGI262153:MGT262153 MQE262153:MQP262153 NAA262153:NAL262153 NJW262153:NKH262153 NTS262153:NUD262153 ODO262153:ODZ262153 ONK262153:ONV262153 OXG262153:OXR262153 PHC262153:PHN262153 PQY262153:PRJ262153 QAU262153:QBF262153 QKQ262153:QLB262153 QUM262153:QUX262153 REI262153:RET262153 ROE262153:ROP262153 RYA262153:RYL262153 SHW262153:SIH262153 SRS262153:SSD262153 TBO262153:TBZ262153 TLK262153:TLV262153 TVG262153:TVR262153 UFC262153:UFN262153 UOY262153:UPJ262153 UYU262153:UZF262153 VIQ262153:VJB262153 VSM262153:VSX262153 WCI262153:WCT262153 WME262153:WMP262153 WWA262153:WWL262153 JO327689:JZ327689 TK327689:TV327689 ADG327689:ADR327689 ANC327689:ANN327689 AWY327689:AXJ327689 BGU327689:BHF327689 BQQ327689:BRB327689 CAM327689:CAX327689 CKI327689:CKT327689 CUE327689:CUP327689 DEA327689:DEL327689 DNW327689:DOH327689 DXS327689:DYD327689 EHO327689:EHZ327689 ERK327689:ERV327689 FBG327689:FBR327689 FLC327689:FLN327689 FUY327689:FVJ327689 GEU327689:GFF327689 GOQ327689:GPB327689 GYM327689:GYX327689 HII327689:HIT327689 HSE327689:HSP327689 ICA327689:ICL327689 ILW327689:IMH327689 IVS327689:IWD327689 JFO327689:JFZ327689 JPK327689:JPV327689 JZG327689:JZR327689 KJC327689:KJN327689 KSY327689:KTJ327689 LCU327689:LDF327689 LMQ327689:LNB327689 LWM327689:LWX327689 MGI327689:MGT327689 MQE327689:MQP327689 NAA327689:NAL327689 NJW327689:NKH327689 NTS327689:NUD327689 ODO327689:ODZ327689 ONK327689:ONV327689 OXG327689:OXR327689 PHC327689:PHN327689 PQY327689:PRJ327689 QAU327689:QBF327689 QKQ327689:QLB327689 QUM327689:QUX327689 REI327689:RET327689 ROE327689:ROP327689 RYA327689:RYL327689 SHW327689:SIH327689 SRS327689:SSD327689 TBO327689:TBZ327689 TLK327689:TLV327689 TVG327689:TVR327689 UFC327689:UFN327689 UOY327689:UPJ327689 UYU327689:UZF327689 VIQ327689:VJB327689 VSM327689:VSX327689 WCI327689:WCT327689 WME327689:WMP327689 WWA327689:WWL327689 JO393225:JZ393225 TK393225:TV393225 ADG393225:ADR393225 ANC393225:ANN393225 AWY393225:AXJ393225 BGU393225:BHF393225 BQQ393225:BRB393225 CAM393225:CAX393225 CKI393225:CKT393225 CUE393225:CUP393225 DEA393225:DEL393225 DNW393225:DOH393225 DXS393225:DYD393225 EHO393225:EHZ393225 ERK393225:ERV393225 FBG393225:FBR393225 FLC393225:FLN393225 FUY393225:FVJ393225 GEU393225:GFF393225 GOQ393225:GPB393225 GYM393225:GYX393225 HII393225:HIT393225 HSE393225:HSP393225 ICA393225:ICL393225 ILW393225:IMH393225 IVS393225:IWD393225 JFO393225:JFZ393225 JPK393225:JPV393225 JZG393225:JZR393225 KJC393225:KJN393225 KSY393225:KTJ393225 LCU393225:LDF393225 LMQ393225:LNB393225 LWM393225:LWX393225 MGI393225:MGT393225 MQE393225:MQP393225 NAA393225:NAL393225 NJW393225:NKH393225 NTS393225:NUD393225 ODO393225:ODZ393225 ONK393225:ONV393225 OXG393225:OXR393225 PHC393225:PHN393225 PQY393225:PRJ393225 QAU393225:QBF393225 QKQ393225:QLB393225 QUM393225:QUX393225 REI393225:RET393225 ROE393225:ROP393225 RYA393225:RYL393225 SHW393225:SIH393225 SRS393225:SSD393225 TBO393225:TBZ393225 TLK393225:TLV393225 TVG393225:TVR393225 UFC393225:UFN393225 UOY393225:UPJ393225 UYU393225:UZF393225 VIQ393225:VJB393225 VSM393225:VSX393225 WCI393225:WCT393225 WME393225:WMP393225 WWA393225:WWL393225 JO458761:JZ458761 TK458761:TV458761 ADG458761:ADR458761 ANC458761:ANN458761 AWY458761:AXJ458761 BGU458761:BHF458761 BQQ458761:BRB458761 CAM458761:CAX458761 CKI458761:CKT458761 CUE458761:CUP458761 DEA458761:DEL458761 DNW458761:DOH458761 DXS458761:DYD458761 EHO458761:EHZ458761 ERK458761:ERV458761 FBG458761:FBR458761 FLC458761:FLN458761 FUY458761:FVJ458761 GEU458761:GFF458761 GOQ458761:GPB458761 GYM458761:GYX458761 HII458761:HIT458761 HSE458761:HSP458761 ICA458761:ICL458761 ILW458761:IMH458761 IVS458761:IWD458761 JFO458761:JFZ458761 JPK458761:JPV458761 JZG458761:JZR458761 KJC458761:KJN458761 KSY458761:KTJ458761 LCU458761:LDF458761 LMQ458761:LNB458761 LWM458761:LWX458761 MGI458761:MGT458761 MQE458761:MQP458761 NAA458761:NAL458761 NJW458761:NKH458761 NTS458761:NUD458761 ODO458761:ODZ458761 ONK458761:ONV458761 OXG458761:OXR458761 PHC458761:PHN458761 PQY458761:PRJ458761 QAU458761:QBF458761 QKQ458761:QLB458761 QUM458761:QUX458761 REI458761:RET458761 ROE458761:ROP458761 RYA458761:RYL458761 SHW458761:SIH458761 SRS458761:SSD458761 TBO458761:TBZ458761 TLK458761:TLV458761 TVG458761:TVR458761 UFC458761:UFN458761 UOY458761:UPJ458761 UYU458761:UZF458761 VIQ458761:VJB458761 VSM458761:VSX458761 WCI458761:WCT458761 WME458761:WMP458761 WWA458761:WWL458761 JO524297:JZ524297 TK524297:TV524297 ADG524297:ADR524297 ANC524297:ANN524297 AWY524297:AXJ524297 BGU524297:BHF524297 BQQ524297:BRB524297 CAM524297:CAX524297 CKI524297:CKT524297 CUE524297:CUP524297 DEA524297:DEL524297 DNW524297:DOH524297 DXS524297:DYD524297 EHO524297:EHZ524297 ERK524297:ERV524297 FBG524297:FBR524297 FLC524297:FLN524297 FUY524297:FVJ524297 GEU524297:GFF524297 GOQ524297:GPB524297 GYM524297:GYX524297 HII524297:HIT524297 HSE524297:HSP524297 ICA524297:ICL524297 ILW524297:IMH524297 IVS524297:IWD524297 JFO524297:JFZ524297 JPK524297:JPV524297 JZG524297:JZR524297 KJC524297:KJN524297 KSY524297:KTJ524297 LCU524297:LDF524297 LMQ524297:LNB524297 LWM524297:LWX524297 MGI524297:MGT524297 MQE524297:MQP524297 NAA524297:NAL524297 NJW524297:NKH524297 NTS524297:NUD524297 ODO524297:ODZ524297 ONK524297:ONV524297 OXG524297:OXR524297 PHC524297:PHN524297 PQY524297:PRJ524297 QAU524297:QBF524297 QKQ524297:QLB524297 QUM524297:QUX524297 REI524297:RET524297 ROE524297:ROP524297 RYA524297:RYL524297 SHW524297:SIH524297 SRS524297:SSD524297 TBO524297:TBZ524297 TLK524297:TLV524297 TVG524297:TVR524297 UFC524297:UFN524297 UOY524297:UPJ524297 UYU524297:UZF524297 VIQ524297:VJB524297 VSM524297:VSX524297 WCI524297:WCT524297 WME524297:WMP524297 WWA524297:WWL524297 JO589833:JZ589833 TK589833:TV589833 ADG589833:ADR589833 ANC589833:ANN589833 AWY589833:AXJ589833 BGU589833:BHF589833 BQQ589833:BRB589833 CAM589833:CAX589833 CKI589833:CKT589833 CUE589833:CUP589833 DEA589833:DEL589833 DNW589833:DOH589833 DXS589833:DYD589833 EHO589833:EHZ589833 ERK589833:ERV589833 FBG589833:FBR589833 FLC589833:FLN589833 FUY589833:FVJ589833 GEU589833:GFF589833 GOQ589833:GPB589833 GYM589833:GYX589833 HII589833:HIT589833 HSE589833:HSP589833 ICA589833:ICL589833 ILW589833:IMH589833 IVS589833:IWD589833 JFO589833:JFZ589833 JPK589833:JPV589833 JZG589833:JZR589833 KJC589833:KJN589833 KSY589833:KTJ589833 LCU589833:LDF589833 LMQ589833:LNB589833 LWM589833:LWX589833 MGI589833:MGT589833 MQE589833:MQP589833 NAA589833:NAL589833 NJW589833:NKH589833 NTS589833:NUD589833 ODO589833:ODZ589833 ONK589833:ONV589833 OXG589833:OXR589833 PHC589833:PHN589833 PQY589833:PRJ589833 QAU589833:QBF589833 QKQ589833:QLB589833 QUM589833:QUX589833 REI589833:RET589833 ROE589833:ROP589833 RYA589833:RYL589833 SHW589833:SIH589833 SRS589833:SSD589833 TBO589833:TBZ589833 TLK589833:TLV589833 TVG589833:TVR589833 UFC589833:UFN589833 UOY589833:UPJ589833 UYU589833:UZF589833 VIQ589833:VJB589833 VSM589833:VSX589833 WCI589833:WCT589833 WME589833:WMP589833 WWA589833:WWL589833 JO655369:JZ655369 TK655369:TV655369 ADG655369:ADR655369 ANC655369:ANN655369 AWY655369:AXJ655369 BGU655369:BHF655369 BQQ655369:BRB655369 CAM655369:CAX655369 CKI655369:CKT655369 CUE655369:CUP655369 DEA655369:DEL655369 DNW655369:DOH655369 DXS655369:DYD655369 EHO655369:EHZ655369 ERK655369:ERV655369 FBG655369:FBR655369 FLC655369:FLN655369 FUY655369:FVJ655369 GEU655369:GFF655369 GOQ655369:GPB655369 GYM655369:GYX655369 HII655369:HIT655369 HSE655369:HSP655369 ICA655369:ICL655369 ILW655369:IMH655369 IVS655369:IWD655369 JFO655369:JFZ655369 JPK655369:JPV655369 JZG655369:JZR655369 KJC655369:KJN655369 KSY655369:KTJ655369 LCU655369:LDF655369 LMQ655369:LNB655369 LWM655369:LWX655369 MGI655369:MGT655369 MQE655369:MQP655369 NAA655369:NAL655369 NJW655369:NKH655369 NTS655369:NUD655369 ODO655369:ODZ655369 ONK655369:ONV655369 OXG655369:OXR655369 PHC655369:PHN655369 PQY655369:PRJ655369 QAU655369:QBF655369 QKQ655369:QLB655369 QUM655369:QUX655369 REI655369:RET655369 ROE655369:ROP655369 RYA655369:RYL655369 SHW655369:SIH655369 SRS655369:SSD655369 TBO655369:TBZ655369 TLK655369:TLV655369 TVG655369:TVR655369 UFC655369:UFN655369 UOY655369:UPJ655369 UYU655369:UZF655369 VIQ655369:VJB655369 VSM655369:VSX655369 WCI655369:WCT655369 WME655369:WMP655369 WWA655369:WWL655369 JO720905:JZ720905 TK720905:TV720905 ADG720905:ADR720905 ANC720905:ANN720905 AWY720905:AXJ720905 BGU720905:BHF720905 BQQ720905:BRB720905 CAM720905:CAX720905 CKI720905:CKT720905 CUE720905:CUP720905 DEA720905:DEL720905 DNW720905:DOH720905 DXS720905:DYD720905 EHO720905:EHZ720905 ERK720905:ERV720905 FBG720905:FBR720905 FLC720905:FLN720905 FUY720905:FVJ720905 GEU720905:GFF720905 GOQ720905:GPB720905 GYM720905:GYX720905 HII720905:HIT720905 HSE720905:HSP720905 ICA720905:ICL720905 ILW720905:IMH720905 IVS720905:IWD720905 JFO720905:JFZ720905 JPK720905:JPV720905 JZG720905:JZR720905 KJC720905:KJN720905 KSY720905:KTJ720905 LCU720905:LDF720905 LMQ720905:LNB720905 LWM720905:LWX720905 MGI720905:MGT720905 MQE720905:MQP720905 NAA720905:NAL720905 NJW720905:NKH720905 NTS720905:NUD720905 ODO720905:ODZ720905 ONK720905:ONV720905 OXG720905:OXR720905 PHC720905:PHN720905 PQY720905:PRJ720905 QAU720905:QBF720905 QKQ720905:QLB720905 QUM720905:QUX720905 REI720905:RET720905 ROE720905:ROP720905 RYA720905:RYL720905 SHW720905:SIH720905 SRS720905:SSD720905 TBO720905:TBZ720905 TLK720905:TLV720905 TVG720905:TVR720905 UFC720905:UFN720905 UOY720905:UPJ720905 UYU720905:UZF720905 VIQ720905:VJB720905 VSM720905:VSX720905 WCI720905:WCT720905 WME720905:WMP720905 WWA720905:WWL720905 JO786441:JZ786441 TK786441:TV786441 ADG786441:ADR786441 ANC786441:ANN786441 AWY786441:AXJ786441 BGU786441:BHF786441 BQQ786441:BRB786441 CAM786441:CAX786441 CKI786441:CKT786441 CUE786441:CUP786441 DEA786441:DEL786441 DNW786441:DOH786441 DXS786441:DYD786441 EHO786441:EHZ786441 ERK786441:ERV786441 FBG786441:FBR786441 FLC786441:FLN786441 FUY786441:FVJ786441 GEU786441:GFF786441 GOQ786441:GPB786441 GYM786441:GYX786441 HII786441:HIT786441 HSE786441:HSP786441 ICA786441:ICL786441 ILW786441:IMH786441 IVS786441:IWD786441 JFO786441:JFZ786441 JPK786441:JPV786441 JZG786441:JZR786441 KJC786441:KJN786441 KSY786441:KTJ786441 LCU786441:LDF786441 LMQ786441:LNB786441 LWM786441:LWX786441 MGI786441:MGT786441 MQE786441:MQP786441 NAA786441:NAL786441 NJW786441:NKH786441 NTS786441:NUD786441 ODO786441:ODZ786441 ONK786441:ONV786441 OXG786441:OXR786441 PHC786441:PHN786441 PQY786441:PRJ786441 QAU786441:QBF786441 QKQ786441:QLB786441 QUM786441:QUX786441 REI786441:RET786441 ROE786441:ROP786441 RYA786441:RYL786441 SHW786441:SIH786441 SRS786441:SSD786441 TBO786441:TBZ786441 TLK786441:TLV786441 TVG786441:TVR786441 UFC786441:UFN786441 UOY786441:UPJ786441 UYU786441:UZF786441 VIQ786441:VJB786441 VSM786441:VSX786441 WCI786441:WCT786441 WME786441:WMP786441 WWA786441:WWL786441 JO851977:JZ851977 TK851977:TV851977 ADG851977:ADR851977 ANC851977:ANN851977 AWY851977:AXJ851977 BGU851977:BHF851977 BQQ851977:BRB851977 CAM851977:CAX851977 CKI851977:CKT851977 CUE851977:CUP851977 DEA851977:DEL851977 DNW851977:DOH851977 DXS851977:DYD851977 EHO851977:EHZ851977 ERK851977:ERV851977 FBG851977:FBR851977 FLC851977:FLN851977 FUY851977:FVJ851977 GEU851977:GFF851977 GOQ851977:GPB851977 GYM851977:GYX851977 HII851977:HIT851977 HSE851977:HSP851977 ICA851977:ICL851977 ILW851977:IMH851977 IVS851977:IWD851977 JFO851977:JFZ851977 JPK851977:JPV851977 JZG851977:JZR851977 KJC851977:KJN851977 KSY851977:KTJ851977 LCU851977:LDF851977 LMQ851977:LNB851977 LWM851977:LWX851977 MGI851977:MGT851977 MQE851977:MQP851977 NAA851977:NAL851977 NJW851977:NKH851977 NTS851977:NUD851977 ODO851977:ODZ851977 ONK851977:ONV851977 OXG851977:OXR851977 PHC851977:PHN851977 PQY851977:PRJ851977 QAU851977:QBF851977 QKQ851977:QLB851977 QUM851977:QUX851977 REI851977:RET851977 ROE851977:ROP851977 RYA851977:RYL851977 SHW851977:SIH851977 SRS851977:SSD851977 TBO851977:TBZ851977 TLK851977:TLV851977 TVG851977:TVR851977 UFC851977:UFN851977 UOY851977:UPJ851977 UYU851977:UZF851977 VIQ851977:VJB851977 VSM851977:VSX851977 WCI851977:WCT851977 WME851977:WMP851977 WWA851977:WWL851977 JO917513:JZ917513 TK917513:TV917513 ADG917513:ADR917513 ANC917513:ANN917513 AWY917513:AXJ917513 BGU917513:BHF917513 BQQ917513:BRB917513 CAM917513:CAX917513 CKI917513:CKT917513 CUE917513:CUP917513 DEA917513:DEL917513 DNW917513:DOH917513 DXS917513:DYD917513 EHO917513:EHZ917513 ERK917513:ERV917513 FBG917513:FBR917513 FLC917513:FLN917513 FUY917513:FVJ917513 GEU917513:GFF917513 GOQ917513:GPB917513 GYM917513:GYX917513 HII917513:HIT917513 HSE917513:HSP917513 ICA917513:ICL917513 ILW917513:IMH917513 IVS917513:IWD917513 JFO917513:JFZ917513 JPK917513:JPV917513 JZG917513:JZR917513 KJC917513:KJN917513 KSY917513:KTJ917513 LCU917513:LDF917513 LMQ917513:LNB917513 LWM917513:LWX917513 MGI917513:MGT917513 MQE917513:MQP917513 NAA917513:NAL917513 NJW917513:NKH917513 NTS917513:NUD917513 ODO917513:ODZ917513 ONK917513:ONV917513 OXG917513:OXR917513 PHC917513:PHN917513 PQY917513:PRJ917513 QAU917513:QBF917513 QKQ917513:QLB917513 QUM917513:QUX917513 REI917513:RET917513 ROE917513:ROP917513 RYA917513:RYL917513 SHW917513:SIH917513 SRS917513:SSD917513 TBO917513:TBZ917513 TLK917513:TLV917513 TVG917513:TVR917513 UFC917513:UFN917513 UOY917513:UPJ917513 UYU917513:UZF917513 VIQ917513:VJB917513 VSM917513:VSX917513 WCI917513:WCT917513 WME917513:WMP917513 WWA917513:WWL917513 JO983049:JZ983049 TK983049:TV983049 ADG983049:ADR983049 ANC983049:ANN983049 AWY983049:AXJ983049 BGU983049:BHF983049 BQQ983049:BRB983049 CAM983049:CAX983049 CKI983049:CKT983049 CUE983049:CUP983049 DEA983049:DEL983049 DNW983049:DOH983049 DXS983049:DYD983049 EHO983049:EHZ983049 ERK983049:ERV983049 FBG983049:FBR983049 FLC983049:FLN983049 FUY983049:FVJ983049 GEU983049:GFF983049 GOQ983049:GPB983049 GYM983049:GYX983049 HII983049:HIT983049 HSE983049:HSP983049 ICA983049:ICL983049 ILW983049:IMH983049 IVS983049:IWD983049 JFO983049:JFZ983049 JPK983049:JPV983049 JZG983049:JZR983049 KJC983049:KJN983049 KSY983049:KTJ983049 LCU983049:LDF983049 LMQ983049:LNB983049 LWM983049:LWX983049 MGI983049:MGT983049 MQE983049:MQP983049 NAA983049:NAL983049 NJW983049:NKH983049 NTS983049:NUD983049 ODO983049:ODZ983049 ONK983049:ONV983049 OXG983049:OXR983049 PHC983049:PHN983049 PQY983049:PRJ983049 QAU983049:QBF983049 QKQ983049:QLB983049 QUM983049:QUX983049 REI983049:RET983049 ROE983049:ROP983049 RYA983049:RYL983049 SHW983049:SIH983049 SRS983049:SSD983049 TBO983049:TBZ983049 TLK983049:TLV983049 TVG983049:TVR983049 UFC983049:UFN983049 UOY983049:UPJ983049 UYU983049:UZF983049 VIQ983049:VJB983049 VSM983049:VSX983049 WCI983049:WCT983049 WME983049:WMP983049 WWA983049:WWL983049 WVL983049:WVW983049 H65545:R65545 IZ65545:JK65545 SV65545:TG65545 ACR65545:ADC65545 AMN65545:AMY65545 AWJ65545:AWU65545 BGF65545:BGQ65545 BQB65545:BQM65545 BZX65545:CAI65545 CJT65545:CKE65545 CTP65545:CUA65545 DDL65545:DDW65545 DNH65545:DNS65545 DXD65545:DXO65545 EGZ65545:EHK65545 EQV65545:ERG65545 FAR65545:FBC65545 FKN65545:FKY65545 FUJ65545:FUU65545 GEF65545:GEQ65545 GOB65545:GOM65545 GXX65545:GYI65545 HHT65545:HIE65545 HRP65545:HSA65545 IBL65545:IBW65545 ILH65545:ILS65545 IVD65545:IVO65545 JEZ65545:JFK65545 JOV65545:JPG65545 JYR65545:JZC65545 KIN65545:KIY65545 KSJ65545:KSU65545 LCF65545:LCQ65545 LMB65545:LMM65545 LVX65545:LWI65545 MFT65545:MGE65545 MPP65545:MQA65545 MZL65545:MZW65545 NJH65545:NJS65545 NTD65545:NTO65545 OCZ65545:ODK65545 OMV65545:ONG65545 OWR65545:OXC65545 PGN65545:PGY65545 PQJ65545:PQU65545 QAF65545:QAQ65545 QKB65545:QKM65545 QTX65545:QUI65545 RDT65545:REE65545 RNP65545:ROA65545 RXL65545:RXW65545 SHH65545:SHS65545 SRD65545:SRO65545 TAZ65545:TBK65545 TKV65545:TLG65545 TUR65545:TVC65545 UEN65545:UEY65545 UOJ65545:UOU65545 UYF65545:UYQ65545 VIB65545:VIM65545 VRX65545:VSI65545 WBT65545:WCE65545 WLP65545:WMA65545 WVL65545:WVW65545 H131081:R131081 IZ131081:JK131081 SV131081:TG131081 ACR131081:ADC131081 AMN131081:AMY131081 AWJ131081:AWU131081 BGF131081:BGQ131081 BQB131081:BQM131081 BZX131081:CAI131081 CJT131081:CKE131081 CTP131081:CUA131081 DDL131081:DDW131081 DNH131081:DNS131081 DXD131081:DXO131081 EGZ131081:EHK131081 EQV131081:ERG131081 FAR131081:FBC131081 FKN131081:FKY131081 FUJ131081:FUU131081 GEF131081:GEQ131081 GOB131081:GOM131081 GXX131081:GYI131081 HHT131081:HIE131081 HRP131081:HSA131081 IBL131081:IBW131081 ILH131081:ILS131081 IVD131081:IVO131081 JEZ131081:JFK131081 JOV131081:JPG131081 JYR131081:JZC131081 KIN131081:KIY131081 KSJ131081:KSU131081 LCF131081:LCQ131081 LMB131081:LMM131081 LVX131081:LWI131081 MFT131081:MGE131081 MPP131081:MQA131081 MZL131081:MZW131081 NJH131081:NJS131081 NTD131081:NTO131081 OCZ131081:ODK131081 OMV131081:ONG131081 OWR131081:OXC131081 PGN131081:PGY131081 PQJ131081:PQU131081 QAF131081:QAQ131081 QKB131081:QKM131081 QTX131081:QUI131081 RDT131081:REE131081 RNP131081:ROA131081 RXL131081:RXW131081 SHH131081:SHS131081 SRD131081:SRO131081 TAZ131081:TBK131081 TKV131081:TLG131081 TUR131081:TVC131081 UEN131081:UEY131081 UOJ131081:UOU131081 UYF131081:UYQ131081 VIB131081:VIM131081 VRX131081:VSI131081 WBT131081:WCE131081 WLP131081:WMA131081 WVL131081:WVW131081 H196617:R196617 IZ196617:JK196617 SV196617:TG196617 ACR196617:ADC196617 AMN196617:AMY196617 AWJ196617:AWU196617 BGF196617:BGQ196617 BQB196617:BQM196617 BZX196617:CAI196617 CJT196617:CKE196617 CTP196617:CUA196617 DDL196617:DDW196617 DNH196617:DNS196617 DXD196617:DXO196617 EGZ196617:EHK196617 EQV196617:ERG196617 FAR196617:FBC196617 FKN196617:FKY196617 FUJ196617:FUU196617 GEF196617:GEQ196617 GOB196617:GOM196617 GXX196617:GYI196617 HHT196617:HIE196617 HRP196617:HSA196617 IBL196617:IBW196617 ILH196617:ILS196617 IVD196617:IVO196617 JEZ196617:JFK196617 JOV196617:JPG196617 JYR196617:JZC196617 KIN196617:KIY196617 KSJ196617:KSU196617 LCF196617:LCQ196617 LMB196617:LMM196617 LVX196617:LWI196617 MFT196617:MGE196617 MPP196617:MQA196617 MZL196617:MZW196617 NJH196617:NJS196617 NTD196617:NTO196617 OCZ196617:ODK196617 OMV196617:ONG196617 OWR196617:OXC196617 PGN196617:PGY196617 PQJ196617:PQU196617 QAF196617:QAQ196617 QKB196617:QKM196617 QTX196617:QUI196617 RDT196617:REE196617 RNP196617:ROA196617 RXL196617:RXW196617 SHH196617:SHS196617 SRD196617:SRO196617 TAZ196617:TBK196617 TKV196617:TLG196617 TUR196617:TVC196617 UEN196617:UEY196617 UOJ196617:UOU196617 UYF196617:UYQ196617 VIB196617:VIM196617 VRX196617:VSI196617 WBT196617:WCE196617 WLP196617:WMA196617 WVL196617:WVW196617 H262153:R262153 IZ262153:JK262153 SV262153:TG262153 ACR262153:ADC262153 AMN262153:AMY262153 AWJ262153:AWU262153 BGF262153:BGQ262153 BQB262153:BQM262153 BZX262153:CAI262153 CJT262153:CKE262153 CTP262153:CUA262153 DDL262153:DDW262153 DNH262153:DNS262153 DXD262153:DXO262153 EGZ262153:EHK262153 EQV262153:ERG262153 FAR262153:FBC262153 FKN262153:FKY262153 FUJ262153:FUU262153 GEF262153:GEQ262153 GOB262153:GOM262153 GXX262153:GYI262153 HHT262153:HIE262153 HRP262153:HSA262153 IBL262153:IBW262153 ILH262153:ILS262153 IVD262153:IVO262153 JEZ262153:JFK262153 JOV262153:JPG262153 JYR262153:JZC262153 KIN262153:KIY262153 KSJ262153:KSU262153 LCF262153:LCQ262153 LMB262153:LMM262153 LVX262153:LWI262153 MFT262153:MGE262153 MPP262153:MQA262153 MZL262153:MZW262153 NJH262153:NJS262153 NTD262153:NTO262153 OCZ262153:ODK262153 OMV262153:ONG262153 OWR262153:OXC262153 PGN262153:PGY262153 PQJ262153:PQU262153 QAF262153:QAQ262153 QKB262153:QKM262153 QTX262153:QUI262153 RDT262153:REE262153 RNP262153:ROA262153 RXL262153:RXW262153 SHH262153:SHS262153 SRD262153:SRO262153 TAZ262153:TBK262153 TKV262153:TLG262153 TUR262153:TVC262153 UEN262153:UEY262153 UOJ262153:UOU262153 UYF262153:UYQ262153 VIB262153:VIM262153 VRX262153:VSI262153 WBT262153:WCE262153 WLP262153:WMA262153 WVL262153:WVW262153 H327689:R327689 IZ327689:JK327689 SV327689:TG327689 ACR327689:ADC327689 AMN327689:AMY327689 AWJ327689:AWU327689 BGF327689:BGQ327689 BQB327689:BQM327689 BZX327689:CAI327689 CJT327689:CKE327689 CTP327689:CUA327689 DDL327689:DDW327689 DNH327689:DNS327689 DXD327689:DXO327689 EGZ327689:EHK327689 EQV327689:ERG327689 FAR327689:FBC327689 FKN327689:FKY327689 FUJ327689:FUU327689 GEF327689:GEQ327689 GOB327689:GOM327689 GXX327689:GYI327689 HHT327689:HIE327689 HRP327689:HSA327689 IBL327689:IBW327689 ILH327689:ILS327689 IVD327689:IVO327689 JEZ327689:JFK327689 JOV327689:JPG327689 JYR327689:JZC327689 KIN327689:KIY327689 KSJ327689:KSU327689 LCF327689:LCQ327689 LMB327689:LMM327689 LVX327689:LWI327689 MFT327689:MGE327689 MPP327689:MQA327689 MZL327689:MZW327689 NJH327689:NJS327689 NTD327689:NTO327689 OCZ327689:ODK327689 OMV327689:ONG327689 OWR327689:OXC327689 PGN327689:PGY327689 PQJ327689:PQU327689 QAF327689:QAQ327689 QKB327689:QKM327689 QTX327689:QUI327689 RDT327689:REE327689 RNP327689:ROA327689 RXL327689:RXW327689 SHH327689:SHS327689 SRD327689:SRO327689 TAZ327689:TBK327689 TKV327689:TLG327689 TUR327689:TVC327689 UEN327689:UEY327689 UOJ327689:UOU327689 UYF327689:UYQ327689 VIB327689:VIM327689 VRX327689:VSI327689 WBT327689:WCE327689 WLP327689:WMA327689 WVL327689:WVW327689 H393225:R393225 IZ393225:JK393225 SV393225:TG393225 ACR393225:ADC393225 AMN393225:AMY393225 AWJ393225:AWU393225 BGF393225:BGQ393225 BQB393225:BQM393225 BZX393225:CAI393225 CJT393225:CKE393225 CTP393225:CUA393225 DDL393225:DDW393225 DNH393225:DNS393225 DXD393225:DXO393225 EGZ393225:EHK393225 EQV393225:ERG393225 FAR393225:FBC393225 FKN393225:FKY393225 FUJ393225:FUU393225 GEF393225:GEQ393225 GOB393225:GOM393225 GXX393225:GYI393225 HHT393225:HIE393225 HRP393225:HSA393225 IBL393225:IBW393225 ILH393225:ILS393225 IVD393225:IVO393225 JEZ393225:JFK393225 JOV393225:JPG393225 JYR393225:JZC393225 KIN393225:KIY393225 KSJ393225:KSU393225 LCF393225:LCQ393225 LMB393225:LMM393225 LVX393225:LWI393225 MFT393225:MGE393225 MPP393225:MQA393225 MZL393225:MZW393225 NJH393225:NJS393225 NTD393225:NTO393225 OCZ393225:ODK393225 OMV393225:ONG393225 OWR393225:OXC393225 PGN393225:PGY393225 PQJ393225:PQU393225 QAF393225:QAQ393225 QKB393225:QKM393225 QTX393225:QUI393225 RDT393225:REE393225 RNP393225:ROA393225 RXL393225:RXW393225 SHH393225:SHS393225 SRD393225:SRO393225 TAZ393225:TBK393225 TKV393225:TLG393225 TUR393225:TVC393225 UEN393225:UEY393225 UOJ393225:UOU393225 UYF393225:UYQ393225 VIB393225:VIM393225 VRX393225:VSI393225 WBT393225:WCE393225 WLP393225:WMA393225 WVL393225:WVW393225 H458761:R458761 IZ458761:JK458761 SV458761:TG458761 ACR458761:ADC458761 AMN458761:AMY458761 AWJ458761:AWU458761 BGF458761:BGQ458761 BQB458761:BQM458761 BZX458761:CAI458761 CJT458761:CKE458761 CTP458761:CUA458761 DDL458761:DDW458761 DNH458761:DNS458761 DXD458761:DXO458761 EGZ458761:EHK458761 EQV458761:ERG458761 FAR458761:FBC458761 FKN458761:FKY458761 FUJ458761:FUU458761 GEF458761:GEQ458761 GOB458761:GOM458761 GXX458761:GYI458761 HHT458761:HIE458761 HRP458761:HSA458761 IBL458761:IBW458761 ILH458761:ILS458761 IVD458761:IVO458761 JEZ458761:JFK458761 JOV458761:JPG458761 JYR458761:JZC458761 KIN458761:KIY458761 KSJ458761:KSU458761 LCF458761:LCQ458761 LMB458761:LMM458761 LVX458761:LWI458761 MFT458761:MGE458761 MPP458761:MQA458761 MZL458761:MZW458761 NJH458761:NJS458761 NTD458761:NTO458761 OCZ458761:ODK458761 OMV458761:ONG458761 OWR458761:OXC458761 PGN458761:PGY458761 PQJ458761:PQU458761 QAF458761:QAQ458761 QKB458761:QKM458761 QTX458761:QUI458761 RDT458761:REE458761 RNP458761:ROA458761 RXL458761:RXW458761 SHH458761:SHS458761 SRD458761:SRO458761 TAZ458761:TBK458761 TKV458761:TLG458761 TUR458761:TVC458761 UEN458761:UEY458761 UOJ458761:UOU458761 UYF458761:UYQ458761 VIB458761:VIM458761 VRX458761:VSI458761 WBT458761:WCE458761 WLP458761:WMA458761 WVL458761:WVW458761 H524297:R524297 IZ524297:JK524297 SV524297:TG524297 ACR524297:ADC524297 AMN524297:AMY524297 AWJ524297:AWU524297 BGF524297:BGQ524297 BQB524297:BQM524297 BZX524297:CAI524297 CJT524297:CKE524297 CTP524297:CUA524297 DDL524297:DDW524297 DNH524297:DNS524297 DXD524297:DXO524297 EGZ524297:EHK524297 EQV524297:ERG524297 FAR524297:FBC524297 FKN524297:FKY524297 FUJ524297:FUU524297 GEF524297:GEQ524297 GOB524297:GOM524297 GXX524297:GYI524297 HHT524297:HIE524297 HRP524297:HSA524297 IBL524297:IBW524297 ILH524297:ILS524297 IVD524297:IVO524297 JEZ524297:JFK524297 JOV524297:JPG524297 JYR524297:JZC524297 KIN524297:KIY524297 KSJ524297:KSU524297 LCF524297:LCQ524297 LMB524297:LMM524297 LVX524297:LWI524297 MFT524297:MGE524297 MPP524297:MQA524297 MZL524297:MZW524297 NJH524297:NJS524297 NTD524297:NTO524297 OCZ524297:ODK524297 OMV524297:ONG524297 OWR524297:OXC524297 PGN524297:PGY524297 PQJ524297:PQU524297 QAF524297:QAQ524297 QKB524297:QKM524297 QTX524297:QUI524297 RDT524297:REE524297 RNP524297:ROA524297 RXL524297:RXW524297 SHH524297:SHS524297 SRD524297:SRO524297 TAZ524297:TBK524297 TKV524297:TLG524297 TUR524297:TVC524297 UEN524297:UEY524297 UOJ524297:UOU524297 UYF524297:UYQ524297 VIB524297:VIM524297 VRX524297:VSI524297 WBT524297:WCE524297 WLP524297:WMA524297 WVL524297:WVW524297 H589833:R589833 IZ589833:JK589833 SV589833:TG589833 ACR589833:ADC589833 AMN589833:AMY589833 AWJ589833:AWU589833 BGF589833:BGQ589833 BQB589833:BQM589833 BZX589833:CAI589833 CJT589833:CKE589833 CTP589833:CUA589833 DDL589833:DDW589833 DNH589833:DNS589833 DXD589833:DXO589833 EGZ589833:EHK589833 EQV589833:ERG589833 FAR589833:FBC589833 FKN589833:FKY589833 FUJ589833:FUU589833 GEF589833:GEQ589833 GOB589833:GOM589833 GXX589833:GYI589833 HHT589833:HIE589833 HRP589833:HSA589833 IBL589833:IBW589833 ILH589833:ILS589833 IVD589833:IVO589833 JEZ589833:JFK589833 JOV589833:JPG589833 JYR589833:JZC589833 KIN589833:KIY589833 KSJ589833:KSU589833 LCF589833:LCQ589833 LMB589833:LMM589833 LVX589833:LWI589833 MFT589833:MGE589833 MPP589833:MQA589833 MZL589833:MZW589833 NJH589833:NJS589833 NTD589833:NTO589833 OCZ589833:ODK589833 OMV589833:ONG589833 OWR589833:OXC589833 PGN589833:PGY589833 PQJ589833:PQU589833 QAF589833:QAQ589833 QKB589833:QKM589833 QTX589833:QUI589833 RDT589833:REE589833 RNP589833:ROA589833 RXL589833:RXW589833 SHH589833:SHS589833 SRD589833:SRO589833 TAZ589833:TBK589833 TKV589833:TLG589833 TUR589833:TVC589833 UEN589833:UEY589833 UOJ589833:UOU589833 UYF589833:UYQ589833 VIB589833:VIM589833 VRX589833:VSI589833 WBT589833:WCE589833 WLP589833:WMA589833 WVL589833:WVW589833 H655369:R655369 IZ655369:JK655369 SV655369:TG655369 ACR655369:ADC655369 AMN655369:AMY655369 AWJ655369:AWU655369 BGF655369:BGQ655369 BQB655369:BQM655369 BZX655369:CAI655369 CJT655369:CKE655369 CTP655369:CUA655369 DDL655369:DDW655369 DNH655369:DNS655369 DXD655369:DXO655369 EGZ655369:EHK655369 EQV655369:ERG655369 FAR655369:FBC655369 FKN655369:FKY655369 FUJ655369:FUU655369 GEF655369:GEQ655369 GOB655369:GOM655369 GXX655369:GYI655369 HHT655369:HIE655369 HRP655369:HSA655369 IBL655369:IBW655369 ILH655369:ILS655369 IVD655369:IVO655369 JEZ655369:JFK655369 JOV655369:JPG655369 JYR655369:JZC655369 KIN655369:KIY655369 KSJ655369:KSU655369 LCF655369:LCQ655369 LMB655369:LMM655369 LVX655369:LWI655369 MFT655369:MGE655369 MPP655369:MQA655369 MZL655369:MZW655369 NJH655369:NJS655369 NTD655369:NTO655369 OCZ655369:ODK655369 OMV655369:ONG655369 OWR655369:OXC655369 PGN655369:PGY655369 PQJ655369:PQU655369 QAF655369:QAQ655369 QKB655369:QKM655369 QTX655369:QUI655369 RDT655369:REE655369 RNP655369:ROA655369 RXL655369:RXW655369 SHH655369:SHS655369 SRD655369:SRO655369 TAZ655369:TBK655369 TKV655369:TLG655369 TUR655369:TVC655369 UEN655369:UEY655369 UOJ655369:UOU655369 UYF655369:UYQ655369 VIB655369:VIM655369 VRX655369:VSI655369 WBT655369:WCE655369 WLP655369:WMA655369 WVL655369:WVW655369 H720905:R720905 IZ720905:JK720905 SV720905:TG720905 ACR720905:ADC720905 AMN720905:AMY720905 AWJ720905:AWU720905 BGF720905:BGQ720905 BQB720905:BQM720905 BZX720905:CAI720905 CJT720905:CKE720905 CTP720905:CUA720905 DDL720905:DDW720905 DNH720905:DNS720905 DXD720905:DXO720905 EGZ720905:EHK720905 EQV720905:ERG720905 FAR720905:FBC720905 FKN720905:FKY720905 FUJ720905:FUU720905 GEF720905:GEQ720905 GOB720905:GOM720905 GXX720905:GYI720905 HHT720905:HIE720905 HRP720905:HSA720905 IBL720905:IBW720905 ILH720905:ILS720905 IVD720905:IVO720905 JEZ720905:JFK720905 JOV720905:JPG720905 JYR720905:JZC720905 KIN720905:KIY720905 KSJ720905:KSU720905 LCF720905:LCQ720905 LMB720905:LMM720905 LVX720905:LWI720905 MFT720905:MGE720905 MPP720905:MQA720905 MZL720905:MZW720905 NJH720905:NJS720905 NTD720905:NTO720905 OCZ720905:ODK720905 OMV720905:ONG720905 OWR720905:OXC720905 PGN720905:PGY720905 PQJ720905:PQU720905 QAF720905:QAQ720905 QKB720905:QKM720905 QTX720905:QUI720905 RDT720905:REE720905 RNP720905:ROA720905 RXL720905:RXW720905 SHH720905:SHS720905 SRD720905:SRO720905 TAZ720905:TBK720905 TKV720905:TLG720905 TUR720905:TVC720905 UEN720905:UEY720905 UOJ720905:UOU720905 UYF720905:UYQ720905 VIB720905:VIM720905 VRX720905:VSI720905 WBT720905:WCE720905 WLP720905:WMA720905 WVL720905:WVW720905 H786441:R786441 IZ786441:JK786441 SV786441:TG786441 ACR786441:ADC786441 AMN786441:AMY786441 AWJ786441:AWU786441 BGF786441:BGQ786441 BQB786441:BQM786441 BZX786441:CAI786441 CJT786441:CKE786441 CTP786441:CUA786441 DDL786441:DDW786441 DNH786441:DNS786441 DXD786441:DXO786441 EGZ786441:EHK786441 EQV786441:ERG786441 FAR786441:FBC786441 FKN786441:FKY786441 FUJ786441:FUU786441 GEF786441:GEQ786441 GOB786441:GOM786441 GXX786441:GYI786441 HHT786441:HIE786441 HRP786441:HSA786441 IBL786441:IBW786441 ILH786441:ILS786441 IVD786441:IVO786441 JEZ786441:JFK786441 JOV786441:JPG786441 JYR786441:JZC786441 KIN786441:KIY786441 KSJ786441:KSU786441 LCF786441:LCQ786441 LMB786441:LMM786441 LVX786441:LWI786441 MFT786441:MGE786441 MPP786441:MQA786441 MZL786441:MZW786441 NJH786441:NJS786441 NTD786441:NTO786441 OCZ786441:ODK786441 OMV786441:ONG786441 OWR786441:OXC786441 PGN786441:PGY786441 PQJ786441:PQU786441 QAF786441:QAQ786441 QKB786441:QKM786441 QTX786441:QUI786441 RDT786441:REE786441 RNP786441:ROA786441 RXL786441:RXW786441 SHH786441:SHS786441 SRD786441:SRO786441 TAZ786441:TBK786441 TKV786441:TLG786441 TUR786441:TVC786441 UEN786441:UEY786441 UOJ786441:UOU786441 UYF786441:UYQ786441 VIB786441:VIM786441 VRX786441:VSI786441 WBT786441:WCE786441 WLP786441:WMA786441 WVL786441:WVW786441 H851977:R851977 IZ851977:JK851977 SV851977:TG851977 ACR851977:ADC851977 AMN851977:AMY851977 AWJ851977:AWU851977 BGF851977:BGQ851977 BQB851977:BQM851977 BZX851977:CAI851977 CJT851977:CKE851977 CTP851977:CUA851977 DDL851977:DDW851977 DNH851977:DNS851977 DXD851977:DXO851977 EGZ851977:EHK851977 EQV851977:ERG851977 FAR851977:FBC851977 FKN851977:FKY851977 FUJ851977:FUU851977 GEF851977:GEQ851977 GOB851977:GOM851977 GXX851977:GYI851977 HHT851977:HIE851977 HRP851977:HSA851977 IBL851977:IBW851977 ILH851977:ILS851977 IVD851977:IVO851977 JEZ851977:JFK851977 JOV851977:JPG851977 JYR851977:JZC851977 KIN851977:KIY851977 KSJ851977:KSU851977 LCF851977:LCQ851977 LMB851977:LMM851977 LVX851977:LWI851977 MFT851977:MGE851977 MPP851977:MQA851977 MZL851977:MZW851977 NJH851977:NJS851977 NTD851977:NTO851977 OCZ851977:ODK851977 OMV851977:ONG851977 OWR851977:OXC851977 PGN851977:PGY851977 PQJ851977:PQU851977 QAF851977:QAQ851977 QKB851977:QKM851977 QTX851977:QUI851977 RDT851977:REE851977 RNP851977:ROA851977 RXL851977:RXW851977 SHH851977:SHS851977 SRD851977:SRO851977 TAZ851977:TBK851977 TKV851977:TLG851977 TUR851977:TVC851977 UEN851977:UEY851977 UOJ851977:UOU851977 UYF851977:UYQ851977 VIB851977:VIM851977 VRX851977:VSI851977 WBT851977:WCE851977 WLP851977:WMA851977 WVL851977:WVW851977 H917513:R917513 IZ917513:JK917513 SV917513:TG917513 ACR917513:ADC917513 AMN917513:AMY917513 AWJ917513:AWU917513 BGF917513:BGQ917513 BQB917513:BQM917513 BZX917513:CAI917513 CJT917513:CKE917513 CTP917513:CUA917513 DDL917513:DDW917513 DNH917513:DNS917513 DXD917513:DXO917513 EGZ917513:EHK917513 EQV917513:ERG917513 FAR917513:FBC917513 FKN917513:FKY917513 FUJ917513:FUU917513 GEF917513:GEQ917513 GOB917513:GOM917513 GXX917513:GYI917513 HHT917513:HIE917513 HRP917513:HSA917513 IBL917513:IBW917513 ILH917513:ILS917513 IVD917513:IVO917513 JEZ917513:JFK917513 JOV917513:JPG917513 JYR917513:JZC917513 KIN917513:KIY917513 KSJ917513:KSU917513 LCF917513:LCQ917513 LMB917513:LMM917513 LVX917513:LWI917513 MFT917513:MGE917513 MPP917513:MQA917513 MZL917513:MZW917513 NJH917513:NJS917513 NTD917513:NTO917513 OCZ917513:ODK917513 OMV917513:ONG917513 OWR917513:OXC917513 PGN917513:PGY917513 PQJ917513:PQU917513 QAF917513:QAQ917513 QKB917513:QKM917513 QTX917513:QUI917513 RDT917513:REE917513 RNP917513:ROA917513 RXL917513:RXW917513 SHH917513:SHS917513 SRD917513:SRO917513 TAZ917513:TBK917513 TKV917513:TLG917513 TUR917513:TVC917513 UEN917513:UEY917513 UOJ917513:UOU917513 UYF917513:UYQ917513 VIB917513:VIM917513 VRX917513:VSI917513 WBT917513:WCE917513 WLP917513:WMA917513 WVL917513:WVW917513 H983049:R983049 IZ983049:JK983049 SV983049:TG983049 ACR983049:ADC983049 AMN983049:AMY983049 AWJ983049:AWU983049 BGF983049:BGQ983049 BQB983049:BQM983049 BZX983049:CAI983049 CJT983049:CKE983049 CTP983049:CUA983049 DDL983049:DDW983049 DNH983049:DNS983049 DXD983049:DXO983049 EGZ983049:EHK983049 EQV983049:ERG983049 FAR983049:FBC983049 FKN983049:FKY983049 FUJ983049:FUU983049 GEF983049:GEQ983049 GOB983049:GOM983049 GXX983049:GYI983049 HHT983049:HIE983049 HRP983049:HSA983049 IBL983049:IBW983049 ILH983049:ILS983049 IVD983049:IVO983049 JEZ983049:JFK983049 JOV983049:JPG983049 JYR983049:JZC983049 KIN983049:KIY983049 KSJ983049:KSU983049 LCF983049:LCQ983049 LMB983049:LMM983049 LVX983049:LWI983049 MFT983049:MGE983049 MPP983049:MQA983049 MZL983049:MZW983049 NJH983049:NJS983049 NTD983049:NTO983049 OCZ983049:ODK983049 OMV983049:ONG983049 OWR983049:OXC983049 PGN983049:PGY983049 PQJ983049:PQU983049 QAF983049:QAQ983049 QKB983049:QKM983049 QTX983049:QUI983049 RDT983049:REE983049 RNP983049:ROA983049 RXL983049:RXW983049 SHH983049:SHS983049 SRD983049:SRO983049 TAZ983049:TBK983049 TKV983049:TLG983049 TUR983049:TVC983049 UEN983049:UEY983049 UOJ983049:UOU983049 UYF983049:UYQ983049 VIB983049:VIM983049 VRX983049:VSI983049 WBT983049:WCE983049 WLP983049:WMA983049 V983049:AD983049 V917513:AD917513 V851977:AD851977 V786441:AD786441 V720905:AD720905 V655369:AD655369 V589833:AD589833 V524297:AD524297 V458761:AD458761 V393225:AD393225 V327689:AD327689 V262153:AD262153 V196617:AD196617 V131081:AD131081 V65545:AD65545"/>
  </dataValidations>
  <pageMargins left="0.55118110236220474" right="0.35433070866141736" top="0.55118110236220474"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
  <sheetViews>
    <sheetView view="pageBreakPreview" zoomScale="90" zoomScaleNormal="100" zoomScaleSheetLayoutView="90" workbookViewId="0">
      <selection activeCell="X7" sqref="X7"/>
    </sheetView>
  </sheetViews>
  <sheetFormatPr defaultColWidth="9" defaultRowHeight="13" x14ac:dyDescent="0.2"/>
  <cols>
    <col min="1" max="1" width="3.08203125" style="290" customWidth="1"/>
    <col min="2" max="2" width="26.33203125" style="290" bestFit="1" customWidth="1"/>
    <col min="3" max="3" width="4" style="290" customWidth="1"/>
    <col min="4" max="17" width="3" style="290" customWidth="1"/>
    <col min="18" max="22" width="2.83203125" style="290" customWidth="1"/>
    <col min="23" max="25" width="6.83203125" style="290" customWidth="1"/>
    <col min="26" max="16384" width="9" style="290"/>
  </cols>
  <sheetData>
    <row r="1" spans="2:25" ht="42.75" customHeight="1" x14ac:dyDescent="0.2">
      <c r="B1" s="1273" t="s">
        <v>243</v>
      </c>
      <c r="C1" s="1273"/>
      <c r="D1" s="1273"/>
      <c r="E1" s="1273"/>
      <c r="F1" s="1273"/>
      <c r="G1" s="1273"/>
      <c r="H1" s="1273"/>
      <c r="I1" s="1273"/>
      <c r="J1" s="1273"/>
      <c r="K1" s="1273"/>
      <c r="L1" s="1273"/>
      <c r="M1" s="1273"/>
      <c r="N1" s="1273"/>
      <c r="O1" s="1273"/>
      <c r="P1" s="1273"/>
      <c r="Q1" s="1273"/>
      <c r="R1" s="1273"/>
      <c r="S1" s="1273"/>
      <c r="T1" s="1273"/>
      <c r="U1" s="1273"/>
      <c r="V1" s="289"/>
      <c r="W1" s="289"/>
      <c r="X1" s="289"/>
      <c r="Y1" s="289"/>
    </row>
    <row r="2" spans="2:25" ht="38.25" customHeight="1" x14ac:dyDescent="0.2"/>
    <row r="3" spans="2:25" s="293" customFormat="1" ht="39.75" customHeight="1" x14ac:dyDescent="0.2">
      <c r="B3" s="291" t="s">
        <v>244</v>
      </c>
      <c r="C3" s="1259"/>
      <c r="D3" s="1260"/>
      <c r="E3" s="1260"/>
      <c r="F3" s="1260"/>
      <c r="G3" s="1260"/>
      <c r="H3" s="1260"/>
      <c r="I3" s="1260"/>
      <c r="J3" s="1260"/>
      <c r="K3" s="1260"/>
      <c r="L3" s="1260"/>
      <c r="M3" s="1260"/>
      <c r="N3" s="1260"/>
      <c r="O3" s="1260"/>
      <c r="P3" s="1260"/>
      <c r="Q3" s="1260"/>
      <c r="R3" s="1260"/>
      <c r="S3" s="1260"/>
      <c r="T3" s="1260"/>
      <c r="U3" s="1261"/>
      <c r="V3" s="292"/>
      <c r="W3" s="292"/>
      <c r="X3" s="292"/>
      <c r="Y3" s="292"/>
    </row>
    <row r="4" spans="2:25" s="293" customFormat="1" ht="39.75" customHeight="1" x14ac:dyDescent="0.2">
      <c r="B4" s="294" t="s">
        <v>245</v>
      </c>
      <c r="C4" s="1259"/>
      <c r="D4" s="1260"/>
      <c r="E4" s="1260"/>
      <c r="F4" s="1260"/>
      <c r="G4" s="1260"/>
      <c r="H4" s="1274" t="s">
        <v>1</v>
      </c>
      <c r="I4" s="1274"/>
      <c r="J4" s="1260"/>
      <c r="K4" s="1260"/>
      <c r="L4" s="1260"/>
      <c r="M4" s="1260"/>
      <c r="N4" s="1274" t="s">
        <v>2</v>
      </c>
      <c r="O4" s="1274"/>
      <c r="P4" s="1260"/>
      <c r="Q4" s="1260"/>
      <c r="R4" s="1260"/>
      <c r="S4" s="1260"/>
      <c r="T4" s="1274" t="s">
        <v>28</v>
      </c>
      <c r="U4" s="1275"/>
      <c r="V4" s="292"/>
      <c r="W4" s="292"/>
      <c r="X4" s="292"/>
      <c r="Y4" s="292"/>
    </row>
    <row r="5" spans="2:25" s="293" customFormat="1" ht="39.75" customHeight="1" x14ac:dyDescent="0.2">
      <c r="B5" s="294" t="s">
        <v>246</v>
      </c>
      <c r="C5" s="1259"/>
      <c r="D5" s="1260"/>
      <c r="E5" s="1260"/>
      <c r="F5" s="1260"/>
      <c r="G5" s="1260"/>
      <c r="H5" s="1260"/>
      <c r="I5" s="1260"/>
      <c r="J5" s="1260"/>
      <c r="K5" s="1260"/>
      <c r="L5" s="1260"/>
      <c r="M5" s="1260"/>
      <c r="N5" s="1260"/>
      <c r="O5" s="1260"/>
      <c r="P5" s="1260"/>
      <c r="Q5" s="1260"/>
      <c r="R5" s="1260"/>
      <c r="S5" s="1260"/>
      <c r="T5" s="1260"/>
      <c r="U5" s="1261"/>
      <c r="V5" s="295"/>
      <c r="W5" s="295"/>
      <c r="X5" s="295"/>
      <c r="Y5" s="295"/>
    </row>
    <row r="6" spans="2:25" s="293" customFormat="1" ht="39.75" customHeight="1" x14ac:dyDescent="0.2">
      <c r="B6" s="294" t="s">
        <v>247</v>
      </c>
      <c r="C6" s="1262"/>
      <c r="D6" s="1263"/>
      <c r="E6" s="1263"/>
      <c r="F6" s="1263"/>
      <c r="G6" s="1263"/>
      <c r="H6" s="1263"/>
      <c r="I6" s="1263"/>
      <c r="J6" s="1263"/>
      <c r="K6" s="1263"/>
      <c r="L6" s="1263"/>
      <c r="M6" s="1263"/>
      <c r="N6" s="1263"/>
      <c r="O6" s="1263"/>
      <c r="P6" s="1263"/>
      <c r="Q6" s="1263"/>
      <c r="R6" s="1263"/>
      <c r="S6" s="1263"/>
      <c r="T6" s="1263"/>
      <c r="U6" s="1264"/>
      <c r="V6" s="295"/>
      <c r="W6" s="295"/>
      <c r="X6" s="295"/>
      <c r="Y6" s="295"/>
    </row>
    <row r="7" spans="2:25" s="293" customFormat="1" ht="39.75" customHeight="1" x14ac:dyDescent="0.2">
      <c r="B7" s="294" t="s">
        <v>248</v>
      </c>
      <c r="C7" s="1259"/>
      <c r="D7" s="1260"/>
      <c r="E7" s="1260"/>
      <c r="F7" s="1260"/>
      <c r="G7" s="1260"/>
      <c r="H7" s="1260"/>
      <c r="I7" s="1260"/>
      <c r="J7" s="1260"/>
      <c r="K7" s="1260"/>
      <c r="L7" s="1260"/>
      <c r="M7" s="1260"/>
      <c r="N7" s="1260"/>
      <c r="O7" s="1260"/>
      <c r="P7" s="1260"/>
      <c r="Q7" s="1260"/>
      <c r="R7" s="1260"/>
      <c r="S7" s="1260"/>
      <c r="T7" s="1260"/>
      <c r="U7" s="1261"/>
      <c r="V7" s="295"/>
      <c r="W7" s="295"/>
      <c r="X7" s="295"/>
      <c r="Y7" s="295"/>
    </row>
    <row r="8" spans="2:25" s="293" customFormat="1" ht="39.75" customHeight="1" x14ac:dyDescent="0.2">
      <c r="B8" s="294" t="s">
        <v>249</v>
      </c>
      <c r="C8" s="1259"/>
      <c r="D8" s="1260"/>
      <c r="E8" s="1260"/>
      <c r="F8" s="1260"/>
      <c r="G8" s="1260"/>
      <c r="H8" s="1260"/>
      <c r="I8" s="1260"/>
      <c r="J8" s="1260"/>
      <c r="K8" s="1260"/>
      <c r="L8" s="1260"/>
      <c r="M8" s="1260"/>
      <c r="N8" s="1260"/>
      <c r="O8" s="1260"/>
      <c r="P8" s="1260"/>
      <c r="Q8" s="1260"/>
      <c r="R8" s="1260"/>
      <c r="S8" s="1260"/>
      <c r="T8" s="1260"/>
      <c r="U8" s="1261"/>
      <c r="V8" s="292"/>
      <c r="W8" s="292"/>
      <c r="X8" s="292"/>
      <c r="Y8" s="292"/>
    </row>
    <row r="9" spans="2:25" s="293" customFormat="1" ht="39.75" customHeight="1" x14ac:dyDescent="0.2">
      <c r="B9" s="296" t="s">
        <v>250</v>
      </c>
      <c r="C9" s="1259"/>
      <c r="D9" s="1260"/>
      <c r="E9" s="1260"/>
      <c r="F9" s="1260"/>
      <c r="G9" s="1260"/>
      <c r="H9" s="1260"/>
      <c r="I9" s="1260"/>
      <c r="J9" s="1260"/>
      <c r="K9" s="1260"/>
      <c r="L9" s="1260"/>
      <c r="M9" s="1260"/>
      <c r="N9" s="1260"/>
      <c r="O9" s="1260"/>
      <c r="P9" s="1260"/>
      <c r="Q9" s="1260"/>
      <c r="R9" s="1260"/>
      <c r="S9" s="1260"/>
      <c r="T9" s="1260"/>
      <c r="U9" s="1261"/>
      <c r="V9" s="292"/>
      <c r="W9" s="292"/>
      <c r="X9" s="292"/>
      <c r="Y9" s="292"/>
    </row>
    <row r="10" spans="2:25" s="293" customFormat="1" ht="32.25" customHeight="1" x14ac:dyDescent="0.2">
      <c r="B10" s="1267" t="s">
        <v>251</v>
      </c>
      <c r="C10" s="1270"/>
      <c r="D10" s="1271"/>
      <c r="E10" s="1271"/>
      <c r="F10" s="1271"/>
      <c r="G10" s="297" t="s">
        <v>1</v>
      </c>
      <c r="H10" s="1271"/>
      <c r="I10" s="1271"/>
      <c r="J10" s="297" t="s">
        <v>2</v>
      </c>
      <c r="K10" s="1271"/>
      <c r="L10" s="1271"/>
      <c r="M10" s="297" t="s">
        <v>28</v>
      </c>
      <c r="N10" s="297"/>
      <c r="O10" s="297"/>
      <c r="P10" s="297"/>
      <c r="Q10" s="297"/>
      <c r="R10" s="297"/>
      <c r="S10" s="297"/>
      <c r="T10" s="297"/>
      <c r="U10" s="298"/>
      <c r="V10" s="292"/>
      <c r="W10" s="292"/>
      <c r="X10" s="292"/>
      <c r="Y10" s="292"/>
    </row>
    <row r="11" spans="2:25" s="293" customFormat="1" ht="32.25" customHeight="1" x14ac:dyDescent="0.2">
      <c r="B11" s="1268"/>
      <c r="C11" s="299"/>
      <c r="D11" s="300"/>
      <c r="E11" s="300"/>
      <c r="F11" s="301"/>
      <c r="G11" s="300"/>
      <c r="H11" s="300"/>
      <c r="I11" s="1272" t="s">
        <v>252</v>
      </c>
      <c r="J11" s="1272"/>
      <c r="K11" s="1265"/>
      <c r="L11" s="1265"/>
      <c r="M11" s="1265"/>
      <c r="N11" s="1265"/>
      <c r="O11" s="301" t="s">
        <v>1</v>
      </c>
      <c r="P11" s="1265"/>
      <c r="Q11" s="1265"/>
      <c r="R11" s="301" t="s">
        <v>2</v>
      </c>
      <c r="S11" s="1265"/>
      <c r="T11" s="1265"/>
      <c r="U11" s="302" t="s">
        <v>28</v>
      </c>
      <c r="V11" s="292"/>
      <c r="W11" s="292"/>
      <c r="X11" s="292"/>
      <c r="Y11" s="292"/>
    </row>
    <row r="12" spans="2:25" s="293" customFormat="1" ht="32.25" customHeight="1" x14ac:dyDescent="0.2">
      <c r="B12" s="1269"/>
      <c r="C12" s="303"/>
      <c r="D12" s="304"/>
      <c r="E12" s="304"/>
      <c r="F12" s="304"/>
      <c r="G12" s="304"/>
      <c r="H12" s="304"/>
      <c r="I12" s="304"/>
      <c r="J12" s="304"/>
      <c r="K12" s="304"/>
      <c r="L12" s="1266" t="s">
        <v>253</v>
      </c>
      <c r="M12" s="1266"/>
      <c r="N12" s="1266"/>
      <c r="O12" s="1266"/>
      <c r="P12" s="1266"/>
      <c r="Q12" s="1266"/>
      <c r="R12" s="1266"/>
      <c r="S12" s="1266"/>
      <c r="T12" s="304" t="s">
        <v>28</v>
      </c>
      <c r="U12" s="305" t="s">
        <v>254</v>
      </c>
      <c r="V12" s="292"/>
      <c r="W12" s="292"/>
      <c r="X12" s="292"/>
      <c r="Y12" s="292"/>
    </row>
    <row r="13" spans="2:25" ht="12.75" customHeight="1" x14ac:dyDescent="0.2"/>
    <row r="14" spans="2:25" ht="23.25" customHeight="1" x14ac:dyDescent="0.2">
      <c r="C14" s="306" t="s">
        <v>255</v>
      </c>
    </row>
    <row r="15" spans="2:25" ht="23.25" customHeight="1" x14ac:dyDescent="0.2">
      <c r="B15" s="307"/>
      <c r="C15" s="307"/>
      <c r="D15" s="307"/>
      <c r="E15" s="307"/>
      <c r="F15" s="307"/>
      <c r="G15" s="307"/>
      <c r="H15" s="307"/>
      <c r="I15" s="307"/>
      <c r="J15" s="307"/>
      <c r="K15" s="1258"/>
      <c r="L15" s="1258"/>
      <c r="M15" s="1258"/>
      <c r="N15" s="1258"/>
      <c r="O15" s="308" t="s">
        <v>1</v>
      </c>
      <c r="P15" s="1258"/>
      <c r="Q15" s="1258"/>
      <c r="R15" s="308" t="s">
        <v>2</v>
      </c>
      <c r="S15" s="1258"/>
      <c r="T15" s="1258"/>
      <c r="U15" s="309" t="s">
        <v>28</v>
      </c>
    </row>
    <row r="16" spans="2:25" ht="11.25" customHeight="1" x14ac:dyDescent="0.2">
      <c r="B16" s="310"/>
      <c r="C16" s="310"/>
      <c r="D16" s="310"/>
      <c r="E16" s="310"/>
      <c r="F16" s="310"/>
      <c r="G16" s="310"/>
      <c r="H16" s="310"/>
      <c r="I16" s="310"/>
      <c r="J16" s="310"/>
      <c r="K16" s="310"/>
      <c r="L16" s="310"/>
      <c r="M16" s="310"/>
      <c r="N16" s="310"/>
      <c r="O16" s="310"/>
      <c r="P16" s="310"/>
      <c r="Q16" s="310"/>
      <c r="R16" s="310"/>
      <c r="S16" s="310"/>
      <c r="T16" s="310"/>
    </row>
    <row r="17" spans="1:25" ht="18.75" customHeight="1" x14ac:dyDescent="0.2">
      <c r="B17" s="310"/>
      <c r="C17" s="1253" t="s">
        <v>256</v>
      </c>
      <c r="D17" s="1253"/>
      <c r="E17" s="1253"/>
      <c r="F17" s="310"/>
      <c r="G17" s="310"/>
      <c r="H17" s="310"/>
      <c r="I17" s="310"/>
      <c r="J17" s="310"/>
      <c r="K17" s="310"/>
      <c r="L17" s="310"/>
      <c r="M17" s="310"/>
      <c r="N17" s="310"/>
      <c r="O17" s="310"/>
      <c r="P17" s="310"/>
      <c r="Q17" s="310"/>
      <c r="R17" s="310"/>
      <c r="S17" s="310"/>
      <c r="T17" s="310"/>
    </row>
    <row r="18" spans="1:25" ht="25.5" customHeight="1" x14ac:dyDescent="0.2">
      <c r="C18" s="1254" t="s">
        <v>257</v>
      </c>
      <c r="D18" s="1254"/>
      <c r="E18" s="1254"/>
      <c r="G18" s="1255"/>
      <c r="H18" s="1255"/>
      <c r="I18" s="1255"/>
      <c r="J18" s="1255"/>
      <c r="K18" s="1255"/>
      <c r="L18" s="1255"/>
      <c r="M18" s="1255"/>
      <c r="N18" s="1255"/>
      <c r="O18" s="1255"/>
      <c r="P18" s="1255"/>
      <c r="Q18" s="1255"/>
      <c r="R18" s="1255"/>
      <c r="S18" s="1255"/>
      <c r="T18" s="1255"/>
      <c r="U18" s="1255"/>
      <c r="V18" s="311"/>
      <c r="W18" s="311"/>
      <c r="X18" s="311"/>
      <c r="Y18" s="311"/>
    </row>
    <row r="19" spans="1:25" ht="25.5" customHeight="1" x14ac:dyDescent="0.2">
      <c r="C19" s="1254" t="s">
        <v>258</v>
      </c>
      <c r="D19" s="1254"/>
      <c r="E19" s="1254"/>
      <c r="G19" s="1251"/>
      <c r="H19" s="1251"/>
      <c r="I19" s="1251"/>
      <c r="J19" s="1251"/>
      <c r="K19" s="1251"/>
      <c r="L19" s="1251"/>
      <c r="M19" s="1251"/>
      <c r="N19" s="1251"/>
      <c r="O19" s="1251"/>
      <c r="P19" s="1251"/>
      <c r="Q19" s="1251"/>
      <c r="R19" s="1251"/>
      <c r="S19" s="1251"/>
      <c r="T19" s="1251"/>
      <c r="U19" s="1251"/>
      <c r="V19" s="312"/>
      <c r="W19" s="312"/>
      <c r="X19" s="312"/>
      <c r="Y19" s="312"/>
    </row>
    <row r="20" spans="1:25" ht="25.5" customHeight="1" x14ac:dyDescent="0.2">
      <c r="C20" s="1256" t="s">
        <v>259</v>
      </c>
      <c r="D20" s="1256"/>
      <c r="E20" s="1256"/>
      <c r="F20" s="1256"/>
      <c r="G20" s="1251"/>
      <c r="H20" s="1251"/>
      <c r="I20" s="1251"/>
      <c r="J20" s="1251"/>
      <c r="K20" s="1251"/>
      <c r="L20" s="1251"/>
      <c r="M20" s="1251"/>
      <c r="N20" s="1251"/>
      <c r="O20" s="1251"/>
      <c r="P20" s="1251"/>
      <c r="Q20" s="1251"/>
      <c r="R20" s="1251"/>
      <c r="S20" s="1251"/>
      <c r="T20" s="1257" t="s">
        <v>260</v>
      </c>
      <c r="U20" s="1257"/>
      <c r="V20" s="312"/>
      <c r="W20" s="312"/>
      <c r="X20" s="312"/>
      <c r="Y20" s="312"/>
    </row>
    <row r="21" spans="1:25" ht="28.5" customHeight="1" x14ac:dyDescent="0.2">
      <c r="C21" s="313" t="s">
        <v>261</v>
      </c>
      <c r="D21" s="313"/>
      <c r="E21" s="313"/>
      <c r="F21" s="313"/>
      <c r="G21" s="1251"/>
      <c r="H21" s="1251"/>
      <c r="I21" s="1251"/>
      <c r="J21" s="1251"/>
      <c r="K21" s="1251"/>
      <c r="L21" s="1251"/>
      <c r="M21" s="1251"/>
      <c r="N21" s="1251"/>
      <c r="O21" s="1251"/>
      <c r="P21" s="1251"/>
      <c r="Q21" s="1251"/>
      <c r="R21" s="1251"/>
      <c r="S21" s="1251"/>
      <c r="U21" s="312"/>
      <c r="V21" s="312"/>
      <c r="W21" s="312"/>
      <c r="X21" s="312"/>
      <c r="Y21" s="312"/>
    </row>
    <row r="22" spans="1:25" ht="28.5" customHeight="1" x14ac:dyDescent="0.2">
      <c r="C22" s="1252" t="s">
        <v>262</v>
      </c>
      <c r="D22" s="1252"/>
      <c r="E22" s="1252"/>
      <c r="F22" s="1252"/>
      <c r="G22" s="1251"/>
      <c r="H22" s="1251"/>
      <c r="I22" s="1251"/>
      <c r="J22" s="1251"/>
      <c r="K22" s="1251"/>
      <c r="L22" s="1251"/>
      <c r="M22" s="1251"/>
      <c r="N22" s="1251"/>
      <c r="O22" s="1251"/>
      <c r="P22" s="1251"/>
      <c r="Q22" s="1251"/>
      <c r="R22" s="1251"/>
      <c r="S22" s="1251"/>
      <c r="U22" s="312"/>
      <c r="V22" s="312"/>
      <c r="W22" s="312"/>
      <c r="X22" s="312"/>
      <c r="Y22" s="312"/>
    </row>
    <row r="23" spans="1:25" ht="25.5" customHeight="1" x14ac:dyDescent="0.2">
      <c r="U23" s="312"/>
      <c r="V23" s="312"/>
      <c r="W23" s="312"/>
      <c r="X23" s="312"/>
      <c r="Y23" s="312"/>
    </row>
    <row r="24" spans="1:25" ht="25.5" customHeight="1" x14ac:dyDescent="0.2">
      <c r="U24" s="314"/>
      <c r="V24" s="314"/>
      <c r="W24" s="314"/>
      <c r="X24" s="314"/>
      <c r="Y24" s="314"/>
    </row>
    <row r="25" spans="1:25" ht="25.5" customHeight="1" x14ac:dyDescent="0.2">
      <c r="U25" s="314"/>
      <c r="V25" s="314"/>
      <c r="W25" s="314"/>
      <c r="X25" s="314"/>
      <c r="Y25" s="314"/>
    </row>
    <row r="26" spans="1:25" ht="18.75" customHeight="1" x14ac:dyDescent="0.2">
      <c r="A26" s="315" t="s">
        <v>263</v>
      </c>
    </row>
    <row r="29" spans="1:25" x14ac:dyDescent="0.2">
      <c r="A29" s="315"/>
    </row>
  </sheetData>
  <mergeCells count="37">
    <mergeCell ref="B1:U1"/>
    <mergeCell ref="C3:U3"/>
    <mergeCell ref="C4:G4"/>
    <mergeCell ref="H4:I4"/>
    <mergeCell ref="J4:M4"/>
    <mergeCell ref="N4:O4"/>
    <mergeCell ref="P4:S4"/>
    <mergeCell ref="T4:U4"/>
    <mergeCell ref="B10:B12"/>
    <mergeCell ref="C10:F10"/>
    <mergeCell ref="H10:I10"/>
    <mergeCell ref="K10:L10"/>
    <mergeCell ref="I11:J11"/>
    <mergeCell ref="K15:N15"/>
    <mergeCell ref="P15:Q15"/>
    <mergeCell ref="S15:T15"/>
    <mergeCell ref="C5:U5"/>
    <mergeCell ref="C6:U6"/>
    <mergeCell ref="C7:U7"/>
    <mergeCell ref="C8:U8"/>
    <mergeCell ref="C9:U9"/>
    <mergeCell ref="K11:N11"/>
    <mergeCell ref="P11:Q11"/>
    <mergeCell ref="S11:T11"/>
    <mergeCell ref="L12:O12"/>
    <mergeCell ref="P12:S12"/>
    <mergeCell ref="G21:S21"/>
    <mergeCell ref="C22:F22"/>
    <mergeCell ref="G22:S22"/>
    <mergeCell ref="C17:E17"/>
    <mergeCell ref="C18:E18"/>
    <mergeCell ref="G18:U18"/>
    <mergeCell ref="C19:E19"/>
    <mergeCell ref="G19:U19"/>
    <mergeCell ref="C20:F20"/>
    <mergeCell ref="G20:S20"/>
    <mergeCell ref="T20:U20"/>
  </mergeCells>
  <phoneticPr fontId="10"/>
  <printOptions horizontalCentered="1"/>
  <pageMargins left="0.23622047244094491" right="0.23622047244094491" top="0.74803149606299213" bottom="0.74803149606299213" header="0.31496062992125984" footer="0.31496062992125984"/>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59"/>
  <sheetViews>
    <sheetView view="pageBreakPreview" zoomScale="68" zoomScaleNormal="100" zoomScaleSheetLayoutView="68" workbookViewId="0">
      <selection activeCell="Y11" sqref="Y11:Z11"/>
    </sheetView>
  </sheetViews>
  <sheetFormatPr defaultRowHeight="13" x14ac:dyDescent="0.2"/>
  <cols>
    <col min="1" max="35" width="3" style="147" customWidth="1"/>
    <col min="36" max="36" width="2.83203125" style="147" customWidth="1"/>
    <col min="37" max="242" width="9" style="147"/>
    <col min="243" max="243" width="5.58203125" style="147" customWidth="1"/>
    <col min="244" max="290" width="2" style="147" customWidth="1"/>
    <col min="291" max="498" width="9" style="147"/>
    <col min="499" max="499" width="5.58203125" style="147" customWidth="1"/>
    <col min="500" max="546" width="2" style="147" customWidth="1"/>
    <col min="547" max="754" width="9" style="147"/>
    <col min="755" max="755" width="5.58203125" style="147" customWidth="1"/>
    <col min="756" max="802" width="2" style="147" customWidth="1"/>
    <col min="803" max="1010" width="9" style="147"/>
    <col min="1011" max="1011" width="5.58203125" style="147" customWidth="1"/>
    <col min="1012" max="1058" width="2" style="147" customWidth="1"/>
    <col min="1059" max="1266" width="9" style="147"/>
    <col min="1267" max="1267" width="5.58203125" style="147" customWidth="1"/>
    <col min="1268" max="1314" width="2" style="147" customWidth="1"/>
    <col min="1315" max="1522" width="9" style="147"/>
    <col min="1523" max="1523" width="5.58203125" style="147" customWidth="1"/>
    <col min="1524" max="1570" width="2" style="147" customWidth="1"/>
    <col min="1571" max="1778" width="9" style="147"/>
    <col min="1779" max="1779" width="5.58203125" style="147" customWidth="1"/>
    <col min="1780" max="1826" width="2" style="147" customWidth="1"/>
    <col min="1827" max="2034" width="9" style="147"/>
    <col min="2035" max="2035" width="5.58203125" style="147" customWidth="1"/>
    <col min="2036" max="2082" width="2" style="147" customWidth="1"/>
    <col min="2083" max="2290" width="9" style="147"/>
    <col min="2291" max="2291" width="5.58203125" style="147" customWidth="1"/>
    <col min="2292" max="2338" width="2" style="147" customWidth="1"/>
    <col min="2339" max="2546" width="9" style="147"/>
    <col min="2547" max="2547" width="5.58203125" style="147" customWidth="1"/>
    <col min="2548" max="2594" width="2" style="147" customWidth="1"/>
    <col min="2595" max="2802" width="9" style="147"/>
    <col min="2803" max="2803" width="5.58203125" style="147" customWidth="1"/>
    <col min="2804" max="2850" width="2" style="147" customWidth="1"/>
    <col min="2851" max="3058" width="9" style="147"/>
    <col min="3059" max="3059" width="5.58203125" style="147" customWidth="1"/>
    <col min="3060" max="3106" width="2" style="147" customWidth="1"/>
    <col min="3107" max="3314" width="9" style="147"/>
    <col min="3315" max="3315" width="5.58203125" style="147" customWidth="1"/>
    <col min="3316" max="3362" width="2" style="147" customWidth="1"/>
    <col min="3363" max="3570" width="9" style="147"/>
    <col min="3571" max="3571" width="5.58203125" style="147" customWidth="1"/>
    <col min="3572" max="3618" width="2" style="147" customWidth="1"/>
    <col min="3619" max="3826" width="9" style="147"/>
    <col min="3827" max="3827" width="5.58203125" style="147" customWidth="1"/>
    <col min="3828" max="3874" width="2" style="147" customWidth="1"/>
    <col min="3875" max="4082" width="9" style="147"/>
    <col min="4083" max="4083" width="5.58203125" style="147" customWidth="1"/>
    <col min="4084" max="4130" width="2" style="147" customWidth="1"/>
    <col min="4131" max="4338" width="9" style="147"/>
    <col min="4339" max="4339" width="5.58203125" style="147" customWidth="1"/>
    <col min="4340" max="4386" width="2" style="147" customWidth="1"/>
    <col min="4387" max="4594" width="9" style="147"/>
    <col min="4595" max="4595" width="5.58203125" style="147" customWidth="1"/>
    <col min="4596" max="4642" width="2" style="147" customWidth="1"/>
    <col min="4643" max="4850" width="9" style="147"/>
    <col min="4851" max="4851" width="5.58203125" style="147" customWidth="1"/>
    <col min="4852" max="4898" width="2" style="147" customWidth="1"/>
    <col min="4899" max="5106" width="9" style="147"/>
    <col min="5107" max="5107" width="5.58203125" style="147" customWidth="1"/>
    <col min="5108" max="5154" width="2" style="147" customWidth="1"/>
    <col min="5155" max="5362" width="9" style="147"/>
    <col min="5363" max="5363" width="5.58203125" style="147" customWidth="1"/>
    <col min="5364" max="5410" width="2" style="147" customWidth="1"/>
    <col min="5411" max="5618" width="9" style="147"/>
    <col min="5619" max="5619" width="5.58203125" style="147" customWidth="1"/>
    <col min="5620" max="5666" width="2" style="147" customWidth="1"/>
    <col min="5667" max="5874" width="9" style="147"/>
    <col min="5875" max="5875" width="5.58203125" style="147" customWidth="1"/>
    <col min="5876" max="5922" width="2" style="147" customWidth="1"/>
    <col min="5923" max="6130" width="9" style="147"/>
    <col min="6131" max="6131" width="5.58203125" style="147" customWidth="1"/>
    <col min="6132" max="6178" width="2" style="147" customWidth="1"/>
    <col min="6179" max="6386" width="9" style="147"/>
    <col min="6387" max="6387" width="5.58203125" style="147" customWidth="1"/>
    <col min="6388" max="6434" width="2" style="147" customWidth="1"/>
    <col min="6435" max="6642" width="9" style="147"/>
    <col min="6643" max="6643" width="5.58203125" style="147" customWidth="1"/>
    <col min="6644" max="6690" width="2" style="147" customWidth="1"/>
    <col min="6691" max="6898" width="9" style="147"/>
    <col min="6899" max="6899" width="5.58203125" style="147" customWidth="1"/>
    <col min="6900" max="6946" width="2" style="147" customWidth="1"/>
    <col min="6947" max="7154" width="9" style="147"/>
    <col min="7155" max="7155" width="5.58203125" style="147" customWidth="1"/>
    <col min="7156" max="7202" width="2" style="147" customWidth="1"/>
    <col min="7203" max="7410" width="9" style="147"/>
    <col min="7411" max="7411" width="5.58203125" style="147" customWidth="1"/>
    <col min="7412" max="7458" width="2" style="147" customWidth="1"/>
    <col min="7459" max="7666" width="9" style="147"/>
    <col min="7667" max="7667" width="5.58203125" style="147" customWidth="1"/>
    <col min="7668" max="7714" width="2" style="147" customWidth="1"/>
    <col min="7715" max="7922" width="9" style="147"/>
    <col min="7923" max="7923" width="5.58203125" style="147" customWidth="1"/>
    <col min="7924" max="7970" width="2" style="147" customWidth="1"/>
    <col min="7971" max="8178" width="9" style="147"/>
    <col min="8179" max="8179" width="5.58203125" style="147" customWidth="1"/>
    <col min="8180" max="8226" width="2" style="147" customWidth="1"/>
    <col min="8227" max="8434" width="9" style="147"/>
    <col min="8435" max="8435" width="5.58203125" style="147" customWidth="1"/>
    <col min="8436" max="8482" width="2" style="147" customWidth="1"/>
    <col min="8483" max="8690" width="9" style="147"/>
    <col min="8691" max="8691" width="5.58203125" style="147" customWidth="1"/>
    <col min="8692" max="8738" width="2" style="147" customWidth="1"/>
    <col min="8739" max="8946" width="9" style="147"/>
    <col min="8947" max="8947" width="5.58203125" style="147" customWidth="1"/>
    <col min="8948" max="8994" width="2" style="147" customWidth="1"/>
    <col min="8995" max="9202" width="9" style="147"/>
    <col min="9203" max="9203" width="5.58203125" style="147" customWidth="1"/>
    <col min="9204" max="9250" width="2" style="147" customWidth="1"/>
    <col min="9251" max="9458" width="9" style="147"/>
    <col min="9459" max="9459" width="5.58203125" style="147" customWidth="1"/>
    <col min="9460" max="9506" width="2" style="147" customWidth="1"/>
    <col min="9507" max="9714" width="9" style="147"/>
    <col min="9715" max="9715" width="5.58203125" style="147" customWidth="1"/>
    <col min="9716" max="9762" width="2" style="147" customWidth="1"/>
    <col min="9763" max="9970" width="9" style="147"/>
    <col min="9971" max="9971" width="5.58203125" style="147" customWidth="1"/>
    <col min="9972" max="10018" width="2" style="147" customWidth="1"/>
    <col min="10019" max="10226" width="9" style="147"/>
    <col min="10227" max="10227" width="5.58203125" style="147" customWidth="1"/>
    <col min="10228" max="10274" width="2" style="147" customWidth="1"/>
    <col min="10275" max="10482" width="9" style="147"/>
    <col min="10483" max="10483" width="5.58203125" style="147" customWidth="1"/>
    <col min="10484" max="10530" width="2" style="147" customWidth="1"/>
    <col min="10531" max="10738" width="9" style="147"/>
    <col min="10739" max="10739" width="5.58203125" style="147" customWidth="1"/>
    <col min="10740" max="10786" width="2" style="147" customWidth="1"/>
    <col min="10787" max="10994" width="9" style="147"/>
    <col min="10995" max="10995" width="5.58203125" style="147" customWidth="1"/>
    <col min="10996" max="11042" width="2" style="147" customWidth="1"/>
    <col min="11043" max="11250" width="9" style="147"/>
    <col min="11251" max="11251" width="5.58203125" style="147" customWidth="1"/>
    <col min="11252" max="11298" width="2" style="147" customWidth="1"/>
    <col min="11299" max="11506" width="9" style="147"/>
    <col min="11507" max="11507" width="5.58203125" style="147" customWidth="1"/>
    <col min="11508" max="11554" width="2" style="147" customWidth="1"/>
    <col min="11555" max="11762" width="9" style="147"/>
    <col min="11763" max="11763" width="5.58203125" style="147" customWidth="1"/>
    <col min="11764" max="11810" width="2" style="147" customWidth="1"/>
    <col min="11811" max="12018" width="9" style="147"/>
    <col min="12019" max="12019" width="5.58203125" style="147" customWidth="1"/>
    <col min="12020" max="12066" width="2" style="147" customWidth="1"/>
    <col min="12067" max="12274" width="9" style="147"/>
    <col min="12275" max="12275" width="5.58203125" style="147" customWidth="1"/>
    <col min="12276" max="12322" width="2" style="147" customWidth="1"/>
    <col min="12323" max="12530" width="9" style="147"/>
    <col min="12531" max="12531" width="5.58203125" style="147" customWidth="1"/>
    <col min="12532" max="12578" width="2" style="147" customWidth="1"/>
    <col min="12579" max="12786" width="9" style="147"/>
    <col min="12787" max="12787" width="5.58203125" style="147" customWidth="1"/>
    <col min="12788" max="12834" width="2" style="147" customWidth="1"/>
    <col min="12835" max="13042" width="9" style="147"/>
    <col min="13043" max="13043" width="5.58203125" style="147" customWidth="1"/>
    <col min="13044" max="13090" width="2" style="147" customWidth="1"/>
    <col min="13091" max="13298" width="9" style="147"/>
    <col min="13299" max="13299" width="5.58203125" style="147" customWidth="1"/>
    <col min="13300" max="13346" width="2" style="147" customWidth="1"/>
    <col min="13347" max="13554" width="9" style="147"/>
    <col min="13555" max="13555" width="5.58203125" style="147" customWidth="1"/>
    <col min="13556" max="13602" width="2" style="147" customWidth="1"/>
    <col min="13603" max="13810" width="9" style="147"/>
    <col min="13811" max="13811" width="5.58203125" style="147" customWidth="1"/>
    <col min="13812" max="13858" width="2" style="147" customWidth="1"/>
    <col min="13859" max="14066" width="9" style="147"/>
    <col min="14067" max="14067" width="5.58203125" style="147" customWidth="1"/>
    <col min="14068" max="14114" width="2" style="147" customWidth="1"/>
    <col min="14115" max="14322" width="9" style="147"/>
    <col min="14323" max="14323" width="5.58203125" style="147" customWidth="1"/>
    <col min="14324" max="14370" width="2" style="147" customWidth="1"/>
    <col min="14371" max="14578" width="9" style="147"/>
    <col min="14579" max="14579" width="5.58203125" style="147" customWidth="1"/>
    <col min="14580" max="14626" width="2" style="147" customWidth="1"/>
    <col min="14627" max="14834" width="9" style="147"/>
    <col min="14835" max="14835" width="5.58203125" style="147" customWidth="1"/>
    <col min="14836" max="14882" width="2" style="147" customWidth="1"/>
    <col min="14883" max="15090" width="9" style="147"/>
    <col min="15091" max="15091" width="5.58203125" style="147" customWidth="1"/>
    <col min="15092" max="15138" width="2" style="147" customWidth="1"/>
    <col min="15139" max="15346" width="9" style="147"/>
    <col min="15347" max="15347" width="5.58203125" style="147" customWidth="1"/>
    <col min="15348" max="15394" width="2" style="147" customWidth="1"/>
    <col min="15395" max="15602" width="9" style="147"/>
    <col min="15603" max="15603" width="5.58203125" style="147" customWidth="1"/>
    <col min="15604" max="15650" width="2" style="147" customWidth="1"/>
    <col min="15651" max="15858" width="9" style="147"/>
    <col min="15859" max="15859" width="5.58203125" style="147" customWidth="1"/>
    <col min="15860" max="15906" width="2" style="147" customWidth="1"/>
    <col min="15907" max="16114" width="9" style="147"/>
    <col min="16115" max="16115" width="5.58203125" style="147" customWidth="1"/>
    <col min="16116" max="16162" width="2" style="147" customWidth="1"/>
    <col min="16163" max="16384" width="9" style="147"/>
  </cols>
  <sheetData>
    <row r="1" spans="1:58" ht="5.25" customHeight="1" x14ac:dyDescent="0.2"/>
    <row r="2" spans="1:58" s="11" customFormat="1" ht="17.25" customHeight="1" x14ac:dyDescent="0.2">
      <c r="A2" s="43" t="s">
        <v>187</v>
      </c>
      <c r="B2" s="12"/>
      <c r="C2" s="12"/>
      <c r="D2" s="12"/>
      <c r="E2" s="12"/>
      <c r="F2" s="12"/>
      <c r="G2" s="12"/>
      <c r="L2" s="13"/>
      <c r="M2" s="13"/>
      <c r="V2" s="14"/>
      <c r="X2" s="13"/>
      <c r="Y2" s="13"/>
      <c r="AK2" s="146"/>
      <c r="AL2" s="146"/>
      <c r="AM2" s="146"/>
      <c r="AN2" s="146"/>
      <c r="AO2" s="146"/>
      <c r="AP2" s="146"/>
      <c r="AQ2" s="146"/>
      <c r="AR2" s="146"/>
      <c r="AS2" s="146"/>
      <c r="AT2" s="146"/>
      <c r="AU2" s="14"/>
      <c r="AV2" s="14"/>
      <c r="AW2" s="14"/>
      <c r="AX2" s="14"/>
      <c r="AY2" s="14"/>
      <c r="AZ2" s="14"/>
      <c r="BA2" s="14"/>
      <c r="BB2" s="14"/>
      <c r="BC2" s="14"/>
      <c r="BD2" s="146"/>
      <c r="BE2" s="146"/>
      <c r="BF2" s="146"/>
    </row>
    <row r="3" spans="1:58" s="11" customFormat="1" ht="4.5" customHeight="1" x14ac:dyDescent="0.2">
      <c r="V3" s="14"/>
      <c r="W3" s="14"/>
      <c r="X3" s="14"/>
      <c r="Y3" s="14"/>
      <c r="Z3" s="14"/>
      <c r="AA3" s="14"/>
      <c r="AB3" s="14"/>
      <c r="AC3" s="14"/>
      <c r="AD3" s="14"/>
      <c r="AK3" s="146"/>
      <c r="AL3" s="146"/>
      <c r="AM3" s="146"/>
      <c r="AN3" s="146"/>
      <c r="AO3" s="146"/>
      <c r="AP3" s="146"/>
      <c r="AQ3" s="146"/>
      <c r="AR3" s="146"/>
      <c r="AS3" s="146"/>
      <c r="AT3" s="146"/>
      <c r="AU3" s="14"/>
      <c r="AV3" s="14"/>
      <c r="AW3" s="14"/>
      <c r="AX3" s="14"/>
      <c r="AY3" s="14"/>
      <c r="AZ3" s="14"/>
      <c r="BA3" s="14"/>
      <c r="BB3" s="14"/>
      <c r="BC3" s="14"/>
      <c r="BD3" s="146"/>
      <c r="BE3" s="146"/>
      <c r="BF3" s="146"/>
    </row>
    <row r="4" spans="1:58" s="11" customFormat="1" ht="16.5" x14ac:dyDescent="0.2">
      <c r="A4" s="640" t="s">
        <v>188</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146"/>
      <c r="AL4" s="146"/>
      <c r="AM4" s="146"/>
      <c r="AN4" s="146"/>
      <c r="AO4" s="146"/>
      <c r="AP4" s="146"/>
      <c r="AQ4" s="146"/>
      <c r="AR4" s="146"/>
      <c r="AS4" s="146"/>
      <c r="AT4" s="146"/>
      <c r="AU4" s="146"/>
      <c r="AV4" s="146"/>
      <c r="AW4" s="146"/>
      <c r="AX4" s="146"/>
      <c r="AY4" s="14"/>
      <c r="AZ4" s="14"/>
      <c r="BA4" s="14"/>
      <c r="BB4" s="14"/>
      <c r="BC4" s="14"/>
      <c r="BD4" s="14"/>
      <c r="BE4" s="14"/>
      <c r="BF4" s="14"/>
    </row>
    <row r="5" spans="1:58" s="11" customFormat="1" ht="9.75" customHeight="1" x14ac:dyDescent="0.2">
      <c r="G5" s="146"/>
      <c r="H5" s="146"/>
      <c r="I5" s="146"/>
      <c r="J5" s="146"/>
      <c r="K5" s="146"/>
      <c r="L5" s="146"/>
      <c r="M5" s="146"/>
      <c r="N5" s="146"/>
      <c r="O5" s="146"/>
      <c r="P5" s="146"/>
      <c r="Q5" s="146"/>
      <c r="AK5" s="146"/>
      <c r="AL5" s="146"/>
      <c r="AM5" s="146"/>
      <c r="AN5" s="146"/>
      <c r="AO5" s="146"/>
      <c r="AP5" s="146"/>
      <c r="AQ5" s="146"/>
      <c r="AR5" s="146"/>
      <c r="AS5" s="146"/>
      <c r="AT5" s="146"/>
      <c r="AU5" s="146"/>
      <c r="AV5" s="146"/>
      <c r="AW5" s="146"/>
      <c r="AX5" s="146"/>
      <c r="AY5" s="14"/>
      <c r="AZ5" s="14"/>
      <c r="BA5" s="14"/>
      <c r="BB5" s="14"/>
      <c r="BC5" s="14"/>
      <c r="BD5" s="14"/>
      <c r="BE5" s="14"/>
      <c r="BF5" s="14"/>
    </row>
    <row r="6" spans="1:58" s="11" customFormat="1" ht="16" customHeight="1" x14ac:dyDescent="0.2">
      <c r="C6" s="146"/>
      <c r="D6" s="146"/>
      <c r="F6" s="146"/>
      <c r="G6" s="146"/>
      <c r="H6" s="146"/>
      <c r="I6" s="146"/>
      <c r="J6" s="146"/>
      <c r="K6" s="146"/>
      <c r="V6" s="642"/>
      <c r="W6" s="642"/>
      <c r="X6" s="642"/>
      <c r="Y6" s="642"/>
      <c r="Z6" s="642"/>
      <c r="AA6" s="643"/>
      <c r="AB6" s="643"/>
      <c r="AC6" s="11" t="s">
        <v>57</v>
      </c>
      <c r="AD6" s="643"/>
      <c r="AE6" s="643"/>
      <c r="AF6" s="11" t="s">
        <v>17</v>
      </c>
      <c r="AG6" s="643"/>
      <c r="AH6" s="643"/>
      <c r="AI6" s="11" t="s">
        <v>18</v>
      </c>
      <c r="AK6" s="146"/>
      <c r="AL6" s="146"/>
      <c r="AM6" s="146"/>
      <c r="AN6" s="146"/>
      <c r="AO6" s="146"/>
      <c r="AP6" s="146"/>
      <c r="AQ6" s="146"/>
      <c r="AR6" s="146"/>
      <c r="AS6" s="146"/>
      <c r="AT6" s="146"/>
      <c r="AU6" s="146"/>
      <c r="AV6" s="146"/>
      <c r="AW6" s="146"/>
      <c r="AX6" s="146"/>
      <c r="AY6" s="14"/>
      <c r="AZ6" s="14"/>
      <c r="BA6" s="14"/>
      <c r="BB6" s="14"/>
      <c r="BC6" s="14"/>
      <c r="BD6" s="14"/>
      <c r="BE6" s="14"/>
      <c r="BF6" s="14"/>
    </row>
    <row r="7" spans="1:58" s="11" customFormat="1" ht="15.75" customHeight="1" x14ac:dyDescent="0.2">
      <c r="C7" s="146"/>
      <c r="D7" s="146"/>
      <c r="E7" s="146"/>
      <c r="F7" s="146"/>
      <c r="G7" s="146"/>
      <c r="H7" s="146"/>
      <c r="I7" s="146"/>
      <c r="J7" s="146"/>
      <c r="K7" s="146"/>
      <c r="AK7" s="146"/>
      <c r="AL7" s="146"/>
      <c r="AM7" s="146"/>
      <c r="AN7" s="146"/>
      <c r="AO7" s="146"/>
      <c r="AP7" s="146"/>
      <c r="AQ7" s="146"/>
      <c r="AR7" s="146"/>
      <c r="AS7" s="146"/>
      <c r="AT7" s="146"/>
      <c r="AU7" s="146"/>
      <c r="AV7" s="146"/>
      <c r="AW7" s="146"/>
      <c r="AX7" s="146"/>
      <c r="AY7" s="14"/>
      <c r="AZ7" s="14"/>
      <c r="BA7" s="14"/>
      <c r="BB7" s="14"/>
      <c r="BC7" s="14"/>
      <c r="BD7" s="14"/>
      <c r="BE7" s="14"/>
      <c r="BF7" s="14"/>
    </row>
    <row r="8" spans="1:58" s="11" customFormat="1" ht="16.5" customHeight="1" x14ac:dyDescent="0.2">
      <c r="B8" s="152" t="s">
        <v>274</v>
      </c>
      <c r="H8" s="146"/>
      <c r="I8" s="146"/>
      <c r="J8" s="146"/>
      <c r="K8" s="146"/>
      <c r="Q8" s="152" t="s">
        <v>189</v>
      </c>
      <c r="R8" s="152"/>
      <c r="S8" s="152"/>
      <c r="T8" s="152"/>
      <c r="U8" s="152"/>
      <c r="V8" s="152"/>
      <c r="W8" s="641"/>
      <c r="X8" s="641"/>
      <c r="Y8" s="641"/>
      <c r="Z8" s="641"/>
      <c r="AA8" s="641"/>
      <c r="AB8" s="641"/>
      <c r="AC8" s="641"/>
      <c r="AD8" s="641"/>
      <c r="AE8" s="641"/>
      <c r="AF8" s="641"/>
      <c r="AG8" s="641"/>
      <c r="AH8" s="641"/>
      <c r="AK8" s="146"/>
      <c r="AL8" s="146"/>
      <c r="AM8" s="146"/>
      <c r="AN8" s="146"/>
      <c r="AO8" s="146"/>
      <c r="AP8" s="146"/>
      <c r="AQ8" s="146"/>
      <c r="AR8" s="146"/>
      <c r="AS8" s="146"/>
      <c r="AT8" s="146"/>
      <c r="AU8" s="146"/>
      <c r="AV8" s="146"/>
      <c r="AW8" s="146"/>
      <c r="AX8" s="146"/>
      <c r="AY8" s="14"/>
      <c r="AZ8" s="14"/>
      <c r="BA8" s="14"/>
      <c r="BB8" s="14"/>
      <c r="BC8" s="14"/>
      <c r="BD8" s="14"/>
      <c r="BE8" s="14"/>
      <c r="BF8" s="14"/>
    </row>
    <row r="9" spans="1:58" s="11" customFormat="1" ht="16.5" customHeight="1" x14ac:dyDescent="0.2">
      <c r="C9" s="146"/>
      <c r="D9" s="146"/>
      <c r="E9" s="146"/>
      <c r="F9" s="146"/>
      <c r="G9" s="146"/>
      <c r="H9" s="146"/>
      <c r="I9" s="146"/>
      <c r="J9" s="146"/>
      <c r="K9" s="146"/>
      <c r="L9" s="644" t="s">
        <v>59</v>
      </c>
      <c r="M9" s="644"/>
      <c r="N9" s="644"/>
      <c r="O9" s="644"/>
      <c r="P9" s="644"/>
      <c r="Q9" s="645" t="s">
        <v>190</v>
      </c>
      <c r="R9" s="645"/>
      <c r="S9" s="645"/>
      <c r="T9" s="645"/>
      <c r="U9" s="645"/>
      <c r="V9" s="645"/>
      <c r="W9" s="641"/>
      <c r="X9" s="641"/>
      <c r="Y9" s="641"/>
      <c r="Z9" s="641"/>
      <c r="AA9" s="641"/>
      <c r="AB9" s="641"/>
      <c r="AC9" s="641"/>
      <c r="AD9" s="641"/>
      <c r="AE9" s="641"/>
      <c r="AF9" s="641"/>
      <c r="AG9" s="641"/>
      <c r="AH9" s="641"/>
      <c r="AK9" s="146"/>
      <c r="AL9" s="146"/>
      <c r="AM9" s="146"/>
      <c r="AN9" s="146"/>
      <c r="AO9" s="146"/>
      <c r="AP9" s="146"/>
      <c r="AQ9" s="146"/>
      <c r="AR9" s="146"/>
      <c r="AS9" s="146"/>
      <c r="AT9" s="146"/>
      <c r="AU9" s="146"/>
      <c r="AV9" s="146"/>
      <c r="AW9" s="146"/>
      <c r="AX9" s="146"/>
      <c r="AY9" s="14"/>
      <c r="AZ9" s="14"/>
      <c r="BA9" s="14"/>
      <c r="BB9" s="14"/>
      <c r="BC9" s="14"/>
      <c r="BD9" s="14"/>
      <c r="BE9" s="14"/>
      <c r="BF9" s="14"/>
    </row>
    <row r="10" spans="1:58" s="11" customFormat="1" ht="16.5" customHeight="1" x14ac:dyDescent="0.2">
      <c r="C10" s="146"/>
      <c r="D10" s="146"/>
      <c r="E10" s="146"/>
      <c r="F10" s="146"/>
      <c r="G10" s="146"/>
      <c r="H10" s="146"/>
      <c r="I10" s="146"/>
      <c r="J10" s="146"/>
      <c r="K10" s="146"/>
      <c r="P10" s="646" t="s">
        <v>60</v>
      </c>
      <c r="Q10" s="646"/>
      <c r="R10" s="646"/>
      <c r="S10" s="646"/>
      <c r="T10" s="646"/>
      <c r="U10" s="646"/>
      <c r="V10" s="646"/>
      <c r="W10" s="647"/>
      <c r="X10" s="647"/>
      <c r="Y10" s="647"/>
      <c r="Z10" s="647"/>
      <c r="AA10" s="647"/>
      <c r="AB10" s="647"/>
      <c r="AC10" s="647"/>
      <c r="AD10" s="647"/>
      <c r="AE10" s="647"/>
      <c r="AF10" s="647"/>
      <c r="AG10" s="647"/>
      <c r="AH10" s="647"/>
      <c r="AI10" s="40"/>
      <c r="AK10" s="146"/>
      <c r="AL10" s="146"/>
      <c r="AM10" s="146"/>
      <c r="AN10" s="146"/>
      <c r="AO10" s="146"/>
      <c r="AP10" s="146"/>
      <c r="AQ10" s="146"/>
      <c r="AR10" s="146"/>
      <c r="AS10" s="146"/>
      <c r="AT10" s="146"/>
      <c r="AU10" s="146"/>
      <c r="AV10" s="146"/>
      <c r="AW10" s="146"/>
      <c r="AX10" s="146"/>
      <c r="AY10" s="14"/>
      <c r="AZ10" s="14"/>
      <c r="BA10" s="14"/>
      <c r="BB10" s="14"/>
      <c r="BC10" s="14"/>
      <c r="BD10" s="14"/>
      <c r="BE10" s="14"/>
      <c r="BF10" s="14"/>
    </row>
    <row r="11" spans="1:58" ht="16.5" customHeight="1" x14ac:dyDescent="0.2"/>
    <row r="12" spans="1:58" ht="16" customHeight="1" x14ac:dyDescent="0.2">
      <c r="A12" s="147" t="s">
        <v>191</v>
      </c>
    </row>
    <row r="13" spans="1:58" ht="12" customHeight="1" x14ac:dyDescent="0.2"/>
    <row r="14" spans="1:58" ht="15" customHeight="1" x14ac:dyDescent="0.2">
      <c r="A14" s="148"/>
      <c r="B14" s="148"/>
      <c r="C14" s="148"/>
      <c r="D14" s="148"/>
      <c r="E14" s="148"/>
      <c r="F14" s="148"/>
      <c r="G14" s="149"/>
      <c r="H14" s="149"/>
      <c r="I14" s="149"/>
      <c r="J14" s="606"/>
      <c r="K14" s="606"/>
      <c r="L14" s="606"/>
      <c r="M14" s="606"/>
      <c r="N14" s="606"/>
      <c r="O14" s="606"/>
      <c r="P14" s="614" t="s">
        <v>192</v>
      </c>
      <c r="Q14" s="615"/>
      <c r="R14" s="615"/>
      <c r="S14" s="616"/>
      <c r="T14" s="620"/>
      <c r="U14" s="621"/>
      <c r="V14" s="621"/>
      <c r="W14" s="621"/>
      <c r="X14" s="621"/>
      <c r="Y14" s="621"/>
      <c r="Z14" s="621"/>
      <c r="AA14" s="621"/>
      <c r="AB14" s="621"/>
      <c r="AC14" s="621"/>
      <c r="AD14" s="621"/>
      <c r="AE14" s="621"/>
      <c r="AF14" s="621"/>
      <c r="AG14" s="621"/>
      <c r="AH14" s="621"/>
      <c r="AI14" s="621"/>
      <c r="AJ14" s="622"/>
    </row>
    <row r="15" spans="1:58" ht="15" customHeight="1" x14ac:dyDescent="0.2">
      <c r="A15" s="148"/>
      <c r="B15" s="148"/>
      <c r="C15" s="148"/>
      <c r="D15" s="148"/>
      <c r="E15" s="148"/>
      <c r="F15" s="148"/>
      <c r="G15" s="149"/>
      <c r="H15" s="149"/>
      <c r="I15" s="149"/>
      <c r="J15" s="639"/>
      <c r="K15" s="606"/>
      <c r="L15" s="606"/>
      <c r="M15" s="606"/>
      <c r="N15" s="606"/>
      <c r="O15" s="606"/>
      <c r="P15" s="617"/>
      <c r="Q15" s="618"/>
      <c r="R15" s="618"/>
      <c r="S15" s="619"/>
      <c r="T15" s="623"/>
      <c r="U15" s="624"/>
      <c r="V15" s="624"/>
      <c r="W15" s="624"/>
      <c r="X15" s="624"/>
      <c r="Y15" s="624"/>
      <c r="Z15" s="624"/>
      <c r="AA15" s="624"/>
      <c r="AB15" s="624"/>
      <c r="AC15" s="624"/>
      <c r="AD15" s="624"/>
      <c r="AE15" s="624"/>
      <c r="AF15" s="624"/>
      <c r="AG15" s="624"/>
      <c r="AH15" s="624"/>
      <c r="AI15" s="624"/>
      <c r="AJ15" s="625"/>
    </row>
    <row r="16" spans="1:58" ht="20.149999999999999" customHeight="1" x14ac:dyDescent="0.2">
      <c r="A16" s="596" t="s">
        <v>176</v>
      </c>
      <c r="B16" s="597"/>
      <c r="C16" s="597"/>
      <c r="D16" s="597"/>
      <c r="E16" s="597"/>
      <c r="F16" s="597"/>
      <c r="G16" s="597"/>
      <c r="H16" s="597"/>
      <c r="I16" s="597"/>
      <c r="J16" s="597"/>
      <c r="K16" s="597"/>
      <c r="L16" s="597"/>
      <c r="M16" s="597"/>
      <c r="N16" s="597"/>
      <c r="O16" s="598"/>
      <c r="P16" s="614" t="s">
        <v>193</v>
      </c>
      <c r="Q16" s="615"/>
      <c r="R16" s="615"/>
      <c r="S16" s="616"/>
      <c r="T16" s="626"/>
      <c r="U16" s="627"/>
      <c r="V16" s="627"/>
      <c r="W16" s="627"/>
      <c r="X16" s="627"/>
      <c r="Y16" s="627"/>
      <c r="Z16" s="627"/>
      <c r="AA16" s="627"/>
      <c r="AB16" s="627"/>
      <c r="AC16" s="627"/>
      <c r="AD16" s="627"/>
      <c r="AE16" s="627"/>
      <c r="AF16" s="627"/>
      <c r="AG16" s="627"/>
      <c r="AH16" s="627"/>
      <c r="AI16" s="627"/>
      <c r="AJ16" s="628"/>
    </row>
    <row r="17" spans="1:36" ht="20.149999999999999" customHeight="1" x14ac:dyDescent="0.2">
      <c r="A17" s="599"/>
      <c r="B17" s="600"/>
      <c r="C17" s="600"/>
      <c r="D17" s="600"/>
      <c r="E17" s="600"/>
      <c r="F17" s="600"/>
      <c r="G17" s="600"/>
      <c r="H17" s="600"/>
      <c r="I17" s="600"/>
      <c r="J17" s="600"/>
      <c r="K17" s="600"/>
      <c r="L17" s="600"/>
      <c r="M17" s="600"/>
      <c r="N17" s="600"/>
      <c r="O17" s="601"/>
      <c r="P17" s="617"/>
      <c r="Q17" s="618"/>
      <c r="R17" s="618"/>
      <c r="S17" s="619"/>
      <c r="T17" s="629"/>
      <c r="U17" s="630"/>
      <c r="V17" s="630"/>
      <c r="W17" s="630"/>
      <c r="X17" s="630"/>
      <c r="Y17" s="630"/>
      <c r="Z17" s="630"/>
      <c r="AA17" s="630"/>
      <c r="AB17" s="630"/>
      <c r="AC17" s="630"/>
      <c r="AD17" s="630"/>
      <c r="AE17" s="630"/>
      <c r="AF17" s="630"/>
      <c r="AG17" s="630"/>
      <c r="AH17" s="630"/>
      <c r="AI17" s="630"/>
      <c r="AJ17" s="631"/>
    </row>
    <row r="18" spans="1:36" ht="15" customHeight="1" x14ac:dyDescent="0.2">
      <c r="A18" s="599"/>
      <c r="B18" s="600"/>
      <c r="C18" s="600"/>
      <c r="D18" s="600"/>
      <c r="E18" s="600"/>
      <c r="F18" s="600"/>
      <c r="G18" s="600"/>
      <c r="H18" s="600"/>
      <c r="I18" s="600"/>
      <c r="J18" s="600"/>
      <c r="K18" s="600"/>
      <c r="L18" s="600"/>
      <c r="M18" s="600"/>
      <c r="N18" s="600"/>
      <c r="O18" s="601"/>
      <c r="P18" s="614" t="s">
        <v>194</v>
      </c>
      <c r="Q18" s="615"/>
      <c r="R18" s="615"/>
      <c r="S18" s="616"/>
      <c r="T18" s="635" t="s">
        <v>195</v>
      </c>
      <c r="U18" s="636"/>
      <c r="V18" s="636"/>
      <c r="W18" s="637"/>
      <c r="X18" s="637"/>
      <c r="Y18" s="637"/>
      <c r="Z18" s="18" t="s">
        <v>10</v>
      </c>
      <c r="AA18" s="638"/>
      <c r="AB18" s="638"/>
      <c r="AC18" s="638"/>
      <c r="AD18" s="153" t="s">
        <v>196</v>
      </c>
      <c r="AE18" s="154"/>
      <c r="AF18" s="154"/>
      <c r="AG18" s="18"/>
      <c r="AH18" s="38"/>
      <c r="AI18" s="38"/>
      <c r="AJ18" s="19"/>
    </row>
    <row r="19" spans="1:36" ht="15" customHeight="1" x14ac:dyDescent="0.2">
      <c r="A19" s="599"/>
      <c r="B19" s="600"/>
      <c r="C19" s="600"/>
      <c r="D19" s="600"/>
      <c r="E19" s="600"/>
      <c r="F19" s="600"/>
      <c r="G19" s="600"/>
      <c r="H19" s="600"/>
      <c r="I19" s="600"/>
      <c r="J19" s="600"/>
      <c r="K19" s="600"/>
      <c r="L19" s="600"/>
      <c r="M19" s="600"/>
      <c r="N19" s="600"/>
      <c r="O19" s="601"/>
      <c r="P19" s="632"/>
      <c r="Q19" s="633"/>
      <c r="R19" s="633"/>
      <c r="S19" s="634"/>
      <c r="T19" s="589"/>
      <c r="U19" s="590"/>
      <c r="V19" s="590"/>
      <c r="W19" s="590"/>
      <c r="X19" s="590"/>
      <c r="Y19" s="590"/>
      <c r="Z19" s="590"/>
      <c r="AA19" s="590"/>
      <c r="AB19" s="590"/>
      <c r="AC19" s="590"/>
      <c r="AD19" s="590"/>
      <c r="AE19" s="590"/>
      <c r="AF19" s="590"/>
      <c r="AG19" s="590"/>
      <c r="AH19" s="590"/>
      <c r="AI19" s="590"/>
      <c r="AJ19" s="591"/>
    </row>
    <row r="20" spans="1:36" ht="15" customHeight="1" x14ac:dyDescent="0.2">
      <c r="A20" s="599"/>
      <c r="B20" s="600"/>
      <c r="C20" s="600"/>
      <c r="D20" s="600"/>
      <c r="E20" s="600"/>
      <c r="F20" s="600"/>
      <c r="G20" s="600"/>
      <c r="H20" s="600"/>
      <c r="I20" s="600"/>
      <c r="J20" s="600"/>
      <c r="K20" s="600"/>
      <c r="L20" s="600"/>
      <c r="M20" s="600"/>
      <c r="N20" s="600"/>
      <c r="O20" s="601"/>
      <c r="P20" s="632"/>
      <c r="Q20" s="633"/>
      <c r="R20" s="633"/>
      <c r="S20" s="634"/>
      <c r="T20" s="589"/>
      <c r="U20" s="590"/>
      <c r="V20" s="590"/>
      <c r="W20" s="590"/>
      <c r="X20" s="590"/>
      <c r="Y20" s="590"/>
      <c r="Z20" s="590"/>
      <c r="AA20" s="590"/>
      <c r="AB20" s="590"/>
      <c r="AC20" s="590"/>
      <c r="AD20" s="590"/>
      <c r="AE20" s="590"/>
      <c r="AF20" s="590"/>
      <c r="AG20" s="590"/>
      <c r="AH20" s="590"/>
      <c r="AI20" s="590"/>
      <c r="AJ20" s="591"/>
    </row>
    <row r="21" spans="1:36" ht="15" customHeight="1" x14ac:dyDescent="0.2">
      <c r="A21" s="611"/>
      <c r="B21" s="612"/>
      <c r="C21" s="612"/>
      <c r="D21" s="612"/>
      <c r="E21" s="612"/>
      <c r="F21" s="612"/>
      <c r="G21" s="612"/>
      <c r="H21" s="612"/>
      <c r="I21" s="612"/>
      <c r="J21" s="612"/>
      <c r="K21" s="612"/>
      <c r="L21" s="612"/>
      <c r="M21" s="612"/>
      <c r="N21" s="612"/>
      <c r="O21" s="613"/>
      <c r="P21" s="617"/>
      <c r="Q21" s="618"/>
      <c r="R21" s="618"/>
      <c r="S21" s="619"/>
      <c r="T21" s="592" t="s">
        <v>74</v>
      </c>
      <c r="U21" s="593"/>
      <c r="V21" s="593"/>
      <c r="W21" s="593"/>
      <c r="X21" s="593"/>
      <c r="Y21" s="594"/>
      <c r="Z21" s="594"/>
      <c r="AA21" s="594"/>
      <c r="AB21" s="594"/>
      <c r="AC21" s="594"/>
      <c r="AD21" s="594"/>
      <c r="AE21" s="594"/>
      <c r="AF21" s="594"/>
      <c r="AG21" s="594"/>
      <c r="AH21" s="594"/>
      <c r="AI21" s="594"/>
      <c r="AJ21" s="595"/>
    </row>
    <row r="22" spans="1:36" ht="14.15" customHeight="1" x14ac:dyDescent="0.2">
      <c r="A22" s="596" t="s">
        <v>177</v>
      </c>
      <c r="B22" s="597"/>
      <c r="C22" s="597"/>
      <c r="D22" s="597"/>
      <c r="E22" s="597"/>
      <c r="F22" s="597"/>
      <c r="G22" s="597"/>
      <c r="H22" s="597"/>
      <c r="I22" s="597"/>
      <c r="J22" s="597"/>
      <c r="K22" s="597"/>
      <c r="L22" s="597"/>
      <c r="M22" s="597"/>
      <c r="N22" s="597"/>
      <c r="O22" s="598"/>
      <c r="P22" s="602" t="s">
        <v>216</v>
      </c>
      <c r="Q22" s="603"/>
      <c r="R22" s="603"/>
      <c r="S22" s="603"/>
      <c r="T22" s="603"/>
      <c r="U22" s="603"/>
      <c r="V22" s="603"/>
      <c r="W22" s="603"/>
      <c r="X22" s="603"/>
      <c r="Y22" s="603"/>
      <c r="Z22" s="603"/>
      <c r="AA22" s="603"/>
      <c r="AB22" s="603"/>
      <c r="AC22" s="603"/>
      <c r="AD22" s="603"/>
      <c r="AE22" s="603"/>
      <c r="AF22" s="603"/>
      <c r="AG22" s="603"/>
      <c r="AH22" s="603"/>
      <c r="AI22" s="603"/>
      <c r="AJ22" s="604"/>
    </row>
    <row r="23" spans="1:36" ht="14.15" customHeight="1" thickBot="1" x14ac:dyDescent="0.25">
      <c r="A23" s="599"/>
      <c r="B23" s="600"/>
      <c r="C23" s="600"/>
      <c r="D23" s="600"/>
      <c r="E23" s="600"/>
      <c r="F23" s="600"/>
      <c r="G23" s="600"/>
      <c r="H23" s="600"/>
      <c r="I23" s="600"/>
      <c r="J23" s="600"/>
      <c r="K23" s="600"/>
      <c r="L23" s="600"/>
      <c r="M23" s="600"/>
      <c r="N23" s="600"/>
      <c r="O23" s="601"/>
      <c r="P23" s="605"/>
      <c r="Q23" s="606"/>
      <c r="R23" s="606"/>
      <c r="S23" s="606"/>
      <c r="T23" s="606"/>
      <c r="U23" s="606"/>
      <c r="V23" s="606"/>
      <c r="W23" s="606"/>
      <c r="X23" s="606"/>
      <c r="Y23" s="606"/>
      <c r="Z23" s="606"/>
      <c r="AA23" s="606"/>
      <c r="AB23" s="606"/>
      <c r="AC23" s="606"/>
      <c r="AD23" s="606"/>
      <c r="AE23" s="606"/>
      <c r="AF23" s="606"/>
      <c r="AG23" s="606"/>
      <c r="AH23" s="606"/>
      <c r="AI23" s="606"/>
      <c r="AJ23" s="607"/>
    </row>
    <row r="24" spans="1:36" ht="10" customHeight="1" thickTop="1" x14ac:dyDescent="0.2">
      <c r="A24" s="608" t="s">
        <v>197</v>
      </c>
      <c r="B24" s="609"/>
      <c r="C24" s="609"/>
      <c r="D24" s="609"/>
      <c r="E24" s="609"/>
      <c r="F24" s="609"/>
      <c r="G24" s="609"/>
      <c r="H24" s="609"/>
      <c r="I24" s="609"/>
      <c r="J24" s="609"/>
      <c r="K24" s="609"/>
      <c r="L24" s="609"/>
      <c r="M24" s="609"/>
      <c r="N24" s="609"/>
      <c r="O24" s="610"/>
      <c r="P24" s="608" t="s">
        <v>178</v>
      </c>
      <c r="Q24" s="609"/>
      <c r="R24" s="609"/>
      <c r="S24" s="609"/>
      <c r="T24" s="609"/>
      <c r="U24" s="609"/>
      <c r="V24" s="609"/>
      <c r="W24" s="609"/>
      <c r="X24" s="609"/>
      <c r="Y24" s="609"/>
      <c r="Z24" s="609"/>
      <c r="AA24" s="609"/>
      <c r="AB24" s="609"/>
      <c r="AC24" s="609"/>
      <c r="AD24" s="609"/>
      <c r="AE24" s="609"/>
      <c r="AF24" s="609"/>
      <c r="AG24" s="609"/>
      <c r="AH24" s="609"/>
      <c r="AI24" s="609"/>
      <c r="AJ24" s="610"/>
    </row>
    <row r="25" spans="1:36" ht="10" customHeight="1" x14ac:dyDescent="0.2">
      <c r="A25" s="611"/>
      <c r="B25" s="612"/>
      <c r="C25" s="612"/>
      <c r="D25" s="612"/>
      <c r="E25" s="612"/>
      <c r="F25" s="612"/>
      <c r="G25" s="612"/>
      <c r="H25" s="612"/>
      <c r="I25" s="612"/>
      <c r="J25" s="612"/>
      <c r="K25" s="612"/>
      <c r="L25" s="612"/>
      <c r="M25" s="612"/>
      <c r="N25" s="612"/>
      <c r="O25" s="613"/>
      <c r="P25" s="611"/>
      <c r="Q25" s="612"/>
      <c r="R25" s="612"/>
      <c r="S25" s="612"/>
      <c r="T25" s="612"/>
      <c r="U25" s="612"/>
      <c r="V25" s="612"/>
      <c r="W25" s="612"/>
      <c r="X25" s="612"/>
      <c r="Y25" s="612"/>
      <c r="Z25" s="612"/>
      <c r="AA25" s="612"/>
      <c r="AB25" s="612"/>
      <c r="AC25" s="612"/>
      <c r="AD25" s="612"/>
      <c r="AE25" s="612"/>
      <c r="AF25" s="612"/>
      <c r="AG25" s="612"/>
      <c r="AH25" s="612"/>
      <c r="AI25" s="612"/>
      <c r="AJ25" s="613"/>
    </row>
    <row r="26" spans="1:36" ht="13" customHeight="1" x14ac:dyDescent="0.2">
      <c r="A26" s="578">
        <v>1</v>
      </c>
      <c r="B26" s="579" t="s">
        <v>198</v>
      </c>
      <c r="C26" s="529"/>
      <c r="D26" s="529"/>
      <c r="E26" s="529"/>
      <c r="F26" s="529"/>
      <c r="G26" s="529"/>
      <c r="H26" s="529"/>
      <c r="I26" s="529"/>
      <c r="J26" s="529"/>
      <c r="K26" s="529"/>
      <c r="L26" s="529"/>
      <c r="M26" s="529"/>
      <c r="N26" s="529"/>
      <c r="O26" s="546"/>
      <c r="P26" s="579" t="s">
        <v>179</v>
      </c>
      <c r="Q26" s="529"/>
      <c r="R26" s="529"/>
      <c r="S26" s="529"/>
      <c r="T26" s="155"/>
      <c r="U26" s="155"/>
      <c r="V26" s="155"/>
      <c r="W26" s="155"/>
      <c r="X26" s="155"/>
      <c r="Y26" s="155"/>
      <c r="Z26" s="155"/>
      <c r="AA26" s="155"/>
      <c r="AB26" s="155"/>
      <c r="AC26" s="155"/>
      <c r="AD26" s="155"/>
      <c r="AE26" s="155"/>
      <c r="AF26" s="155"/>
      <c r="AG26" s="155"/>
      <c r="AH26" s="155"/>
      <c r="AI26" s="155"/>
      <c r="AJ26" s="156"/>
    </row>
    <row r="27" spans="1:36" ht="13" customHeight="1" x14ac:dyDescent="0.2">
      <c r="A27" s="578"/>
      <c r="B27" s="580"/>
      <c r="C27" s="581"/>
      <c r="D27" s="581"/>
      <c r="E27" s="581"/>
      <c r="F27" s="581"/>
      <c r="G27" s="581"/>
      <c r="H27" s="581"/>
      <c r="I27" s="581"/>
      <c r="J27" s="581"/>
      <c r="K27" s="581"/>
      <c r="L27" s="581"/>
      <c r="M27" s="581"/>
      <c r="N27" s="581"/>
      <c r="O27" s="582"/>
      <c r="P27" s="547"/>
      <c r="Q27" s="548"/>
      <c r="R27" s="548"/>
      <c r="S27" s="548"/>
      <c r="T27" s="157"/>
      <c r="U27" s="157"/>
      <c r="V27" s="157"/>
      <c r="W27" s="157"/>
      <c r="X27" s="157"/>
      <c r="Y27" s="157"/>
      <c r="Z27" s="157"/>
      <c r="AA27" s="157"/>
      <c r="AB27" s="157"/>
      <c r="AC27" s="157"/>
      <c r="AD27" s="157"/>
      <c r="AE27" s="157"/>
      <c r="AF27" s="157"/>
      <c r="AG27" s="157"/>
      <c r="AH27" s="157"/>
      <c r="AI27" s="157"/>
      <c r="AJ27" s="158"/>
    </row>
    <row r="28" spans="1:36" ht="13" customHeight="1" x14ac:dyDescent="0.2">
      <c r="A28" s="578">
        <v>2</v>
      </c>
      <c r="B28" s="579" t="s">
        <v>180</v>
      </c>
      <c r="C28" s="529"/>
      <c r="D28" s="529"/>
      <c r="E28" s="529"/>
      <c r="F28" s="529"/>
      <c r="G28" s="529"/>
      <c r="H28" s="529"/>
      <c r="I28" s="529"/>
      <c r="J28" s="529"/>
      <c r="K28" s="529"/>
      <c r="L28" s="529"/>
      <c r="M28" s="529"/>
      <c r="N28" s="529"/>
      <c r="O28" s="546"/>
      <c r="P28" s="583"/>
      <c r="Q28" s="584"/>
      <c r="R28" s="584"/>
      <c r="S28" s="584"/>
      <c r="T28" s="584"/>
      <c r="U28" s="584"/>
      <c r="V28" s="584"/>
      <c r="W28" s="584"/>
      <c r="X28" s="584"/>
      <c r="Y28" s="584"/>
      <c r="Z28" s="584"/>
      <c r="AA28" s="584"/>
      <c r="AB28" s="584"/>
      <c r="AC28" s="584"/>
      <c r="AD28" s="584"/>
      <c r="AE28" s="584"/>
      <c r="AF28" s="584"/>
      <c r="AG28" s="584"/>
      <c r="AH28" s="584"/>
      <c r="AI28" s="584"/>
      <c r="AJ28" s="585"/>
    </row>
    <row r="29" spans="1:36" ht="13" customHeight="1" x14ac:dyDescent="0.2">
      <c r="A29" s="578"/>
      <c r="B29" s="580"/>
      <c r="C29" s="581"/>
      <c r="D29" s="581"/>
      <c r="E29" s="581"/>
      <c r="F29" s="581"/>
      <c r="G29" s="581"/>
      <c r="H29" s="581"/>
      <c r="I29" s="581"/>
      <c r="J29" s="581"/>
      <c r="K29" s="581"/>
      <c r="L29" s="581"/>
      <c r="M29" s="581"/>
      <c r="N29" s="581"/>
      <c r="O29" s="582"/>
      <c r="P29" s="583"/>
      <c r="Q29" s="584"/>
      <c r="R29" s="584"/>
      <c r="S29" s="584"/>
      <c r="T29" s="584"/>
      <c r="U29" s="584"/>
      <c r="V29" s="584"/>
      <c r="W29" s="584"/>
      <c r="X29" s="584"/>
      <c r="Y29" s="584"/>
      <c r="Z29" s="584"/>
      <c r="AA29" s="584"/>
      <c r="AB29" s="584"/>
      <c r="AC29" s="584"/>
      <c r="AD29" s="584"/>
      <c r="AE29" s="584"/>
      <c r="AF29" s="584"/>
      <c r="AG29" s="584"/>
      <c r="AH29" s="584"/>
      <c r="AI29" s="584"/>
      <c r="AJ29" s="585"/>
    </row>
    <row r="30" spans="1:36" ht="13" customHeight="1" x14ac:dyDescent="0.2">
      <c r="A30" s="578">
        <v>3</v>
      </c>
      <c r="B30" s="579" t="s">
        <v>181</v>
      </c>
      <c r="C30" s="529"/>
      <c r="D30" s="529"/>
      <c r="E30" s="529"/>
      <c r="F30" s="529"/>
      <c r="G30" s="529"/>
      <c r="H30" s="529"/>
      <c r="I30" s="529"/>
      <c r="J30" s="529"/>
      <c r="K30" s="529"/>
      <c r="L30" s="529"/>
      <c r="M30" s="529"/>
      <c r="N30" s="529"/>
      <c r="O30" s="546"/>
      <c r="P30" s="583"/>
      <c r="Q30" s="584"/>
      <c r="R30" s="584"/>
      <c r="S30" s="584"/>
      <c r="T30" s="584"/>
      <c r="U30" s="584"/>
      <c r="V30" s="584"/>
      <c r="W30" s="584"/>
      <c r="X30" s="584"/>
      <c r="Y30" s="584"/>
      <c r="Z30" s="584"/>
      <c r="AA30" s="584"/>
      <c r="AB30" s="584"/>
      <c r="AC30" s="584"/>
      <c r="AD30" s="584"/>
      <c r="AE30" s="584"/>
      <c r="AF30" s="584"/>
      <c r="AG30" s="584"/>
      <c r="AH30" s="584"/>
      <c r="AI30" s="584"/>
      <c r="AJ30" s="585"/>
    </row>
    <row r="31" spans="1:36" ht="13" customHeight="1" x14ac:dyDescent="0.2">
      <c r="A31" s="578"/>
      <c r="B31" s="580"/>
      <c r="C31" s="581"/>
      <c r="D31" s="581"/>
      <c r="E31" s="581"/>
      <c r="F31" s="581"/>
      <c r="G31" s="581"/>
      <c r="H31" s="581"/>
      <c r="I31" s="581"/>
      <c r="J31" s="581"/>
      <c r="K31" s="581"/>
      <c r="L31" s="581"/>
      <c r="M31" s="581"/>
      <c r="N31" s="581"/>
      <c r="O31" s="582"/>
      <c r="P31" s="583"/>
      <c r="Q31" s="584"/>
      <c r="R31" s="584"/>
      <c r="S31" s="584"/>
      <c r="T31" s="584"/>
      <c r="U31" s="584"/>
      <c r="V31" s="584"/>
      <c r="W31" s="584"/>
      <c r="X31" s="584"/>
      <c r="Y31" s="584"/>
      <c r="Z31" s="584"/>
      <c r="AA31" s="584"/>
      <c r="AB31" s="584"/>
      <c r="AC31" s="584"/>
      <c r="AD31" s="584"/>
      <c r="AE31" s="584"/>
      <c r="AF31" s="584"/>
      <c r="AG31" s="584"/>
      <c r="AH31" s="584"/>
      <c r="AI31" s="584"/>
      <c r="AJ31" s="585"/>
    </row>
    <row r="32" spans="1:36" ht="13" customHeight="1" x14ac:dyDescent="0.2">
      <c r="A32" s="578">
        <v>4</v>
      </c>
      <c r="B32" s="539" t="s">
        <v>182</v>
      </c>
      <c r="C32" s="540"/>
      <c r="D32" s="540"/>
      <c r="E32" s="540"/>
      <c r="F32" s="540"/>
      <c r="G32" s="540"/>
      <c r="H32" s="540"/>
      <c r="I32" s="540"/>
      <c r="J32" s="540"/>
      <c r="K32" s="540"/>
      <c r="L32" s="540"/>
      <c r="M32" s="540"/>
      <c r="N32" s="540"/>
      <c r="O32" s="541"/>
      <c r="P32" s="583"/>
      <c r="Q32" s="584"/>
      <c r="R32" s="584"/>
      <c r="S32" s="584"/>
      <c r="T32" s="584"/>
      <c r="U32" s="584"/>
      <c r="V32" s="584"/>
      <c r="W32" s="584"/>
      <c r="X32" s="584"/>
      <c r="Y32" s="584"/>
      <c r="Z32" s="584"/>
      <c r="AA32" s="584"/>
      <c r="AB32" s="584"/>
      <c r="AC32" s="584"/>
      <c r="AD32" s="584"/>
      <c r="AE32" s="584"/>
      <c r="AF32" s="584"/>
      <c r="AG32" s="584"/>
      <c r="AH32" s="584"/>
      <c r="AI32" s="584"/>
      <c r="AJ32" s="585"/>
    </row>
    <row r="33" spans="1:36" ht="13" customHeight="1" x14ac:dyDescent="0.2">
      <c r="A33" s="578"/>
      <c r="B33" s="542"/>
      <c r="C33" s="543"/>
      <c r="D33" s="543"/>
      <c r="E33" s="543"/>
      <c r="F33" s="543"/>
      <c r="G33" s="543"/>
      <c r="H33" s="543"/>
      <c r="I33" s="543"/>
      <c r="J33" s="543"/>
      <c r="K33" s="543"/>
      <c r="L33" s="543"/>
      <c r="M33" s="543"/>
      <c r="N33" s="543"/>
      <c r="O33" s="544"/>
      <c r="P33" s="583"/>
      <c r="Q33" s="584"/>
      <c r="R33" s="584"/>
      <c r="S33" s="584"/>
      <c r="T33" s="584"/>
      <c r="U33" s="584"/>
      <c r="V33" s="584"/>
      <c r="W33" s="584"/>
      <c r="X33" s="584"/>
      <c r="Y33" s="584"/>
      <c r="Z33" s="584"/>
      <c r="AA33" s="584"/>
      <c r="AB33" s="584"/>
      <c r="AC33" s="584"/>
      <c r="AD33" s="584"/>
      <c r="AE33" s="584"/>
      <c r="AF33" s="584"/>
      <c r="AG33" s="584"/>
      <c r="AH33" s="584"/>
      <c r="AI33" s="584"/>
      <c r="AJ33" s="585"/>
    </row>
    <row r="34" spans="1:36" ht="13" customHeight="1" x14ac:dyDescent="0.2">
      <c r="A34" s="578">
        <v>5</v>
      </c>
      <c r="B34" s="539" t="s">
        <v>183</v>
      </c>
      <c r="C34" s="540"/>
      <c r="D34" s="540"/>
      <c r="E34" s="540"/>
      <c r="F34" s="540"/>
      <c r="G34" s="540"/>
      <c r="H34" s="540"/>
      <c r="I34" s="540"/>
      <c r="J34" s="540"/>
      <c r="K34" s="540"/>
      <c r="L34" s="540"/>
      <c r="M34" s="540"/>
      <c r="N34" s="540"/>
      <c r="O34" s="541"/>
      <c r="P34" s="583"/>
      <c r="Q34" s="584"/>
      <c r="R34" s="584"/>
      <c r="S34" s="584"/>
      <c r="T34" s="584"/>
      <c r="U34" s="584"/>
      <c r="V34" s="584"/>
      <c r="W34" s="584"/>
      <c r="X34" s="584"/>
      <c r="Y34" s="584"/>
      <c r="Z34" s="584"/>
      <c r="AA34" s="584"/>
      <c r="AB34" s="584"/>
      <c r="AC34" s="584"/>
      <c r="AD34" s="584"/>
      <c r="AE34" s="584"/>
      <c r="AF34" s="584"/>
      <c r="AG34" s="584"/>
      <c r="AH34" s="584"/>
      <c r="AI34" s="584"/>
      <c r="AJ34" s="585"/>
    </row>
    <row r="35" spans="1:36" ht="13" customHeight="1" x14ac:dyDescent="0.2">
      <c r="A35" s="578"/>
      <c r="B35" s="542"/>
      <c r="C35" s="543"/>
      <c r="D35" s="543"/>
      <c r="E35" s="543"/>
      <c r="F35" s="543"/>
      <c r="G35" s="543"/>
      <c r="H35" s="543"/>
      <c r="I35" s="543"/>
      <c r="J35" s="543"/>
      <c r="K35" s="543"/>
      <c r="L35" s="543"/>
      <c r="M35" s="543"/>
      <c r="N35" s="543"/>
      <c r="O35" s="544"/>
      <c r="P35" s="583"/>
      <c r="Q35" s="584"/>
      <c r="R35" s="584"/>
      <c r="S35" s="584"/>
      <c r="T35" s="584"/>
      <c r="U35" s="584"/>
      <c r="V35" s="584"/>
      <c r="W35" s="584"/>
      <c r="X35" s="584"/>
      <c r="Y35" s="584"/>
      <c r="Z35" s="584"/>
      <c r="AA35" s="584"/>
      <c r="AB35" s="584"/>
      <c r="AC35" s="584"/>
      <c r="AD35" s="584"/>
      <c r="AE35" s="584"/>
      <c r="AF35" s="584"/>
      <c r="AG35" s="584"/>
      <c r="AH35" s="584"/>
      <c r="AI35" s="584"/>
      <c r="AJ35" s="585"/>
    </row>
    <row r="36" spans="1:36" ht="13" customHeight="1" x14ac:dyDescent="0.2">
      <c r="A36" s="578">
        <v>6</v>
      </c>
      <c r="B36" s="539" t="s">
        <v>271</v>
      </c>
      <c r="C36" s="540"/>
      <c r="D36" s="540"/>
      <c r="E36" s="540"/>
      <c r="F36" s="540"/>
      <c r="G36" s="540"/>
      <c r="H36" s="540"/>
      <c r="I36" s="540"/>
      <c r="J36" s="540"/>
      <c r="K36" s="540"/>
      <c r="L36" s="540"/>
      <c r="M36" s="540"/>
      <c r="N36" s="540"/>
      <c r="O36" s="541"/>
      <c r="P36" s="583"/>
      <c r="Q36" s="584"/>
      <c r="R36" s="584"/>
      <c r="S36" s="584"/>
      <c r="T36" s="584"/>
      <c r="U36" s="584"/>
      <c r="V36" s="584"/>
      <c r="W36" s="584"/>
      <c r="X36" s="584"/>
      <c r="Y36" s="584"/>
      <c r="Z36" s="584"/>
      <c r="AA36" s="584"/>
      <c r="AB36" s="584"/>
      <c r="AC36" s="584"/>
      <c r="AD36" s="584"/>
      <c r="AE36" s="584"/>
      <c r="AF36" s="584"/>
      <c r="AG36" s="584"/>
      <c r="AH36" s="584"/>
      <c r="AI36" s="584"/>
      <c r="AJ36" s="585"/>
    </row>
    <row r="37" spans="1:36" ht="18.75" customHeight="1" x14ac:dyDescent="0.2">
      <c r="A37" s="578"/>
      <c r="B37" s="542"/>
      <c r="C37" s="543"/>
      <c r="D37" s="543"/>
      <c r="E37" s="543"/>
      <c r="F37" s="543"/>
      <c r="G37" s="543"/>
      <c r="H37" s="543"/>
      <c r="I37" s="543"/>
      <c r="J37" s="543"/>
      <c r="K37" s="543"/>
      <c r="L37" s="543"/>
      <c r="M37" s="543"/>
      <c r="N37" s="543"/>
      <c r="O37" s="544"/>
      <c r="P37" s="583"/>
      <c r="Q37" s="584"/>
      <c r="R37" s="584"/>
      <c r="S37" s="584"/>
      <c r="T37" s="584"/>
      <c r="U37" s="584"/>
      <c r="V37" s="584"/>
      <c r="W37" s="584"/>
      <c r="X37" s="584"/>
      <c r="Y37" s="584"/>
      <c r="Z37" s="584"/>
      <c r="AA37" s="584"/>
      <c r="AB37" s="584"/>
      <c r="AC37" s="584"/>
      <c r="AD37" s="584"/>
      <c r="AE37" s="584"/>
      <c r="AF37" s="584"/>
      <c r="AG37" s="584"/>
      <c r="AH37" s="584"/>
      <c r="AI37" s="584"/>
      <c r="AJ37" s="585"/>
    </row>
    <row r="38" spans="1:36" ht="13" customHeight="1" x14ac:dyDescent="0.2">
      <c r="A38" s="578">
        <v>7</v>
      </c>
      <c r="B38" s="579" t="s">
        <v>199</v>
      </c>
      <c r="C38" s="529"/>
      <c r="D38" s="529"/>
      <c r="E38" s="529"/>
      <c r="F38" s="529"/>
      <c r="G38" s="529"/>
      <c r="H38" s="529"/>
      <c r="I38" s="529"/>
      <c r="J38" s="529"/>
      <c r="K38" s="529"/>
      <c r="L38" s="529"/>
      <c r="M38" s="529"/>
      <c r="N38" s="529"/>
      <c r="O38" s="546"/>
      <c r="P38" s="583"/>
      <c r="Q38" s="584"/>
      <c r="R38" s="584"/>
      <c r="S38" s="584"/>
      <c r="T38" s="584"/>
      <c r="U38" s="584"/>
      <c r="V38" s="584"/>
      <c r="W38" s="584"/>
      <c r="X38" s="584"/>
      <c r="Y38" s="584"/>
      <c r="Z38" s="584"/>
      <c r="AA38" s="584"/>
      <c r="AB38" s="584"/>
      <c r="AC38" s="584"/>
      <c r="AD38" s="584"/>
      <c r="AE38" s="584"/>
      <c r="AF38" s="584"/>
      <c r="AG38" s="584"/>
      <c r="AH38" s="584"/>
      <c r="AI38" s="584"/>
      <c r="AJ38" s="585"/>
    </row>
    <row r="39" spans="1:36" ht="13" customHeight="1" x14ac:dyDescent="0.2">
      <c r="A39" s="578"/>
      <c r="B39" s="580"/>
      <c r="C39" s="581"/>
      <c r="D39" s="581"/>
      <c r="E39" s="581"/>
      <c r="F39" s="581"/>
      <c r="G39" s="581"/>
      <c r="H39" s="581"/>
      <c r="I39" s="581"/>
      <c r="J39" s="581"/>
      <c r="K39" s="581"/>
      <c r="L39" s="581"/>
      <c r="M39" s="581"/>
      <c r="N39" s="581"/>
      <c r="O39" s="582"/>
      <c r="P39" s="583"/>
      <c r="Q39" s="584"/>
      <c r="R39" s="584"/>
      <c r="S39" s="584"/>
      <c r="T39" s="584"/>
      <c r="U39" s="584"/>
      <c r="V39" s="584"/>
      <c r="W39" s="584"/>
      <c r="X39" s="584"/>
      <c r="Y39" s="584"/>
      <c r="Z39" s="584"/>
      <c r="AA39" s="584"/>
      <c r="AB39" s="584"/>
      <c r="AC39" s="584"/>
      <c r="AD39" s="584"/>
      <c r="AE39" s="584"/>
      <c r="AF39" s="584"/>
      <c r="AG39" s="584"/>
      <c r="AH39" s="584"/>
      <c r="AI39" s="584"/>
      <c r="AJ39" s="585"/>
    </row>
    <row r="40" spans="1:36" ht="13" customHeight="1" x14ac:dyDescent="0.2">
      <c r="A40" s="578">
        <v>8</v>
      </c>
      <c r="B40" s="539" t="s">
        <v>184</v>
      </c>
      <c r="C40" s="540"/>
      <c r="D40" s="540"/>
      <c r="E40" s="540"/>
      <c r="F40" s="540"/>
      <c r="G40" s="540"/>
      <c r="H40" s="540"/>
      <c r="I40" s="540"/>
      <c r="J40" s="540"/>
      <c r="K40" s="540"/>
      <c r="L40" s="540"/>
      <c r="M40" s="540"/>
      <c r="N40" s="540"/>
      <c r="O40" s="541"/>
      <c r="P40" s="583"/>
      <c r="Q40" s="584"/>
      <c r="R40" s="584"/>
      <c r="S40" s="584"/>
      <c r="T40" s="584"/>
      <c r="U40" s="584"/>
      <c r="V40" s="584"/>
      <c r="W40" s="584"/>
      <c r="X40" s="584"/>
      <c r="Y40" s="584"/>
      <c r="Z40" s="584"/>
      <c r="AA40" s="584"/>
      <c r="AB40" s="584"/>
      <c r="AC40" s="584"/>
      <c r="AD40" s="584"/>
      <c r="AE40" s="584"/>
      <c r="AF40" s="584"/>
      <c r="AG40" s="584"/>
      <c r="AH40" s="584"/>
      <c r="AI40" s="584"/>
      <c r="AJ40" s="585"/>
    </row>
    <row r="41" spans="1:36" ht="13" customHeight="1" x14ac:dyDescent="0.2">
      <c r="A41" s="578"/>
      <c r="B41" s="551"/>
      <c r="C41" s="552"/>
      <c r="D41" s="552"/>
      <c r="E41" s="552"/>
      <c r="F41" s="552"/>
      <c r="G41" s="552"/>
      <c r="H41" s="552"/>
      <c r="I41" s="552"/>
      <c r="J41" s="552"/>
      <c r="K41" s="552"/>
      <c r="L41" s="552"/>
      <c r="M41" s="552"/>
      <c r="N41" s="552"/>
      <c r="O41" s="553"/>
      <c r="P41" s="583"/>
      <c r="Q41" s="584"/>
      <c r="R41" s="584"/>
      <c r="S41" s="584"/>
      <c r="T41" s="584"/>
      <c r="U41" s="584"/>
      <c r="V41" s="584"/>
      <c r="W41" s="584"/>
      <c r="X41" s="584"/>
      <c r="Y41" s="584"/>
      <c r="Z41" s="584"/>
      <c r="AA41" s="584"/>
      <c r="AB41" s="584"/>
      <c r="AC41" s="584"/>
      <c r="AD41" s="584"/>
      <c r="AE41" s="584"/>
      <c r="AF41" s="584"/>
      <c r="AG41" s="584"/>
      <c r="AH41" s="584"/>
      <c r="AI41" s="584"/>
      <c r="AJ41" s="585"/>
    </row>
    <row r="42" spans="1:36" ht="18.75" customHeight="1" x14ac:dyDescent="0.2">
      <c r="A42" s="578"/>
      <c r="B42" s="542"/>
      <c r="C42" s="543"/>
      <c r="D42" s="543"/>
      <c r="E42" s="543"/>
      <c r="F42" s="543"/>
      <c r="G42" s="543"/>
      <c r="H42" s="543"/>
      <c r="I42" s="543"/>
      <c r="J42" s="543"/>
      <c r="K42" s="543"/>
      <c r="L42" s="543"/>
      <c r="M42" s="543"/>
      <c r="N42" s="543"/>
      <c r="O42" s="544"/>
      <c r="P42" s="586"/>
      <c r="Q42" s="587"/>
      <c r="R42" s="587"/>
      <c r="S42" s="587"/>
      <c r="T42" s="587"/>
      <c r="U42" s="587"/>
      <c r="V42" s="587"/>
      <c r="W42" s="587"/>
      <c r="X42" s="587"/>
      <c r="Y42" s="587"/>
      <c r="Z42" s="587"/>
      <c r="AA42" s="587"/>
      <c r="AB42" s="587"/>
      <c r="AC42" s="587"/>
      <c r="AD42" s="587"/>
      <c r="AE42" s="587"/>
      <c r="AF42" s="587"/>
      <c r="AG42" s="587"/>
      <c r="AH42" s="587"/>
      <c r="AI42" s="587"/>
      <c r="AJ42" s="588"/>
    </row>
    <row r="43" spans="1:36" ht="13" customHeight="1" x14ac:dyDescent="0.2">
      <c r="A43" s="578">
        <v>9</v>
      </c>
      <c r="B43" s="539" t="s">
        <v>200</v>
      </c>
      <c r="C43" s="540"/>
      <c r="D43" s="540"/>
      <c r="E43" s="540"/>
      <c r="F43" s="540"/>
      <c r="G43" s="540"/>
      <c r="H43" s="540"/>
      <c r="I43" s="540"/>
      <c r="J43" s="540"/>
      <c r="K43" s="540"/>
      <c r="L43" s="540"/>
      <c r="M43" s="540"/>
      <c r="N43" s="540"/>
      <c r="O43" s="541"/>
      <c r="P43" s="579" t="s">
        <v>201</v>
      </c>
      <c r="Q43" s="529"/>
      <c r="R43" s="529"/>
      <c r="S43" s="529"/>
      <c r="T43" s="155"/>
      <c r="U43" s="155"/>
      <c r="V43" s="155"/>
      <c r="W43" s="155"/>
      <c r="X43" s="155"/>
      <c r="Y43" s="155"/>
      <c r="Z43" s="155"/>
      <c r="AA43" s="155"/>
      <c r="AB43" s="155"/>
      <c r="AC43" s="155"/>
      <c r="AD43" s="155"/>
      <c r="AE43" s="155"/>
      <c r="AF43" s="155"/>
      <c r="AG43" s="155"/>
      <c r="AH43" s="155"/>
      <c r="AI43" s="155"/>
      <c r="AJ43" s="156"/>
    </row>
    <row r="44" spans="1:36" ht="13" customHeight="1" x14ac:dyDescent="0.2">
      <c r="A44" s="578"/>
      <c r="B44" s="542"/>
      <c r="C44" s="543"/>
      <c r="D44" s="543"/>
      <c r="E44" s="543"/>
      <c r="F44" s="543"/>
      <c r="G44" s="543"/>
      <c r="H44" s="543"/>
      <c r="I44" s="543"/>
      <c r="J44" s="543"/>
      <c r="K44" s="543"/>
      <c r="L44" s="543"/>
      <c r="M44" s="543"/>
      <c r="N44" s="543"/>
      <c r="O44" s="544"/>
      <c r="P44" s="547"/>
      <c r="Q44" s="548"/>
      <c r="R44" s="548"/>
      <c r="S44" s="548"/>
      <c r="T44" s="157"/>
      <c r="U44" s="157"/>
      <c r="V44" s="157"/>
      <c r="W44" s="157"/>
      <c r="X44" s="157"/>
      <c r="Y44" s="157"/>
      <c r="Z44" s="157"/>
      <c r="AA44" s="157"/>
      <c r="AB44" s="157"/>
      <c r="AC44" s="157"/>
      <c r="AD44" s="157"/>
      <c r="AE44" s="157"/>
      <c r="AF44" s="157"/>
      <c r="AG44" s="157"/>
      <c r="AH44" s="157"/>
      <c r="AI44" s="157"/>
      <c r="AJ44" s="158"/>
    </row>
    <row r="45" spans="1:36" ht="13" customHeight="1" x14ac:dyDescent="0.2">
      <c r="A45" s="578">
        <v>10</v>
      </c>
      <c r="B45" s="579" t="s">
        <v>185</v>
      </c>
      <c r="C45" s="529"/>
      <c r="D45" s="529"/>
      <c r="E45" s="529"/>
      <c r="F45" s="529"/>
      <c r="G45" s="529"/>
      <c r="H45" s="529"/>
      <c r="I45" s="529"/>
      <c r="J45" s="529"/>
      <c r="K45" s="529"/>
      <c r="L45" s="529"/>
      <c r="M45" s="529"/>
      <c r="N45" s="529"/>
      <c r="O45" s="546"/>
      <c r="P45" s="583"/>
      <c r="Q45" s="584"/>
      <c r="R45" s="584"/>
      <c r="S45" s="584"/>
      <c r="T45" s="584"/>
      <c r="U45" s="584"/>
      <c r="V45" s="584"/>
      <c r="W45" s="584"/>
      <c r="X45" s="584"/>
      <c r="Y45" s="584"/>
      <c r="Z45" s="584"/>
      <c r="AA45" s="584"/>
      <c r="AB45" s="584"/>
      <c r="AC45" s="584"/>
      <c r="AD45" s="584"/>
      <c r="AE45" s="584"/>
      <c r="AF45" s="584"/>
      <c r="AG45" s="584"/>
      <c r="AH45" s="584"/>
      <c r="AI45" s="584"/>
      <c r="AJ45" s="585"/>
    </row>
    <row r="46" spans="1:36" ht="19.5" customHeight="1" x14ac:dyDescent="0.2">
      <c r="A46" s="578"/>
      <c r="B46" s="580"/>
      <c r="C46" s="581"/>
      <c r="D46" s="581"/>
      <c r="E46" s="581"/>
      <c r="F46" s="581"/>
      <c r="G46" s="581"/>
      <c r="H46" s="581"/>
      <c r="I46" s="581"/>
      <c r="J46" s="581"/>
      <c r="K46" s="581"/>
      <c r="L46" s="581"/>
      <c r="M46" s="581"/>
      <c r="N46" s="581"/>
      <c r="O46" s="582"/>
      <c r="P46" s="583"/>
      <c r="Q46" s="584"/>
      <c r="R46" s="584"/>
      <c r="S46" s="584"/>
      <c r="T46" s="584"/>
      <c r="U46" s="584"/>
      <c r="V46" s="584"/>
      <c r="W46" s="584"/>
      <c r="X46" s="584"/>
      <c r="Y46" s="584"/>
      <c r="Z46" s="584"/>
      <c r="AA46" s="584"/>
      <c r="AB46" s="584"/>
      <c r="AC46" s="584"/>
      <c r="AD46" s="584"/>
      <c r="AE46" s="584"/>
      <c r="AF46" s="584"/>
      <c r="AG46" s="584"/>
      <c r="AH46" s="584"/>
      <c r="AI46" s="584"/>
      <c r="AJ46" s="585"/>
    </row>
    <row r="47" spans="1:36" ht="15" customHeight="1" x14ac:dyDescent="0.2">
      <c r="A47" s="578">
        <v>11</v>
      </c>
      <c r="B47" s="539" t="s">
        <v>202</v>
      </c>
      <c r="C47" s="540"/>
      <c r="D47" s="540"/>
      <c r="E47" s="540"/>
      <c r="F47" s="540"/>
      <c r="G47" s="540"/>
      <c r="H47" s="540"/>
      <c r="I47" s="540"/>
      <c r="J47" s="540"/>
      <c r="K47" s="540"/>
      <c r="L47" s="540"/>
      <c r="M47" s="540"/>
      <c r="N47" s="540"/>
      <c r="O47" s="541"/>
      <c r="P47" s="583"/>
      <c r="Q47" s="584"/>
      <c r="R47" s="584"/>
      <c r="S47" s="584"/>
      <c r="T47" s="584"/>
      <c r="U47" s="584"/>
      <c r="V47" s="584"/>
      <c r="W47" s="584"/>
      <c r="X47" s="584"/>
      <c r="Y47" s="584"/>
      <c r="Z47" s="584"/>
      <c r="AA47" s="584"/>
      <c r="AB47" s="584"/>
      <c r="AC47" s="584"/>
      <c r="AD47" s="584"/>
      <c r="AE47" s="584"/>
      <c r="AF47" s="584"/>
      <c r="AG47" s="584"/>
      <c r="AH47" s="584"/>
      <c r="AI47" s="584"/>
      <c r="AJ47" s="585"/>
    </row>
    <row r="48" spans="1:36" ht="19.5" customHeight="1" x14ac:dyDescent="0.2">
      <c r="A48" s="578"/>
      <c r="B48" s="542"/>
      <c r="C48" s="543"/>
      <c r="D48" s="543"/>
      <c r="E48" s="543"/>
      <c r="F48" s="543"/>
      <c r="G48" s="543"/>
      <c r="H48" s="543"/>
      <c r="I48" s="543"/>
      <c r="J48" s="543"/>
      <c r="K48" s="543"/>
      <c r="L48" s="543"/>
      <c r="M48" s="543"/>
      <c r="N48" s="543"/>
      <c r="O48" s="544"/>
      <c r="P48" s="583"/>
      <c r="Q48" s="584"/>
      <c r="R48" s="584"/>
      <c r="S48" s="584"/>
      <c r="T48" s="584"/>
      <c r="U48" s="584"/>
      <c r="V48" s="584"/>
      <c r="W48" s="584"/>
      <c r="X48" s="584"/>
      <c r="Y48" s="584"/>
      <c r="Z48" s="584"/>
      <c r="AA48" s="584"/>
      <c r="AB48" s="584"/>
      <c r="AC48" s="584"/>
      <c r="AD48" s="584"/>
      <c r="AE48" s="584"/>
      <c r="AF48" s="584"/>
      <c r="AG48" s="584"/>
      <c r="AH48" s="584"/>
      <c r="AI48" s="584"/>
      <c r="AJ48" s="585"/>
    </row>
    <row r="49" spans="1:36" ht="15" customHeight="1" x14ac:dyDescent="0.2">
      <c r="A49" s="578">
        <v>12</v>
      </c>
      <c r="B49" s="539" t="s">
        <v>203</v>
      </c>
      <c r="C49" s="529"/>
      <c r="D49" s="529"/>
      <c r="E49" s="529"/>
      <c r="F49" s="529"/>
      <c r="G49" s="529"/>
      <c r="H49" s="529"/>
      <c r="I49" s="529"/>
      <c r="J49" s="529"/>
      <c r="K49" s="529"/>
      <c r="L49" s="529"/>
      <c r="M49" s="529"/>
      <c r="N49" s="529"/>
      <c r="O49" s="546"/>
      <c r="P49" s="583"/>
      <c r="Q49" s="584"/>
      <c r="R49" s="584"/>
      <c r="S49" s="584"/>
      <c r="T49" s="584"/>
      <c r="U49" s="584"/>
      <c r="V49" s="584"/>
      <c r="W49" s="584"/>
      <c r="X49" s="584"/>
      <c r="Y49" s="584"/>
      <c r="Z49" s="584"/>
      <c r="AA49" s="584"/>
      <c r="AB49" s="584"/>
      <c r="AC49" s="584"/>
      <c r="AD49" s="584"/>
      <c r="AE49" s="584"/>
      <c r="AF49" s="584"/>
      <c r="AG49" s="584"/>
      <c r="AH49" s="584"/>
      <c r="AI49" s="584"/>
      <c r="AJ49" s="585"/>
    </row>
    <row r="50" spans="1:36" ht="19.5" customHeight="1" x14ac:dyDescent="0.2">
      <c r="A50" s="578"/>
      <c r="B50" s="580"/>
      <c r="C50" s="581"/>
      <c r="D50" s="581"/>
      <c r="E50" s="581"/>
      <c r="F50" s="581"/>
      <c r="G50" s="581"/>
      <c r="H50" s="581"/>
      <c r="I50" s="581"/>
      <c r="J50" s="581"/>
      <c r="K50" s="581"/>
      <c r="L50" s="581"/>
      <c r="M50" s="581"/>
      <c r="N50" s="581"/>
      <c r="O50" s="582"/>
      <c r="P50" s="583"/>
      <c r="Q50" s="584"/>
      <c r="R50" s="584"/>
      <c r="S50" s="584"/>
      <c r="T50" s="584"/>
      <c r="U50" s="584"/>
      <c r="V50" s="584"/>
      <c r="W50" s="584"/>
      <c r="X50" s="584"/>
      <c r="Y50" s="584"/>
      <c r="Z50" s="584"/>
      <c r="AA50" s="584"/>
      <c r="AB50" s="584"/>
      <c r="AC50" s="584"/>
      <c r="AD50" s="584"/>
      <c r="AE50" s="584"/>
      <c r="AF50" s="584"/>
      <c r="AG50" s="584"/>
      <c r="AH50" s="584"/>
      <c r="AI50" s="584"/>
      <c r="AJ50" s="585"/>
    </row>
    <row r="51" spans="1:36" ht="13" customHeight="1" x14ac:dyDescent="0.2">
      <c r="A51" s="578">
        <v>13</v>
      </c>
      <c r="B51" s="539" t="s">
        <v>204</v>
      </c>
      <c r="C51" s="529"/>
      <c r="D51" s="529"/>
      <c r="E51" s="529"/>
      <c r="F51" s="529"/>
      <c r="G51" s="529"/>
      <c r="H51" s="529"/>
      <c r="I51" s="529"/>
      <c r="J51" s="529"/>
      <c r="K51" s="529"/>
      <c r="L51" s="529"/>
      <c r="M51" s="529"/>
      <c r="N51" s="529"/>
      <c r="O51" s="546"/>
      <c r="P51" s="583"/>
      <c r="Q51" s="584"/>
      <c r="R51" s="584"/>
      <c r="S51" s="584"/>
      <c r="T51" s="584"/>
      <c r="U51" s="584"/>
      <c r="V51" s="584"/>
      <c r="W51" s="584"/>
      <c r="X51" s="584"/>
      <c r="Y51" s="584"/>
      <c r="Z51" s="584"/>
      <c r="AA51" s="584"/>
      <c r="AB51" s="584"/>
      <c r="AC51" s="584"/>
      <c r="AD51" s="584"/>
      <c r="AE51" s="584"/>
      <c r="AF51" s="584"/>
      <c r="AG51" s="584"/>
      <c r="AH51" s="584"/>
      <c r="AI51" s="584"/>
      <c r="AJ51" s="585"/>
    </row>
    <row r="52" spans="1:36" ht="19.5" customHeight="1" x14ac:dyDescent="0.2">
      <c r="A52" s="578"/>
      <c r="B52" s="580"/>
      <c r="C52" s="581"/>
      <c r="D52" s="581"/>
      <c r="E52" s="581"/>
      <c r="F52" s="581"/>
      <c r="G52" s="581"/>
      <c r="H52" s="581"/>
      <c r="I52" s="581"/>
      <c r="J52" s="581"/>
      <c r="K52" s="581"/>
      <c r="L52" s="581"/>
      <c r="M52" s="581"/>
      <c r="N52" s="581"/>
      <c r="O52" s="582"/>
      <c r="P52" s="583"/>
      <c r="Q52" s="584"/>
      <c r="R52" s="584"/>
      <c r="S52" s="584"/>
      <c r="T52" s="584"/>
      <c r="U52" s="584"/>
      <c r="V52" s="584"/>
      <c r="W52" s="584"/>
      <c r="X52" s="584"/>
      <c r="Y52" s="584"/>
      <c r="Z52" s="584"/>
      <c r="AA52" s="584"/>
      <c r="AB52" s="584"/>
      <c r="AC52" s="584"/>
      <c r="AD52" s="584"/>
      <c r="AE52" s="584"/>
      <c r="AF52" s="584"/>
      <c r="AG52" s="584"/>
      <c r="AH52" s="584"/>
      <c r="AI52" s="584"/>
      <c r="AJ52" s="585"/>
    </row>
    <row r="53" spans="1:36" ht="13" customHeight="1" x14ac:dyDescent="0.2">
      <c r="A53" s="578">
        <v>14</v>
      </c>
      <c r="B53" s="579" t="s">
        <v>272</v>
      </c>
      <c r="C53" s="529"/>
      <c r="D53" s="529"/>
      <c r="E53" s="529"/>
      <c r="F53" s="529"/>
      <c r="G53" s="529"/>
      <c r="H53" s="529"/>
      <c r="I53" s="529"/>
      <c r="J53" s="529"/>
      <c r="K53" s="529"/>
      <c r="L53" s="529"/>
      <c r="M53" s="529"/>
      <c r="N53" s="529"/>
      <c r="O53" s="546"/>
      <c r="P53" s="583"/>
      <c r="Q53" s="584"/>
      <c r="R53" s="584"/>
      <c r="S53" s="584"/>
      <c r="T53" s="584"/>
      <c r="U53" s="584"/>
      <c r="V53" s="584"/>
      <c r="W53" s="584"/>
      <c r="X53" s="584"/>
      <c r="Y53" s="584"/>
      <c r="Z53" s="584"/>
      <c r="AA53" s="584"/>
      <c r="AB53" s="584"/>
      <c r="AC53" s="584"/>
      <c r="AD53" s="584"/>
      <c r="AE53" s="584"/>
      <c r="AF53" s="584"/>
      <c r="AG53" s="584"/>
      <c r="AH53" s="584"/>
      <c r="AI53" s="584"/>
      <c r="AJ53" s="585"/>
    </row>
    <row r="54" spans="1:36" ht="19.5" customHeight="1" x14ac:dyDescent="0.2">
      <c r="A54" s="578"/>
      <c r="B54" s="580"/>
      <c r="C54" s="581"/>
      <c r="D54" s="581"/>
      <c r="E54" s="581"/>
      <c r="F54" s="581"/>
      <c r="G54" s="581"/>
      <c r="H54" s="581"/>
      <c r="I54" s="581"/>
      <c r="J54" s="581"/>
      <c r="K54" s="581"/>
      <c r="L54" s="581"/>
      <c r="M54" s="581"/>
      <c r="N54" s="581"/>
      <c r="O54" s="582"/>
      <c r="P54" s="583"/>
      <c r="Q54" s="584"/>
      <c r="R54" s="584"/>
      <c r="S54" s="584"/>
      <c r="T54" s="584"/>
      <c r="U54" s="584"/>
      <c r="V54" s="584"/>
      <c r="W54" s="584"/>
      <c r="X54" s="584"/>
      <c r="Y54" s="584"/>
      <c r="Z54" s="584"/>
      <c r="AA54" s="584"/>
      <c r="AB54" s="584"/>
      <c r="AC54" s="584"/>
      <c r="AD54" s="584"/>
      <c r="AE54" s="584"/>
      <c r="AF54" s="584"/>
      <c r="AG54" s="584"/>
      <c r="AH54" s="584"/>
      <c r="AI54" s="584"/>
      <c r="AJ54" s="585"/>
    </row>
    <row r="55" spans="1:36" ht="20.149999999999999" customHeight="1" x14ac:dyDescent="0.2">
      <c r="A55" s="567" t="s">
        <v>186</v>
      </c>
      <c r="B55" s="568"/>
      <c r="C55" s="568"/>
      <c r="D55" s="568"/>
      <c r="E55" s="568"/>
      <c r="F55" s="568"/>
      <c r="G55" s="568"/>
      <c r="H55" s="568"/>
      <c r="I55" s="568"/>
      <c r="J55" s="568"/>
      <c r="K55" s="568"/>
      <c r="L55" s="568"/>
      <c r="M55" s="568"/>
      <c r="N55" s="568"/>
      <c r="O55" s="569"/>
      <c r="P55" s="577"/>
      <c r="Q55" s="577"/>
      <c r="R55" s="577"/>
      <c r="S55" s="577"/>
      <c r="T55" s="577"/>
      <c r="U55" s="577"/>
      <c r="V55" s="577"/>
      <c r="W55" s="571"/>
      <c r="X55" s="571"/>
      <c r="Y55" s="159" t="s">
        <v>205</v>
      </c>
      <c r="Z55" s="571"/>
      <c r="AA55" s="571"/>
      <c r="AB55" s="159" t="s">
        <v>206</v>
      </c>
      <c r="AC55" s="571"/>
      <c r="AD55" s="571"/>
      <c r="AE55" s="159" t="s">
        <v>207</v>
      </c>
      <c r="AF55" s="159"/>
      <c r="AG55" s="159"/>
      <c r="AH55" s="159"/>
      <c r="AI55" s="159"/>
      <c r="AJ55" s="160"/>
    </row>
    <row r="56" spans="1:36" ht="20.149999999999999" customHeight="1" x14ac:dyDescent="0.2">
      <c r="A56" s="567" t="s">
        <v>208</v>
      </c>
      <c r="B56" s="568"/>
      <c r="C56" s="568"/>
      <c r="D56" s="568"/>
      <c r="E56" s="569"/>
      <c r="F56" s="570"/>
      <c r="G56" s="571"/>
      <c r="H56" s="571"/>
      <c r="I56" s="571"/>
      <c r="J56" s="571"/>
      <c r="K56" s="571"/>
      <c r="L56" s="571"/>
      <c r="M56" s="571"/>
      <c r="N56" s="571"/>
      <c r="O56" s="572"/>
      <c r="P56" s="573" t="s">
        <v>209</v>
      </c>
      <c r="Q56" s="568"/>
      <c r="R56" s="568"/>
      <c r="S56" s="568"/>
      <c r="T56" s="569"/>
      <c r="U56" s="574" t="s">
        <v>210</v>
      </c>
      <c r="V56" s="575"/>
      <c r="W56" s="571"/>
      <c r="X56" s="571"/>
      <c r="Y56" s="571"/>
      <c r="Z56" s="571"/>
      <c r="AA56" s="571"/>
      <c r="AB56" s="571"/>
      <c r="AC56" s="575" t="s">
        <v>211</v>
      </c>
      <c r="AD56" s="575"/>
      <c r="AE56" s="571"/>
      <c r="AF56" s="571"/>
      <c r="AG56" s="571"/>
      <c r="AH56" s="571"/>
      <c r="AI56" s="571"/>
      <c r="AJ56" s="572"/>
    </row>
    <row r="57" spans="1:36" ht="3.75" customHeight="1" x14ac:dyDescent="0.2">
      <c r="A57" s="150"/>
      <c r="B57" s="150"/>
      <c r="C57" s="150"/>
      <c r="D57" s="150"/>
      <c r="E57" s="150"/>
      <c r="F57" s="150"/>
      <c r="G57" s="150"/>
      <c r="H57" s="150"/>
      <c r="I57" s="150"/>
      <c r="J57" s="150"/>
      <c r="K57" s="150"/>
      <c r="L57" s="150"/>
      <c r="M57" s="150"/>
      <c r="N57" s="150"/>
      <c r="O57" s="150"/>
      <c r="P57" s="150"/>
      <c r="Q57" s="150"/>
      <c r="R57" s="150"/>
      <c r="S57" s="150"/>
      <c r="T57" s="150"/>
      <c r="U57" s="151"/>
      <c r="V57" s="151"/>
      <c r="W57" s="151"/>
      <c r="X57" s="151"/>
      <c r="Y57" s="151"/>
      <c r="Z57" s="151"/>
      <c r="AA57" s="151"/>
      <c r="AB57" s="151"/>
      <c r="AC57" s="151"/>
      <c r="AD57" s="151"/>
      <c r="AE57" s="151"/>
      <c r="AF57" s="151"/>
      <c r="AG57" s="151"/>
      <c r="AH57" s="151"/>
      <c r="AI57" s="151"/>
      <c r="AJ57" s="151"/>
    </row>
    <row r="58" spans="1:36" x14ac:dyDescent="0.2">
      <c r="A58" s="576" t="s">
        <v>46</v>
      </c>
      <c r="B58" s="576"/>
      <c r="C58" s="566" t="s">
        <v>212</v>
      </c>
      <c r="D58" s="566"/>
      <c r="E58" s="147" t="s">
        <v>213</v>
      </c>
    </row>
    <row r="59" spans="1:36" ht="15.75" customHeight="1" x14ac:dyDescent="0.2">
      <c r="C59" s="566" t="s">
        <v>214</v>
      </c>
      <c r="D59" s="566"/>
      <c r="E59" s="147" t="s">
        <v>215</v>
      </c>
    </row>
  </sheetData>
  <mergeCells count="80">
    <mergeCell ref="N14:N15"/>
    <mergeCell ref="A4:AJ4"/>
    <mergeCell ref="W8:AH8"/>
    <mergeCell ref="V6:Z6"/>
    <mergeCell ref="AA6:AB6"/>
    <mergeCell ref="AD6:AE6"/>
    <mergeCell ref="AG6:AH6"/>
    <mergeCell ref="L9:P9"/>
    <mergeCell ref="Q9:V9"/>
    <mergeCell ref="W9:AH9"/>
    <mergeCell ref="P10:V10"/>
    <mergeCell ref="W10:AH10"/>
    <mergeCell ref="A24:O25"/>
    <mergeCell ref="P24:AJ25"/>
    <mergeCell ref="O14:O15"/>
    <mergeCell ref="P14:S15"/>
    <mergeCell ref="T14:AJ15"/>
    <mergeCell ref="A16:O21"/>
    <mergeCell ref="P16:S17"/>
    <mergeCell ref="T16:AJ17"/>
    <mergeCell ref="P18:S21"/>
    <mergeCell ref="T18:V18"/>
    <mergeCell ref="W18:Y18"/>
    <mergeCell ref="AA18:AC18"/>
    <mergeCell ref="J14:J15"/>
    <mergeCell ref="K14:K15"/>
    <mergeCell ref="L14:L15"/>
    <mergeCell ref="M14:M15"/>
    <mergeCell ref="T19:AJ20"/>
    <mergeCell ref="T21:X21"/>
    <mergeCell ref="Y21:AJ21"/>
    <mergeCell ref="A22:O23"/>
    <mergeCell ref="P22:AJ23"/>
    <mergeCell ref="A26:A27"/>
    <mergeCell ref="B26:O27"/>
    <mergeCell ref="P26:S27"/>
    <mergeCell ref="A28:A29"/>
    <mergeCell ref="B28:O29"/>
    <mergeCell ref="P28:AJ42"/>
    <mergeCell ref="A30:A31"/>
    <mergeCell ref="B30:O31"/>
    <mergeCell ref="A32:A33"/>
    <mergeCell ref="B32:O33"/>
    <mergeCell ref="A34:A35"/>
    <mergeCell ref="B34:O35"/>
    <mergeCell ref="A36:A37"/>
    <mergeCell ref="B36:O37"/>
    <mergeCell ref="A38:A39"/>
    <mergeCell ref="B38:O39"/>
    <mergeCell ref="A45:A46"/>
    <mergeCell ref="B45:O46"/>
    <mergeCell ref="P45:AJ54"/>
    <mergeCell ref="A47:A48"/>
    <mergeCell ref="B47:O48"/>
    <mergeCell ref="A49:A50"/>
    <mergeCell ref="B49:O50"/>
    <mergeCell ref="A51:A52"/>
    <mergeCell ref="B51:O52"/>
    <mergeCell ref="A53:A54"/>
    <mergeCell ref="B53:O54"/>
    <mergeCell ref="A40:A42"/>
    <mergeCell ref="B40:O42"/>
    <mergeCell ref="A43:A44"/>
    <mergeCell ref="B43:O44"/>
    <mergeCell ref="P43:S44"/>
    <mergeCell ref="AC55:AD55"/>
    <mergeCell ref="AC56:AD56"/>
    <mergeCell ref="AE56:AJ56"/>
    <mergeCell ref="A58:B58"/>
    <mergeCell ref="C58:D58"/>
    <mergeCell ref="W56:AB56"/>
    <mergeCell ref="A55:O55"/>
    <mergeCell ref="P55:V55"/>
    <mergeCell ref="W55:X55"/>
    <mergeCell ref="Z55:AA55"/>
    <mergeCell ref="C59:D59"/>
    <mergeCell ref="A56:E56"/>
    <mergeCell ref="F56:O56"/>
    <mergeCell ref="P56:T56"/>
    <mergeCell ref="U56:V56"/>
  </mergeCells>
  <phoneticPr fontId="10"/>
  <printOptions horizontalCentered="1"/>
  <pageMargins left="0.39" right="0.28999999999999998" top="0.35433070866141736" bottom="0.15748031496062992" header="0.62992125984251968"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68"/>
  <sheetViews>
    <sheetView view="pageBreakPreview" zoomScale="93" zoomScaleNormal="100" zoomScaleSheetLayoutView="93" workbookViewId="0">
      <selection activeCell="V21" sqref="V21:AE21"/>
    </sheetView>
  </sheetViews>
  <sheetFormatPr defaultColWidth="9" defaultRowHeight="13" x14ac:dyDescent="0.2"/>
  <cols>
    <col min="1" max="1" width="5.33203125" style="44" customWidth="1"/>
    <col min="2" max="31" width="3.08203125" style="44" customWidth="1"/>
    <col min="32" max="41" width="2.58203125" style="44" customWidth="1"/>
    <col min="42" max="42" width="2.75" style="44" customWidth="1"/>
    <col min="43" max="43" width="2.58203125" style="44" customWidth="1"/>
    <col min="44" max="44" width="2.75" style="44" customWidth="1"/>
    <col min="45" max="64" width="2.58203125" style="44" customWidth="1"/>
    <col min="65" max="16384" width="9" style="44"/>
  </cols>
  <sheetData>
    <row r="1" spans="1:41" ht="7.5" customHeight="1" x14ac:dyDescent="0.2"/>
    <row r="2" spans="1:41" ht="18" customHeight="1" x14ac:dyDescent="0.2">
      <c r="A2" s="822" t="s">
        <v>105</v>
      </c>
      <c r="B2" s="823"/>
      <c r="C2" s="823"/>
      <c r="D2" s="824"/>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row>
    <row r="3" spans="1:41" ht="18" customHeight="1" x14ac:dyDescent="0.2">
      <c r="A3" s="826" t="s">
        <v>104</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row>
    <row r="4" spans="1:41" ht="8.25" customHeight="1" x14ac:dyDescent="0.2">
      <c r="A4" s="45"/>
      <c r="B4" s="46"/>
      <c r="C4" s="46"/>
      <c r="D4" s="46"/>
      <c r="E4" s="46"/>
      <c r="F4" s="1"/>
      <c r="G4" s="46"/>
      <c r="H4" s="46"/>
      <c r="I4" s="46"/>
      <c r="J4" s="46"/>
      <c r="K4" s="46"/>
      <c r="L4" s="46"/>
      <c r="M4" s="46"/>
      <c r="N4" s="46"/>
      <c r="O4" s="46"/>
      <c r="P4" s="46"/>
      <c r="Q4" s="46"/>
      <c r="R4" s="46"/>
      <c r="S4" s="46"/>
      <c r="T4" s="46"/>
      <c r="U4" s="46"/>
      <c r="V4" s="46"/>
      <c r="W4" s="46"/>
      <c r="X4" s="46"/>
      <c r="Y4" s="46"/>
      <c r="Z4" s="46"/>
      <c r="AA4" s="46"/>
      <c r="AB4" s="46"/>
      <c r="AC4" s="46"/>
    </row>
    <row r="5" spans="1:41" s="49" customFormat="1" ht="16" customHeight="1" x14ac:dyDescent="0.2">
      <c r="A5" s="47" t="s">
        <v>78</v>
      </c>
      <c r="B5" s="7"/>
      <c r="C5" s="48"/>
      <c r="D5" s="7"/>
      <c r="E5" s="7"/>
      <c r="F5" s="7"/>
      <c r="G5" s="7"/>
      <c r="H5" s="7"/>
      <c r="I5" s="7"/>
      <c r="J5" s="7"/>
      <c r="K5" s="7"/>
      <c r="L5" s="7"/>
      <c r="M5" s="7"/>
      <c r="N5" s="7"/>
      <c r="O5" s="7"/>
      <c r="P5" s="8"/>
      <c r="Q5" s="3"/>
      <c r="R5" s="8"/>
      <c r="S5" s="8"/>
      <c r="T5" s="8"/>
      <c r="U5" s="8"/>
      <c r="V5" s="8"/>
      <c r="W5" s="8"/>
      <c r="X5" s="8"/>
      <c r="Y5" s="8"/>
      <c r="Z5" s="8"/>
      <c r="AA5" s="34"/>
      <c r="AB5" s="34"/>
      <c r="AC5" s="34"/>
    </row>
    <row r="6" spans="1:41" s="49" customFormat="1" ht="5.25" customHeight="1" x14ac:dyDescent="0.2">
      <c r="A6" s="2"/>
      <c r="B6" s="7"/>
      <c r="C6" s="48"/>
      <c r="D6" s="7"/>
      <c r="E6" s="7"/>
      <c r="F6" s="7"/>
      <c r="G6" s="7"/>
      <c r="H6" s="7"/>
      <c r="I6" s="7"/>
      <c r="J6" s="7"/>
      <c r="K6" s="7"/>
      <c r="L6" s="7"/>
      <c r="M6" s="7"/>
      <c r="N6" s="7"/>
      <c r="O6" s="7"/>
      <c r="P6" s="8"/>
      <c r="Q6" s="3"/>
      <c r="R6" s="8"/>
      <c r="S6" s="8"/>
      <c r="T6" s="8"/>
      <c r="U6" s="8"/>
      <c r="V6" s="8"/>
      <c r="W6" s="8"/>
      <c r="X6" s="8"/>
      <c r="Y6" s="8"/>
      <c r="Z6" s="8"/>
      <c r="AA6" s="34"/>
      <c r="AB6" s="34"/>
      <c r="AC6" s="34"/>
    </row>
    <row r="7" spans="1:41" s="5" customFormat="1" ht="19.5" customHeight="1" x14ac:dyDescent="0.2">
      <c r="A7" s="650" t="s">
        <v>106</v>
      </c>
      <c r="B7" s="650"/>
      <c r="C7" s="650"/>
      <c r="D7" s="650"/>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row>
    <row r="8" spans="1:41" s="5" customFormat="1" ht="19.5" customHeight="1" x14ac:dyDescent="0.2">
      <c r="A8" s="650" t="s">
        <v>107</v>
      </c>
      <c r="B8" s="650"/>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row>
    <row r="9" spans="1:41" ht="9" customHeight="1" x14ac:dyDescent="0.2">
      <c r="A9" s="50"/>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row>
    <row r="10" spans="1:41" ht="18.75" customHeight="1" x14ac:dyDescent="0.2">
      <c r="A10" s="710" t="s">
        <v>23</v>
      </c>
      <c r="B10" s="792" t="s">
        <v>79</v>
      </c>
      <c r="C10" s="793"/>
      <c r="D10" s="793"/>
      <c r="E10" s="794"/>
      <c r="F10" s="827"/>
      <c r="G10" s="828"/>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9"/>
      <c r="AF10" s="51"/>
      <c r="AG10" s="51"/>
      <c r="AH10" s="51"/>
      <c r="AI10" s="51"/>
      <c r="AJ10" s="51"/>
      <c r="AK10" s="51"/>
      <c r="AL10" s="51"/>
      <c r="AM10" s="51"/>
      <c r="AN10" s="51"/>
      <c r="AO10" s="51"/>
    </row>
    <row r="11" spans="1:41" ht="26.25" customHeight="1" x14ac:dyDescent="0.2">
      <c r="A11" s="711"/>
      <c r="B11" s="830" t="s">
        <v>80</v>
      </c>
      <c r="C11" s="831"/>
      <c r="D11" s="831"/>
      <c r="E11" s="832"/>
      <c r="F11" s="833"/>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5"/>
      <c r="AF11" s="51"/>
      <c r="AG11" s="51"/>
      <c r="AH11" s="51"/>
      <c r="AI11" s="51"/>
      <c r="AJ11" s="51"/>
      <c r="AK11" s="51"/>
      <c r="AL11" s="51"/>
      <c r="AM11" s="51"/>
      <c r="AN11" s="51"/>
      <c r="AO11" s="51"/>
    </row>
    <row r="12" spans="1:41" ht="18" customHeight="1" x14ac:dyDescent="0.2">
      <c r="A12" s="711"/>
      <c r="B12" s="729" t="s">
        <v>0</v>
      </c>
      <c r="C12" s="730"/>
      <c r="D12" s="730"/>
      <c r="E12" s="731"/>
      <c r="F12" s="803" t="s">
        <v>110</v>
      </c>
      <c r="G12" s="636"/>
      <c r="H12" s="636"/>
      <c r="I12" s="636"/>
      <c r="J12" s="804"/>
      <c r="K12" s="804"/>
      <c r="L12" s="804"/>
      <c r="M12" s="18" t="s">
        <v>10</v>
      </c>
      <c r="N12" s="637"/>
      <c r="O12" s="637"/>
      <c r="P12" s="637"/>
      <c r="Q12" s="637"/>
      <c r="R12" s="18" t="s">
        <v>11</v>
      </c>
      <c r="S12" s="52"/>
      <c r="T12" s="52"/>
      <c r="U12" s="52"/>
      <c r="V12" s="52"/>
      <c r="W12" s="52"/>
      <c r="X12" s="52"/>
      <c r="Y12" s="52"/>
      <c r="Z12" s="52"/>
      <c r="AA12" s="52"/>
      <c r="AB12" s="52"/>
      <c r="AC12" s="52"/>
      <c r="AD12" s="52"/>
      <c r="AE12" s="143"/>
      <c r="AF12" s="51"/>
      <c r="AG12" s="51"/>
      <c r="AH12" s="51"/>
      <c r="AI12" s="51"/>
      <c r="AJ12" s="51"/>
      <c r="AK12" s="51"/>
      <c r="AL12" s="51"/>
      <c r="AM12" s="51"/>
      <c r="AN12" s="51"/>
      <c r="AO12" s="51"/>
    </row>
    <row r="13" spans="1:41" ht="18" customHeight="1" x14ac:dyDescent="0.2">
      <c r="A13" s="711"/>
      <c r="B13" s="836"/>
      <c r="C13" s="837"/>
      <c r="D13" s="837"/>
      <c r="E13" s="838"/>
      <c r="F13" s="783"/>
      <c r="G13" s="784"/>
      <c r="H13" s="784"/>
      <c r="I13" s="15" t="s">
        <v>48</v>
      </c>
      <c r="J13" s="35" t="s">
        <v>51</v>
      </c>
      <c r="K13" s="784"/>
      <c r="L13" s="784"/>
      <c r="M13" s="784"/>
      <c r="N13" s="784"/>
      <c r="O13" s="784"/>
      <c r="P13" s="37" t="s">
        <v>20</v>
      </c>
      <c r="Q13" s="35" t="s">
        <v>21</v>
      </c>
      <c r="R13" s="784"/>
      <c r="S13" s="784"/>
      <c r="T13" s="784"/>
      <c r="U13" s="784"/>
      <c r="V13" s="784"/>
      <c r="W13" s="784"/>
      <c r="X13" s="784"/>
      <c r="Y13" s="784"/>
      <c r="Z13" s="784"/>
      <c r="AA13" s="784"/>
      <c r="AB13" s="784"/>
      <c r="AC13" s="784"/>
      <c r="AD13" s="784"/>
      <c r="AE13" s="841"/>
      <c r="AF13" s="51"/>
      <c r="AG13" s="51"/>
      <c r="AH13" s="51"/>
      <c r="AI13" s="51"/>
      <c r="AJ13" s="51"/>
      <c r="AK13" s="51"/>
      <c r="AL13" s="51"/>
      <c r="AM13" s="51"/>
      <c r="AN13" s="51"/>
      <c r="AO13" s="51"/>
    </row>
    <row r="14" spans="1:41" ht="18" customHeight="1" x14ac:dyDescent="0.2">
      <c r="A14" s="711"/>
      <c r="B14" s="836"/>
      <c r="C14" s="837"/>
      <c r="D14" s="837"/>
      <c r="E14" s="838"/>
      <c r="F14" s="785"/>
      <c r="G14" s="786"/>
      <c r="H14" s="786"/>
      <c r="I14" s="20" t="s">
        <v>50</v>
      </c>
      <c r="J14" s="36" t="s">
        <v>49</v>
      </c>
      <c r="K14" s="786"/>
      <c r="L14" s="786"/>
      <c r="M14" s="786"/>
      <c r="N14" s="786"/>
      <c r="O14" s="786"/>
      <c r="P14" s="36" t="s">
        <v>22</v>
      </c>
      <c r="Q14" s="36"/>
      <c r="R14" s="786"/>
      <c r="S14" s="786"/>
      <c r="T14" s="786"/>
      <c r="U14" s="786"/>
      <c r="V14" s="786"/>
      <c r="W14" s="786"/>
      <c r="X14" s="786"/>
      <c r="Y14" s="786"/>
      <c r="Z14" s="786"/>
      <c r="AA14" s="786"/>
      <c r="AB14" s="786"/>
      <c r="AC14" s="786"/>
      <c r="AD14" s="786"/>
      <c r="AE14" s="842"/>
      <c r="AF14" s="51"/>
      <c r="AG14" s="51"/>
      <c r="AH14" s="51"/>
      <c r="AI14" s="51"/>
      <c r="AJ14" s="51"/>
      <c r="AK14" s="51"/>
      <c r="AL14" s="51"/>
      <c r="AM14" s="51"/>
      <c r="AN14" s="51"/>
      <c r="AO14" s="51"/>
    </row>
    <row r="15" spans="1:41" ht="18" customHeight="1" x14ac:dyDescent="0.2">
      <c r="A15" s="711"/>
      <c r="B15" s="732"/>
      <c r="C15" s="733"/>
      <c r="D15" s="733"/>
      <c r="E15" s="734"/>
      <c r="F15" s="808" t="s">
        <v>74</v>
      </c>
      <c r="G15" s="809"/>
      <c r="H15" s="809"/>
      <c r="I15" s="809"/>
      <c r="J15" s="809"/>
      <c r="K15" s="809"/>
      <c r="L15" s="809"/>
      <c r="M15" s="839"/>
      <c r="N15" s="839"/>
      <c r="O15" s="839"/>
      <c r="P15" s="839"/>
      <c r="Q15" s="839"/>
      <c r="R15" s="839"/>
      <c r="S15" s="839"/>
      <c r="T15" s="839"/>
      <c r="U15" s="839"/>
      <c r="V15" s="839"/>
      <c r="W15" s="839"/>
      <c r="X15" s="839"/>
      <c r="Y15" s="839"/>
      <c r="Z15" s="839"/>
      <c r="AA15" s="839"/>
      <c r="AB15" s="839"/>
      <c r="AC15" s="839"/>
      <c r="AD15" s="839"/>
      <c r="AE15" s="840"/>
      <c r="AF15" s="51"/>
      <c r="AG15" s="51"/>
      <c r="AH15" s="51"/>
      <c r="AI15" s="51"/>
      <c r="AJ15" s="51"/>
      <c r="AK15" s="51"/>
      <c r="AL15" s="51"/>
      <c r="AM15" s="51"/>
      <c r="AN15" s="51"/>
      <c r="AO15" s="51"/>
    </row>
    <row r="16" spans="1:41" ht="18" customHeight="1" x14ac:dyDescent="0.2">
      <c r="A16" s="711"/>
      <c r="B16" s="729" t="s">
        <v>81</v>
      </c>
      <c r="C16" s="730"/>
      <c r="D16" s="730"/>
      <c r="E16" s="731"/>
      <c r="F16" s="678" t="s">
        <v>82</v>
      </c>
      <c r="G16" s="679"/>
      <c r="H16" s="679"/>
      <c r="I16" s="680"/>
      <c r="J16" s="820"/>
      <c r="K16" s="820"/>
      <c r="L16" s="820"/>
      <c r="M16" s="820"/>
      <c r="N16" s="820"/>
      <c r="O16" s="820"/>
      <c r="P16" s="820"/>
      <c r="Q16" s="820"/>
      <c r="R16" s="820"/>
      <c r="S16" s="678" t="s">
        <v>62</v>
      </c>
      <c r="T16" s="679"/>
      <c r="U16" s="679"/>
      <c r="V16" s="680"/>
      <c r="W16" s="820"/>
      <c r="X16" s="820"/>
      <c r="Y16" s="820"/>
      <c r="Z16" s="820"/>
      <c r="AA16" s="820"/>
      <c r="AB16" s="820"/>
      <c r="AC16" s="820"/>
      <c r="AD16" s="820"/>
      <c r="AE16" s="821"/>
      <c r="AF16" s="51"/>
      <c r="AG16" s="51"/>
      <c r="AH16" s="51"/>
      <c r="AI16" s="51"/>
      <c r="AJ16" s="51"/>
      <c r="AK16" s="51"/>
      <c r="AL16" s="51"/>
      <c r="AM16" s="51"/>
      <c r="AN16" s="51"/>
      <c r="AO16" s="51"/>
    </row>
    <row r="17" spans="1:41" ht="18" customHeight="1" x14ac:dyDescent="0.2">
      <c r="A17" s="712"/>
      <c r="B17" s="732"/>
      <c r="C17" s="733"/>
      <c r="D17" s="733"/>
      <c r="E17" s="734"/>
      <c r="F17" s="678" t="s">
        <v>282</v>
      </c>
      <c r="G17" s="679"/>
      <c r="H17" s="679"/>
      <c r="I17" s="679"/>
      <c r="J17" s="819"/>
      <c r="K17" s="820"/>
      <c r="L17" s="820"/>
      <c r="M17" s="820"/>
      <c r="N17" s="820"/>
      <c r="O17" s="820"/>
      <c r="P17" s="820"/>
      <c r="Q17" s="820"/>
      <c r="R17" s="820"/>
      <c r="S17" s="820"/>
      <c r="T17" s="820"/>
      <c r="U17" s="820"/>
      <c r="V17" s="820"/>
      <c r="W17" s="820"/>
      <c r="X17" s="820"/>
      <c r="Y17" s="820"/>
      <c r="Z17" s="820"/>
      <c r="AA17" s="820"/>
      <c r="AB17" s="820"/>
      <c r="AC17" s="820"/>
      <c r="AD17" s="820"/>
      <c r="AE17" s="821"/>
      <c r="AF17" s="51"/>
      <c r="AG17" s="51"/>
      <c r="AH17" s="51"/>
      <c r="AI17" s="51"/>
      <c r="AJ17" s="51"/>
      <c r="AK17" s="51"/>
      <c r="AL17" s="51"/>
      <c r="AM17" s="51"/>
      <c r="AN17" s="51"/>
      <c r="AO17" s="51"/>
    </row>
    <row r="18" spans="1:41" ht="18" customHeight="1" x14ac:dyDescent="0.2">
      <c r="A18" s="710" t="s">
        <v>24</v>
      </c>
      <c r="B18" s="792" t="s">
        <v>19</v>
      </c>
      <c r="C18" s="793"/>
      <c r="D18" s="793"/>
      <c r="E18" s="794"/>
      <c r="F18" s="795"/>
      <c r="G18" s="796"/>
      <c r="H18" s="796"/>
      <c r="I18" s="796"/>
      <c r="J18" s="796"/>
      <c r="K18" s="796"/>
      <c r="L18" s="797"/>
      <c r="M18" s="729" t="s">
        <v>83</v>
      </c>
      <c r="N18" s="798"/>
      <c r="O18" s="803" t="s">
        <v>110</v>
      </c>
      <c r="P18" s="636"/>
      <c r="Q18" s="636"/>
      <c r="R18" s="636"/>
      <c r="S18" s="804"/>
      <c r="T18" s="804"/>
      <c r="U18" s="804"/>
      <c r="V18" s="18" t="s">
        <v>10</v>
      </c>
      <c r="W18" s="637"/>
      <c r="X18" s="637"/>
      <c r="Y18" s="637"/>
      <c r="Z18" s="637"/>
      <c r="AA18" s="18" t="s">
        <v>11</v>
      </c>
      <c r="AB18" s="52"/>
      <c r="AC18" s="4"/>
      <c r="AD18" s="52"/>
      <c r="AE18" s="143"/>
      <c r="AF18" s="51"/>
      <c r="AG18" s="51"/>
      <c r="AH18" s="51"/>
      <c r="AI18" s="51"/>
      <c r="AJ18" s="51"/>
      <c r="AK18" s="51"/>
      <c r="AL18" s="51"/>
      <c r="AM18" s="51"/>
      <c r="AN18" s="51"/>
      <c r="AO18" s="51"/>
    </row>
    <row r="19" spans="1:41" ht="15.75" customHeight="1" x14ac:dyDescent="0.2">
      <c r="A19" s="791"/>
      <c r="B19" s="774" t="s">
        <v>25</v>
      </c>
      <c r="C19" s="775"/>
      <c r="D19" s="775"/>
      <c r="E19" s="776"/>
      <c r="F19" s="777"/>
      <c r="G19" s="778"/>
      <c r="H19" s="778"/>
      <c r="I19" s="778"/>
      <c r="J19" s="778"/>
      <c r="K19" s="778"/>
      <c r="L19" s="779"/>
      <c r="M19" s="799"/>
      <c r="N19" s="800"/>
      <c r="O19" s="783"/>
      <c r="P19" s="784"/>
      <c r="Q19" s="784"/>
      <c r="R19" s="15" t="s">
        <v>48</v>
      </c>
      <c r="S19" s="35" t="s">
        <v>51</v>
      </c>
      <c r="T19" s="784"/>
      <c r="U19" s="784"/>
      <c r="V19" s="784"/>
      <c r="W19" s="37" t="s">
        <v>20</v>
      </c>
      <c r="X19" s="35" t="s">
        <v>21</v>
      </c>
      <c r="Y19" s="787"/>
      <c r="Z19" s="787"/>
      <c r="AA19" s="787"/>
      <c r="AB19" s="787"/>
      <c r="AC19" s="787"/>
      <c r="AD19" s="787"/>
      <c r="AE19" s="788"/>
      <c r="AF19" s="51"/>
      <c r="AG19" s="51"/>
      <c r="AH19" s="51"/>
      <c r="AI19" s="51"/>
      <c r="AJ19" s="51"/>
      <c r="AK19" s="51"/>
      <c r="AL19" s="51"/>
      <c r="AM19" s="51"/>
      <c r="AN19" s="51"/>
      <c r="AO19" s="51"/>
    </row>
    <row r="20" spans="1:41" ht="15.75" customHeight="1" x14ac:dyDescent="0.2">
      <c r="A20" s="791"/>
      <c r="B20" s="732"/>
      <c r="C20" s="733"/>
      <c r="D20" s="733"/>
      <c r="E20" s="734"/>
      <c r="F20" s="780"/>
      <c r="G20" s="781"/>
      <c r="H20" s="781"/>
      <c r="I20" s="781"/>
      <c r="J20" s="781"/>
      <c r="K20" s="781"/>
      <c r="L20" s="782"/>
      <c r="M20" s="799"/>
      <c r="N20" s="800"/>
      <c r="O20" s="785"/>
      <c r="P20" s="786"/>
      <c r="Q20" s="786"/>
      <c r="R20" s="20" t="s">
        <v>50</v>
      </c>
      <c r="S20" s="36" t="s">
        <v>49</v>
      </c>
      <c r="T20" s="786"/>
      <c r="U20" s="786"/>
      <c r="V20" s="786"/>
      <c r="W20" s="36" t="s">
        <v>22</v>
      </c>
      <c r="X20" s="36"/>
      <c r="Y20" s="789"/>
      <c r="Z20" s="789"/>
      <c r="AA20" s="789"/>
      <c r="AB20" s="789"/>
      <c r="AC20" s="789"/>
      <c r="AD20" s="789"/>
      <c r="AE20" s="790"/>
      <c r="AF20" s="51"/>
      <c r="AG20" s="51"/>
      <c r="AH20" s="51"/>
      <c r="AI20" s="51"/>
      <c r="AJ20" s="51"/>
      <c r="AK20" s="51"/>
      <c r="AL20" s="51"/>
      <c r="AM20" s="51"/>
      <c r="AN20" s="51"/>
      <c r="AO20" s="51"/>
    </row>
    <row r="21" spans="1:41" ht="18" customHeight="1" x14ac:dyDescent="0.2">
      <c r="A21" s="791"/>
      <c r="B21" s="805" t="s">
        <v>26</v>
      </c>
      <c r="C21" s="806"/>
      <c r="D21" s="806"/>
      <c r="E21" s="807"/>
      <c r="F21" s="765"/>
      <c r="G21" s="766"/>
      <c r="H21" s="92" t="s">
        <v>156</v>
      </c>
      <c r="I21" s="93"/>
      <c r="J21" s="92" t="s">
        <v>155</v>
      </c>
      <c r="K21" s="93"/>
      <c r="L21" s="94" t="s">
        <v>154</v>
      </c>
      <c r="M21" s="801"/>
      <c r="N21" s="802"/>
      <c r="O21" s="808" t="s">
        <v>74</v>
      </c>
      <c r="P21" s="809"/>
      <c r="Q21" s="809"/>
      <c r="R21" s="809"/>
      <c r="S21" s="809"/>
      <c r="T21" s="809"/>
      <c r="U21" s="809"/>
      <c r="V21" s="816"/>
      <c r="W21" s="817"/>
      <c r="X21" s="817"/>
      <c r="Y21" s="817"/>
      <c r="Z21" s="817"/>
      <c r="AA21" s="817"/>
      <c r="AB21" s="817"/>
      <c r="AC21" s="817"/>
      <c r="AD21" s="817"/>
      <c r="AE21" s="818"/>
      <c r="AF21" s="51"/>
      <c r="AG21" s="51"/>
      <c r="AH21" s="51"/>
      <c r="AI21" s="51"/>
      <c r="AJ21" s="51"/>
      <c r="AK21" s="51"/>
      <c r="AL21" s="51"/>
      <c r="AM21" s="51"/>
      <c r="AN21" s="51"/>
      <c r="AO21" s="51"/>
    </row>
    <row r="22" spans="1:41" ht="16.5" customHeight="1" x14ac:dyDescent="0.2">
      <c r="A22" s="791"/>
      <c r="B22" s="753" t="s">
        <v>108</v>
      </c>
      <c r="C22" s="754"/>
      <c r="D22" s="754"/>
      <c r="E22" s="754"/>
      <c r="F22" s="754"/>
      <c r="G22" s="754"/>
      <c r="H22" s="754"/>
      <c r="I22" s="754"/>
      <c r="J22" s="754"/>
      <c r="K22" s="754"/>
      <c r="L22" s="754"/>
      <c r="M22" s="754"/>
      <c r="N22" s="755"/>
      <c r="O22" s="759"/>
      <c r="P22" s="760"/>
      <c r="Q22" s="760"/>
      <c r="R22" s="760"/>
      <c r="S22" s="760"/>
      <c r="T22" s="760"/>
      <c r="U22" s="760"/>
      <c r="V22" s="760"/>
      <c r="W22" s="760"/>
      <c r="X22" s="760"/>
      <c r="Y22" s="760"/>
      <c r="Z22" s="760"/>
      <c r="AA22" s="760"/>
      <c r="AB22" s="760"/>
      <c r="AC22" s="760"/>
      <c r="AD22" s="760"/>
      <c r="AE22" s="761"/>
      <c r="AF22" s="51"/>
      <c r="AG22" s="51"/>
      <c r="AH22" s="51"/>
      <c r="AI22" s="51"/>
      <c r="AJ22" s="51"/>
      <c r="AK22" s="51"/>
      <c r="AL22" s="51"/>
      <c r="AM22" s="51"/>
      <c r="AN22" s="51"/>
      <c r="AO22" s="51"/>
    </row>
    <row r="23" spans="1:41" ht="11.25" customHeight="1" x14ac:dyDescent="0.2">
      <c r="A23" s="791"/>
      <c r="B23" s="756" t="s">
        <v>109</v>
      </c>
      <c r="C23" s="757"/>
      <c r="D23" s="757"/>
      <c r="E23" s="757"/>
      <c r="F23" s="757"/>
      <c r="G23" s="757"/>
      <c r="H23" s="757"/>
      <c r="I23" s="757"/>
      <c r="J23" s="757"/>
      <c r="K23" s="757"/>
      <c r="L23" s="757"/>
      <c r="M23" s="757"/>
      <c r="N23" s="758"/>
      <c r="O23" s="762"/>
      <c r="P23" s="763"/>
      <c r="Q23" s="763"/>
      <c r="R23" s="763"/>
      <c r="S23" s="763"/>
      <c r="T23" s="763"/>
      <c r="U23" s="763"/>
      <c r="V23" s="763"/>
      <c r="W23" s="763"/>
      <c r="X23" s="763"/>
      <c r="Y23" s="763"/>
      <c r="Z23" s="763"/>
      <c r="AA23" s="763"/>
      <c r="AB23" s="763"/>
      <c r="AC23" s="763"/>
      <c r="AD23" s="763"/>
      <c r="AE23" s="764"/>
      <c r="AF23" s="51"/>
      <c r="AG23" s="51"/>
      <c r="AH23" s="51"/>
      <c r="AI23" s="51"/>
      <c r="AJ23" s="51"/>
      <c r="AK23" s="51"/>
      <c r="AL23" s="51"/>
      <c r="AM23" s="51"/>
      <c r="AN23" s="51"/>
      <c r="AO23" s="51"/>
    </row>
    <row r="24" spans="1:41" ht="18" customHeight="1" x14ac:dyDescent="0.2">
      <c r="A24" s="791"/>
      <c r="B24" s="652" t="s">
        <v>84</v>
      </c>
      <c r="C24" s="653"/>
      <c r="D24" s="653"/>
      <c r="E24" s="653"/>
      <c r="F24" s="653"/>
      <c r="G24" s="653"/>
      <c r="H24" s="653"/>
      <c r="I24" s="654"/>
      <c r="J24" s="675" t="s">
        <v>111</v>
      </c>
      <c r="K24" s="676"/>
      <c r="L24" s="676"/>
      <c r="M24" s="676"/>
      <c r="N24" s="677"/>
      <c r="O24" s="752"/>
      <c r="P24" s="725"/>
      <c r="Q24" s="725"/>
      <c r="R24" s="725"/>
      <c r="S24" s="725"/>
      <c r="T24" s="725"/>
      <c r="U24" s="725"/>
      <c r="V24" s="725"/>
      <c r="W24" s="725"/>
      <c r="X24" s="725"/>
      <c r="Y24" s="725"/>
      <c r="Z24" s="725"/>
      <c r="AA24" s="725"/>
      <c r="AB24" s="725"/>
      <c r="AC24" s="725"/>
      <c r="AD24" s="725"/>
      <c r="AE24" s="726"/>
      <c r="AF24" s="51"/>
      <c r="AG24" s="51"/>
      <c r="AH24" s="51"/>
      <c r="AI24" s="51"/>
      <c r="AJ24" s="51"/>
      <c r="AK24" s="51"/>
      <c r="AL24" s="51"/>
      <c r="AM24" s="51"/>
      <c r="AN24" s="51"/>
      <c r="AO24" s="51"/>
    </row>
    <row r="25" spans="1:41" ht="18" customHeight="1" x14ac:dyDescent="0.2">
      <c r="A25" s="791"/>
      <c r="B25" s="749"/>
      <c r="C25" s="750"/>
      <c r="D25" s="750"/>
      <c r="E25" s="750"/>
      <c r="F25" s="750"/>
      <c r="G25" s="750"/>
      <c r="H25" s="750"/>
      <c r="I25" s="751"/>
      <c r="J25" s="678" t="s">
        <v>85</v>
      </c>
      <c r="K25" s="679"/>
      <c r="L25" s="679"/>
      <c r="M25" s="679"/>
      <c r="N25" s="680"/>
      <c r="O25" s="752"/>
      <c r="P25" s="725"/>
      <c r="Q25" s="725"/>
      <c r="R25" s="725"/>
      <c r="S25" s="725"/>
      <c r="T25" s="725"/>
      <c r="U25" s="725"/>
      <c r="V25" s="725"/>
      <c r="W25" s="725"/>
      <c r="X25" s="725"/>
      <c r="Y25" s="725"/>
      <c r="Z25" s="725"/>
      <c r="AA25" s="725"/>
      <c r="AB25" s="725"/>
      <c r="AC25" s="725"/>
      <c r="AD25" s="725"/>
      <c r="AE25" s="726"/>
      <c r="AF25" s="51"/>
      <c r="AG25" s="51"/>
      <c r="AH25" s="51"/>
      <c r="AI25" s="51"/>
      <c r="AJ25" s="51"/>
      <c r="AK25" s="51"/>
      <c r="AL25" s="51"/>
      <c r="AM25" s="51"/>
      <c r="AN25" s="51"/>
      <c r="AO25" s="51"/>
    </row>
    <row r="26" spans="1:41" ht="18" customHeight="1" x14ac:dyDescent="0.2">
      <c r="A26" s="791"/>
      <c r="B26" s="810" t="s">
        <v>109</v>
      </c>
      <c r="C26" s="811"/>
      <c r="D26" s="811"/>
      <c r="E26" s="811"/>
      <c r="F26" s="811"/>
      <c r="G26" s="811"/>
      <c r="H26" s="811"/>
      <c r="I26" s="812"/>
      <c r="J26" s="678" t="s">
        <v>12</v>
      </c>
      <c r="K26" s="679"/>
      <c r="L26" s="679"/>
      <c r="M26" s="679"/>
      <c r="N26" s="680"/>
      <c r="O26" s="752"/>
      <c r="P26" s="725"/>
      <c r="Q26" s="725"/>
      <c r="R26" s="725"/>
      <c r="S26" s="725"/>
      <c r="T26" s="725"/>
      <c r="U26" s="725"/>
      <c r="V26" s="725"/>
      <c r="W26" s="725"/>
      <c r="X26" s="725"/>
      <c r="Y26" s="725"/>
      <c r="Z26" s="725"/>
      <c r="AA26" s="725"/>
      <c r="AB26" s="725"/>
      <c r="AC26" s="725"/>
      <c r="AD26" s="725"/>
      <c r="AE26" s="726"/>
      <c r="AF26" s="51"/>
      <c r="AG26" s="51"/>
      <c r="AH26" s="51"/>
      <c r="AI26" s="51"/>
      <c r="AJ26" s="51"/>
      <c r="AK26" s="51"/>
      <c r="AL26" s="51"/>
      <c r="AM26" s="51"/>
      <c r="AN26" s="51"/>
      <c r="AO26" s="51"/>
    </row>
    <row r="27" spans="1:41" s="5" customFormat="1" ht="18" customHeight="1" x14ac:dyDescent="0.2">
      <c r="A27" s="698" t="s">
        <v>112</v>
      </c>
      <c r="B27" s="699"/>
      <c r="C27" s="699"/>
      <c r="D27" s="699"/>
      <c r="E27" s="700"/>
      <c r="F27" s="701"/>
      <c r="G27" s="702"/>
      <c r="H27" s="702"/>
      <c r="I27" s="702"/>
      <c r="J27" s="702"/>
      <c r="K27" s="702"/>
      <c r="L27" s="772" t="s">
        <v>3</v>
      </c>
      <c r="M27" s="772"/>
      <c r="N27" s="773"/>
      <c r="O27" s="769" t="s">
        <v>52</v>
      </c>
      <c r="P27" s="770"/>
      <c r="Q27" s="770"/>
      <c r="R27" s="770"/>
      <c r="S27" s="770"/>
      <c r="T27" s="770"/>
      <c r="U27" s="770"/>
      <c r="V27" s="770"/>
      <c r="W27" s="770"/>
      <c r="X27" s="770"/>
      <c r="Y27" s="770"/>
      <c r="Z27" s="771"/>
      <c r="AA27" s="767"/>
      <c r="AB27" s="768"/>
      <c r="AC27" s="768"/>
      <c r="AD27" s="768"/>
      <c r="AE27" s="144" t="s">
        <v>4</v>
      </c>
    </row>
    <row r="28" spans="1:41" s="5" customFormat="1" ht="18" customHeight="1" x14ac:dyDescent="0.2">
      <c r="A28" s="703" t="s">
        <v>53</v>
      </c>
      <c r="B28" s="704"/>
      <c r="C28" s="704"/>
      <c r="D28" s="704"/>
      <c r="E28" s="704"/>
      <c r="F28" s="704"/>
      <c r="G28" s="704"/>
      <c r="H28" s="704"/>
      <c r="I28" s="704"/>
      <c r="J28" s="704"/>
      <c r="K28" s="704"/>
      <c r="L28" s="704"/>
      <c r="M28" s="704"/>
      <c r="N28" s="704"/>
      <c r="O28" s="704"/>
      <c r="P28" s="704"/>
      <c r="Q28" s="704"/>
      <c r="R28" s="705"/>
      <c r="S28" s="706"/>
      <c r="T28" s="706"/>
      <c r="U28" s="706"/>
      <c r="V28" s="75" t="s">
        <v>113</v>
      </c>
      <c r="W28" s="747"/>
      <c r="X28" s="747"/>
      <c r="Y28" s="747"/>
      <c r="Z28" s="747"/>
      <c r="AA28" s="747"/>
      <c r="AB28" s="747"/>
      <c r="AC28" s="747"/>
      <c r="AD28" s="747"/>
      <c r="AE28" s="748"/>
    </row>
    <row r="29" spans="1:41" ht="15" customHeight="1" thickBot="1" x14ac:dyDescent="0.25">
      <c r="A29" s="813"/>
      <c r="B29" s="814"/>
      <c r="C29" s="814"/>
      <c r="D29" s="814"/>
      <c r="E29" s="814"/>
      <c r="F29" s="814"/>
      <c r="G29" s="814"/>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5"/>
      <c r="AF29" s="51"/>
      <c r="AG29" s="51"/>
      <c r="AH29" s="51"/>
      <c r="AI29" s="51"/>
      <c r="AJ29" s="51"/>
      <c r="AK29" s="51"/>
      <c r="AL29" s="51"/>
      <c r="AM29" s="51"/>
      <c r="AN29" s="51"/>
      <c r="AO29" s="51"/>
    </row>
    <row r="30" spans="1:41" s="49" customFormat="1" ht="21" customHeight="1" thickBot="1" x14ac:dyDescent="0.25">
      <c r="A30" s="82">
        <v>1</v>
      </c>
      <c r="B30" s="673" t="s">
        <v>133</v>
      </c>
      <c r="C30" s="674"/>
      <c r="D30" s="6" t="s">
        <v>114</v>
      </c>
      <c r="E30" s="42"/>
      <c r="F30" s="42"/>
      <c r="G30" s="42"/>
      <c r="H30" s="42"/>
      <c r="I30" s="42"/>
      <c r="J30" s="42"/>
      <c r="K30" s="42"/>
      <c r="L30" s="42"/>
      <c r="M30" s="42"/>
      <c r="N30" s="42"/>
      <c r="O30" s="53"/>
      <c r="P30" s="53"/>
      <c r="Q30" s="53"/>
      <c r="R30" s="53"/>
      <c r="S30" s="53"/>
      <c r="T30" s="53"/>
      <c r="U30" s="53"/>
      <c r="V30" s="53"/>
      <c r="W30" s="53"/>
      <c r="X30" s="53"/>
      <c r="Y30" s="54"/>
      <c r="Z30" s="54"/>
      <c r="AA30" s="55"/>
      <c r="AB30" s="55"/>
      <c r="AC30" s="55"/>
      <c r="AD30" s="55"/>
      <c r="AE30" s="104"/>
    </row>
    <row r="31" spans="1:41" s="5" customFormat="1" ht="16.5" customHeight="1" x14ac:dyDescent="0.2">
      <c r="A31" s="649" t="s">
        <v>122</v>
      </c>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0"/>
      <c r="AE31" s="651"/>
    </row>
    <row r="32" spans="1:41" s="5" customFormat="1" ht="16.5" customHeight="1" x14ac:dyDescent="0.2">
      <c r="A32" s="649" t="s">
        <v>123</v>
      </c>
      <c r="B32" s="650"/>
      <c r="C32" s="650"/>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1"/>
    </row>
    <row r="33" spans="1:41" s="5" customFormat="1" ht="16.5" customHeight="1" x14ac:dyDescent="0.2">
      <c r="A33" s="649" t="s">
        <v>124</v>
      </c>
      <c r="B33" s="650"/>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1"/>
    </row>
    <row r="34" spans="1:41" s="5" customFormat="1" ht="16.5" customHeight="1" x14ac:dyDescent="0.2">
      <c r="A34" s="649" t="s">
        <v>125</v>
      </c>
      <c r="B34" s="650"/>
      <c r="C34" s="650"/>
      <c r="D34" s="650"/>
      <c r="E34" s="650"/>
      <c r="F34" s="650"/>
      <c r="G34" s="650"/>
      <c r="H34" s="650"/>
      <c r="I34" s="650"/>
      <c r="J34" s="650"/>
      <c r="K34" s="650"/>
      <c r="L34" s="650"/>
      <c r="M34" s="650"/>
      <c r="N34" s="650"/>
      <c r="O34" s="650"/>
      <c r="P34" s="650"/>
      <c r="Q34" s="650"/>
      <c r="R34" s="650"/>
      <c r="S34" s="650"/>
      <c r="T34" s="650"/>
      <c r="U34" s="650"/>
      <c r="V34" s="650"/>
      <c r="W34" s="650"/>
      <c r="X34" s="650"/>
      <c r="Y34" s="650"/>
      <c r="Z34" s="650"/>
      <c r="AA34" s="650"/>
      <c r="AB34" s="650"/>
      <c r="AC34" s="650"/>
      <c r="AD34" s="650"/>
      <c r="AE34" s="651"/>
    </row>
    <row r="35" spans="1:41" s="5" customFormat="1" ht="16.5" customHeight="1" x14ac:dyDescent="0.2">
      <c r="A35" s="649" t="s">
        <v>126</v>
      </c>
      <c r="B35" s="650"/>
      <c r="C35" s="650"/>
      <c r="D35" s="650"/>
      <c r="E35" s="650"/>
      <c r="F35" s="650"/>
      <c r="G35" s="650"/>
      <c r="H35" s="650"/>
      <c r="I35" s="650"/>
      <c r="J35" s="650"/>
      <c r="K35" s="650"/>
      <c r="L35" s="650"/>
      <c r="M35" s="650"/>
      <c r="N35" s="650"/>
      <c r="O35" s="650"/>
      <c r="P35" s="650"/>
      <c r="Q35" s="650"/>
      <c r="R35" s="650"/>
      <c r="S35" s="650"/>
      <c r="T35" s="650"/>
      <c r="U35" s="650"/>
      <c r="V35" s="650"/>
      <c r="W35" s="650"/>
      <c r="X35" s="650"/>
      <c r="Y35" s="650"/>
      <c r="Z35" s="650"/>
      <c r="AA35" s="650"/>
      <c r="AB35" s="650"/>
      <c r="AC35" s="650"/>
      <c r="AD35" s="650"/>
      <c r="AE35" s="651"/>
    </row>
    <row r="36" spans="1:41" s="5" customFormat="1" ht="16.5" customHeight="1" x14ac:dyDescent="0.2">
      <c r="A36" s="649" t="s">
        <v>127</v>
      </c>
      <c r="B36" s="650"/>
      <c r="C36" s="650"/>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1"/>
    </row>
    <row r="37" spans="1:41" s="5" customFormat="1" ht="16.5" customHeight="1" x14ac:dyDescent="0.2">
      <c r="A37" s="649" t="s">
        <v>167</v>
      </c>
      <c r="B37" s="650"/>
      <c r="C37" s="650"/>
      <c r="D37" s="650"/>
      <c r="E37" s="650"/>
      <c r="F37" s="650"/>
      <c r="G37" s="650"/>
      <c r="H37" s="650"/>
      <c r="I37" s="650"/>
      <c r="J37" s="650"/>
      <c r="K37" s="650"/>
      <c r="L37" s="650"/>
      <c r="M37" s="650"/>
      <c r="N37" s="650"/>
      <c r="O37" s="650"/>
      <c r="P37" s="650"/>
      <c r="Q37" s="650"/>
      <c r="R37" s="650"/>
      <c r="S37" s="650"/>
      <c r="T37" s="650"/>
      <c r="U37" s="650"/>
      <c r="V37" s="650"/>
      <c r="W37" s="650"/>
      <c r="X37" s="650"/>
      <c r="Y37" s="650"/>
      <c r="Z37" s="650"/>
      <c r="AA37" s="650"/>
      <c r="AB37" s="650"/>
      <c r="AC37" s="650"/>
      <c r="AD37" s="650"/>
      <c r="AE37" s="651"/>
    </row>
    <row r="38" spans="1:41" s="49" customFormat="1" ht="16.5" customHeight="1" x14ac:dyDescent="0.2">
      <c r="A38" s="649" t="s">
        <v>168</v>
      </c>
      <c r="B38" s="650"/>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1"/>
    </row>
    <row r="39" spans="1:41" s="49" customFormat="1" ht="16.5" customHeight="1" x14ac:dyDescent="0.2">
      <c r="A39" s="649" t="s">
        <v>169</v>
      </c>
      <c r="B39" s="650"/>
      <c r="C39" s="650"/>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1"/>
    </row>
    <row r="40" spans="1:41" s="49" customFormat="1" ht="4.5" customHeight="1" x14ac:dyDescent="0.2">
      <c r="A40" s="136"/>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7"/>
    </row>
    <row r="41" spans="1:41" s="49" customFormat="1" ht="18" customHeight="1" x14ac:dyDescent="0.2">
      <c r="A41" s="714" t="s">
        <v>55</v>
      </c>
      <c r="B41" s="718"/>
      <c r="C41" s="718"/>
      <c r="D41" s="718"/>
      <c r="E41" s="718"/>
      <c r="F41" s="718"/>
      <c r="G41" s="718"/>
      <c r="H41" s="664" t="s">
        <v>5</v>
      </c>
      <c r="I41" s="664"/>
      <c r="J41" s="664"/>
      <c r="K41" s="664"/>
      <c r="L41" s="664"/>
      <c r="M41" s="664"/>
      <c r="N41" s="664" t="s">
        <v>6</v>
      </c>
      <c r="O41" s="664"/>
      <c r="P41" s="664"/>
      <c r="Q41" s="664"/>
      <c r="R41" s="664"/>
      <c r="S41" s="664"/>
      <c r="T41" s="664" t="s">
        <v>7</v>
      </c>
      <c r="U41" s="664"/>
      <c r="V41" s="664"/>
      <c r="W41" s="664"/>
      <c r="X41" s="664"/>
      <c r="Y41" s="664"/>
      <c r="Z41" s="664" t="s">
        <v>8</v>
      </c>
      <c r="AA41" s="664"/>
      <c r="AB41" s="664"/>
      <c r="AC41" s="664"/>
      <c r="AD41" s="664"/>
      <c r="AE41" s="664"/>
    </row>
    <row r="42" spans="1:41" s="49" customFormat="1" ht="18" customHeight="1" x14ac:dyDescent="0.2">
      <c r="A42" s="715"/>
      <c r="B42" s="718"/>
      <c r="C42" s="718"/>
      <c r="D42" s="718"/>
      <c r="E42" s="718"/>
      <c r="F42" s="718"/>
      <c r="G42" s="718"/>
      <c r="H42" s="664" t="s">
        <v>118</v>
      </c>
      <c r="I42" s="664"/>
      <c r="J42" s="664"/>
      <c r="K42" s="664" t="s">
        <v>117</v>
      </c>
      <c r="L42" s="664"/>
      <c r="M42" s="664"/>
      <c r="N42" s="664" t="s">
        <v>118</v>
      </c>
      <c r="O42" s="664"/>
      <c r="P42" s="664"/>
      <c r="Q42" s="664" t="s">
        <v>117</v>
      </c>
      <c r="R42" s="664"/>
      <c r="S42" s="664"/>
      <c r="T42" s="664" t="s">
        <v>118</v>
      </c>
      <c r="U42" s="664"/>
      <c r="V42" s="664"/>
      <c r="W42" s="664" t="s">
        <v>117</v>
      </c>
      <c r="X42" s="664"/>
      <c r="Y42" s="664"/>
      <c r="Z42" s="664" t="s">
        <v>118</v>
      </c>
      <c r="AA42" s="664"/>
      <c r="AB42" s="664"/>
      <c r="AC42" s="664" t="s">
        <v>117</v>
      </c>
      <c r="AD42" s="664"/>
      <c r="AE42" s="664"/>
    </row>
    <row r="43" spans="1:41" s="49" customFormat="1" ht="18" customHeight="1" x14ac:dyDescent="0.2">
      <c r="A43" s="715"/>
      <c r="B43" s="664" t="s">
        <v>115</v>
      </c>
      <c r="C43" s="664"/>
      <c r="D43" s="664"/>
      <c r="E43" s="664"/>
      <c r="F43" s="664"/>
      <c r="G43" s="664"/>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row>
    <row r="44" spans="1:41" s="49" customFormat="1" ht="18" customHeight="1" x14ac:dyDescent="0.2">
      <c r="A44" s="716"/>
      <c r="B44" s="717" t="s">
        <v>116</v>
      </c>
      <c r="C44" s="717"/>
      <c r="D44" s="717"/>
      <c r="E44" s="717"/>
      <c r="F44" s="717"/>
      <c r="G44" s="717"/>
      <c r="H44" s="713"/>
      <c r="I44" s="713"/>
      <c r="J44" s="713"/>
      <c r="K44" s="713"/>
      <c r="L44" s="713"/>
      <c r="M44" s="713"/>
      <c r="N44" s="713"/>
      <c r="O44" s="713"/>
      <c r="P44" s="713"/>
      <c r="Q44" s="713"/>
      <c r="R44" s="713"/>
      <c r="S44" s="713"/>
      <c r="T44" s="713"/>
      <c r="U44" s="713"/>
      <c r="V44" s="713"/>
      <c r="W44" s="713"/>
      <c r="X44" s="713"/>
      <c r="Y44" s="713"/>
      <c r="Z44" s="713"/>
      <c r="AA44" s="713"/>
      <c r="AB44" s="713"/>
      <c r="AC44" s="713"/>
      <c r="AD44" s="713"/>
      <c r="AE44" s="713"/>
    </row>
    <row r="45" spans="1:41" s="49" customFormat="1" ht="18" customHeight="1" x14ac:dyDescent="0.2">
      <c r="A45" s="710" t="s">
        <v>27</v>
      </c>
      <c r="B45" s="681" t="s">
        <v>134</v>
      </c>
      <c r="C45" s="682"/>
      <c r="D45" s="682"/>
      <c r="E45" s="682"/>
      <c r="F45" s="682"/>
      <c r="G45" s="682"/>
      <c r="H45" s="682"/>
      <c r="I45" s="682"/>
      <c r="J45" s="682"/>
      <c r="K45" s="682"/>
      <c r="L45" s="682"/>
      <c r="M45" s="682"/>
      <c r="N45" s="682"/>
      <c r="O45" s="682"/>
      <c r="P45" s="682"/>
      <c r="Q45" s="682"/>
      <c r="R45" s="665"/>
      <c r="S45" s="666"/>
      <c r="T45" s="666"/>
      <c r="U45" s="666"/>
      <c r="V45" s="41" t="s">
        <v>4</v>
      </c>
      <c r="W45" s="667"/>
      <c r="X45" s="668"/>
      <c r="Y45" s="668"/>
      <c r="Z45" s="668"/>
      <c r="AA45" s="668"/>
      <c r="AB45" s="668"/>
      <c r="AC45" s="668"/>
      <c r="AD45" s="668"/>
      <c r="AE45" s="669"/>
    </row>
    <row r="46" spans="1:41" s="49" customFormat="1" ht="18" customHeight="1" x14ac:dyDescent="0.2">
      <c r="A46" s="711"/>
      <c r="B46" s="681" t="s">
        <v>131</v>
      </c>
      <c r="C46" s="682"/>
      <c r="D46" s="682"/>
      <c r="E46" s="682"/>
      <c r="F46" s="682"/>
      <c r="G46" s="682"/>
      <c r="H46" s="682"/>
      <c r="I46" s="682"/>
      <c r="J46" s="682"/>
      <c r="K46" s="682"/>
      <c r="L46" s="682"/>
      <c r="M46" s="682"/>
      <c r="N46" s="682"/>
      <c r="O46" s="682"/>
      <c r="P46" s="682"/>
      <c r="Q46" s="682"/>
      <c r="R46" s="665"/>
      <c r="S46" s="666"/>
      <c r="T46" s="666"/>
      <c r="U46" s="666"/>
      <c r="V46" s="41" t="s">
        <v>113</v>
      </c>
      <c r="W46" s="670"/>
      <c r="X46" s="671"/>
      <c r="Y46" s="671"/>
      <c r="Z46" s="671"/>
      <c r="AA46" s="671"/>
      <c r="AB46" s="671"/>
      <c r="AC46" s="671"/>
      <c r="AD46" s="671"/>
      <c r="AE46" s="672"/>
    </row>
    <row r="47" spans="1:41" ht="18" customHeight="1" x14ac:dyDescent="0.2">
      <c r="A47" s="711"/>
      <c r="B47" s="652" t="s">
        <v>119</v>
      </c>
      <c r="C47" s="653"/>
      <c r="D47" s="653"/>
      <c r="E47" s="654"/>
      <c r="F47" s="76" t="s">
        <v>28</v>
      </c>
      <c r="G47" s="76" t="s">
        <v>29</v>
      </c>
      <c r="H47" s="76" t="s">
        <v>30</v>
      </c>
      <c r="I47" s="76" t="s">
        <v>31</v>
      </c>
      <c r="J47" s="80" t="s">
        <v>32</v>
      </c>
      <c r="K47" s="76" t="s">
        <v>33</v>
      </c>
      <c r="L47" s="76" t="s">
        <v>34</v>
      </c>
      <c r="M47" s="76" t="s">
        <v>35</v>
      </c>
      <c r="N47" s="658" t="s">
        <v>86</v>
      </c>
      <c r="O47" s="659"/>
      <c r="P47" s="659"/>
      <c r="Q47" s="659"/>
      <c r="R47" s="659"/>
      <c r="S47" s="660"/>
      <c r="T47" s="683"/>
      <c r="U47" s="684"/>
      <c r="V47" s="684"/>
      <c r="W47" s="684"/>
      <c r="X47" s="684"/>
      <c r="Y47" s="684"/>
      <c r="Z47" s="684"/>
      <c r="AA47" s="684"/>
      <c r="AB47" s="684"/>
      <c r="AC47" s="684"/>
      <c r="AD47" s="684"/>
      <c r="AE47" s="685"/>
      <c r="AF47" s="51"/>
      <c r="AG47" s="51"/>
      <c r="AH47" s="51"/>
      <c r="AI47" s="51"/>
      <c r="AJ47" s="51"/>
      <c r="AK47" s="51"/>
      <c r="AL47" s="51"/>
      <c r="AM47" s="51"/>
      <c r="AN47" s="51"/>
      <c r="AO47" s="51"/>
    </row>
    <row r="48" spans="1:41" ht="22.5" customHeight="1" x14ac:dyDescent="0.2">
      <c r="A48" s="711"/>
      <c r="B48" s="655"/>
      <c r="C48" s="656"/>
      <c r="D48" s="656"/>
      <c r="E48" s="657"/>
      <c r="F48" s="81"/>
      <c r="G48" s="81"/>
      <c r="H48" s="81"/>
      <c r="I48" s="81"/>
      <c r="J48" s="81"/>
      <c r="K48" s="81"/>
      <c r="L48" s="81"/>
      <c r="M48" s="81"/>
      <c r="N48" s="661"/>
      <c r="O48" s="662"/>
      <c r="P48" s="662"/>
      <c r="Q48" s="662"/>
      <c r="R48" s="662"/>
      <c r="S48" s="663"/>
      <c r="T48" s="686"/>
      <c r="U48" s="687"/>
      <c r="V48" s="687"/>
      <c r="W48" s="687"/>
      <c r="X48" s="687"/>
      <c r="Y48" s="687"/>
      <c r="Z48" s="687"/>
      <c r="AA48" s="687"/>
      <c r="AB48" s="687"/>
      <c r="AC48" s="687"/>
      <c r="AD48" s="687"/>
      <c r="AE48" s="688"/>
      <c r="AF48" s="51"/>
      <c r="AG48" s="51"/>
      <c r="AH48" s="51"/>
      <c r="AI48" s="51"/>
      <c r="AJ48" s="51"/>
      <c r="AK48" s="51"/>
      <c r="AL48" s="51"/>
      <c r="AM48" s="51"/>
      <c r="AN48" s="51"/>
      <c r="AO48" s="51"/>
    </row>
    <row r="49" spans="1:41" ht="18" customHeight="1" x14ac:dyDescent="0.2">
      <c r="A49" s="711"/>
      <c r="B49" s="689" t="s">
        <v>13</v>
      </c>
      <c r="C49" s="690"/>
      <c r="D49" s="690"/>
      <c r="E49" s="691"/>
      <c r="F49" s="678" t="s">
        <v>87</v>
      </c>
      <c r="G49" s="679"/>
      <c r="H49" s="679"/>
      <c r="I49" s="680"/>
      <c r="J49" s="56"/>
      <c r="K49" s="57" t="s">
        <v>88</v>
      </c>
      <c r="L49" s="316"/>
      <c r="M49" s="59" t="s">
        <v>89</v>
      </c>
      <c r="N49" s="57" t="s">
        <v>90</v>
      </c>
      <c r="O49" s="58"/>
      <c r="P49" s="57" t="s">
        <v>88</v>
      </c>
      <c r="Q49" s="316"/>
      <c r="R49" s="77" t="s">
        <v>89</v>
      </c>
      <c r="S49" s="60"/>
      <c r="T49" s="51"/>
      <c r="U49" s="51"/>
      <c r="V49" s="51"/>
      <c r="W49" s="51"/>
      <c r="X49" s="51"/>
      <c r="Y49" s="51"/>
      <c r="Z49" s="51"/>
      <c r="AA49" s="51"/>
      <c r="AB49" s="51"/>
      <c r="AC49" s="51"/>
      <c r="AD49" s="51"/>
      <c r="AE49" s="99"/>
      <c r="AG49" s="51"/>
      <c r="AH49" s="51"/>
      <c r="AI49" s="51"/>
      <c r="AJ49" s="51"/>
      <c r="AK49" s="51"/>
      <c r="AL49" s="51"/>
      <c r="AM49" s="51"/>
      <c r="AN49" s="51"/>
      <c r="AO49" s="51"/>
    </row>
    <row r="50" spans="1:41" ht="18" customHeight="1" x14ac:dyDescent="0.2">
      <c r="A50" s="711"/>
      <c r="B50" s="692"/>
      <c r="C50" s="693"/>
      <c r="D50" s="693"/>
      <c r="E50" s="694"/>
      <c r="F50" s="678" t="s">
        <v>91</v>
      </c>
      <c r="G50" s="679"/>
      <c r="H50" s="679"/>
      <c r="I50" s="680"/>
      <c r="J50" s="56"/>
      <c r="K50" s="57" t="s">
        <v>88</v>
      </c>
      <c r="L50" s="316"/>
      <c r="M50" s="59" t="s">
        <v>89</v>
      </c>
      <c r="N50" s="57" t="s">
        <v>90</v>
      </c>
      <c r="O50" s="58"/>
      <c r="P50" s="57" t="s">
        <v>88</v>
      </c>
      <c r="Q50" s="316"/>
      <c r="R50" s="77" t="s">
        <v>89</v>
      </c>
      <c r="S50" s="61"/>
      <c r="T50" s="51"/>
      <c r="U50" s="51"/>
      <c r="V50" s="51"/>
      <c r="W50" s="51"/>
      <c r="X50" s="51"/>
      <c r="Y50" s="51"/>
      <c r="Z50" s="51"/>
      <c r="AA50" s="51"/>
      <c r="AB50" s="51"/>
      <c r="AC50" s="51"/>
      <c r="AD50" s="51"/>
      <c r="AE50" s="99"/>
      <c r="AG50" s="51"/>
      <c r="AH50" s="51"/>
      <c r="AI50" s="51"/>
      <c r="AJ50" s="51"/>
      <c r="AK50" s="51"/>
      <c r="AL50" s="51"/>
      <c r="AM50" s="51"/>
      <c r="AN50" s="51"/>
      <c r="AO50" s="51"/>
    </row>
    <row r="51" spans="1:41" ht="18" customHeight="1" x14ac:dyDescent="0.2">
      <c r="A51" s="711"/>
      <c r="B51" s="692"/>
      <c r="C51" s="693"/>
      <c r="D51" s="693"/>
      <c r="E51" s="694"/>
      <c r="F51" s="675" t="s">
        <v>92</v>
      </c>
      <c r="G51" s="676"/>
      <c r="H51" s="676"/>
      <c r="I51" s="677"/>
      <c r="J51" s="56"/>
      <c r="K51" s="57" t="s">
        <v>88</v>
      </c>
      <c r="L51" s="316"/>
      <c r="M51" s="59" t="s">
        <v>89</v>
      </c>
      <c r="N51" s="57" t="s">
        <v>90</v>
      </c>
      <c r="O51" s="58"/>
      <c r="P51" s="57" t="s">
        <v>88</v>
      </c>
      <c r="Q51" s="316"/>
      <c r="R51" s="77" t="s">
        <v>89</v>
      </c>
      <c r="S51" s="61"/>
      <c r="T51" s="51"/>
      <c r="U51" s="51"/>
      <c r="V51" s="51"/>
      <c r="W51" s="51"/>
      <c r="X51" s="51"/>
      <c r="Y51" s="51"/>
      <c r="Z51" s="51"/>
      <c r="AA51" s="51"/>
      <c r="AB51" s="51"/>
      <c r="AC51" s="51"/>
      <c r="AD51" s="51"/>
      <c r="AE51" s="99"/>
      <c r="AG51" s="51"/>
      <c r="AH51" s="51"/>
      <c r="AI51" s="51"/>
      <c r="AJ51" s="51"/>
      <c r="AK51" s="51"/>
      <c r="AL51" s="51"/>
      <c r="AM51" s="51"/>
      <c r="AN51" s="51"/>
      <c r="AO51" s="51"/>
    </row>
    <row r="52" spans="1:41" ht="18" customHeight="1" x14ac:dyDescent="0.2">
      <c r="A52" s="711"/>
      <c r="B52" s="692"/>
      <c r="C52" s="693"/>
      <c r="D52" s="693"/>
      <c r="E52" s="694"/>
      <c r="F52" s="675" t="s">
        <v>9</v>
      </c>
      <c r="G52" s="676"/>
      <c r="H52" s="676"/>
      <c r="I52" s="677"/>
      <c r="J52" s="56"/>
      <c r="K52" s="57" t="s">
        <v>88</v>
      </c>
      <c r="L52" s="316"/>
      <c r="M52" s="59" t="s">
        <v>89</v>
      </c>
      <c r="N52" s="57" t="s">
        <v>90</v>
      </c>
      <c r="O52" s="58"/>
      <c r="P52" s="57" t="s">
        <v>88</v>
      </c>
      <c r="Q52" s="316"/>
      <c r="R52" s="77" t="s">
        <v>89</v>
      </c>
      <c r="S52" s="78"/>
      <c r="T52" s="79"/>
      <c r="U52" s="79"/>
      <c r="V52" s="79"/>
      <c r="W52" s="79"/>
      <c r="X52" s="79"/>
      <c r="Y52" s="79"/>
      <c r="Z52" s="79"/>
      <c r="AA52" s="79"/>
      <c r="AB52" s="79"/>
      <c r="AC52" s="79"/>
      <c r="AD52" s="79"/>
      <c r="AE52" s="100"/>
      <c r="AF52" s="51"/>
      <c r="AG52" s="51"/>
      <c r="AH52" s="51"/>
      <c r="AI52" s="51"/>
      <c r="AJ52" s="51"/>
      <c r="AK52" s="51"/>
      <c r="AL52" s="51"/>
      <c r="AM52" s="51"/>
      <c r="AN52" s="51"/>
      <c r="AO52" s="51"/>
    </row>
    <row r="53" spans="1:41" ht="18" customHeight="1" x14ac:dyDescent="0.2">
      <c r="A53" s="711"/>
      <c r="B53" s="695"/>
      <c r="C53" s="696"/>
      <c r="D53" s="696"/>
      <c r="E53" s="697"/>
      <c r="F53" s="678" t="s">
        <v>36</v>
      </c>
      <c r="G53" s="679"/>
      <c r="H53" s="679"/>
      <c r="I53" s="680"/>
      <c r="J53" s="707"/>
      <c r="K53" s="708"/>
      <c r="L53" s="708"/>
      <c r="M53" s="708"/>
      <c r="N53" s="708"/>
      <c r="O53" s="708"/>
      <c r="P53" s="708"/>
      <c r="Q53" s="708"/>
      <c r="R53" s="708"/>
      <c r="S53" s="708"/>
      <c r="T53" s="708"/>
      <c r="U53" s="708"/>
      <c r="V53" s="708"/>
      <c r="W53" s="708"/>
      <c r="X53" s="708"/>
      <c r="Y53" s="708"/>
      <c r="Z53" s="708"/>
      <c r="AA53" s="708"/>
      <c r="AB53" s="708"/>
      <c r="AC53" s="708"/>
      <c r="AD53" s="708"/>
      <c r="AE53" s="709"/>
      <c r="AF53" s="51"/>
      <c r="AG53" s="51"/>
      <c r="AH53" s="51"/>
      <c r="AI53" s="51"/>
      <c r="AJ53" s="51"/>
      <c r="AK53" s="51"/>
      <c r="AL53" s="51"/>
      <c r="AM53" s="51"/>
      <c r="AN53" s="51"/>
      <c r="AO53" s="51"/>
    </row>
    <row r="54" spans="1:41" ht="18" customHeight="1" x14ac:dyDescent="0.2">
      <c r="A54" s="711"/>
      <c r="B54" s="729" t="s">
        <v>37</v>
      </c>
      <c r="C54" s="730"/>
      <c r="D54" s="730"/>
      <c r="E54" s="731"/>
      <c r="F54" s="735" t="s">
        <v>93</v>
      </c>
      <c r="G54" s="736"/>
      <c r="H54" s="736"/>
      <c r="I54" s="736"/>
      <c r="J54" s="736"/>
      <c r="K54" s="736"/>
      <c r="L54" s="737"/>
      <c r="M54" s="738" t="s">
        <v>264</v>
      </c>
      <c r="N54" s="739"/>
      <c r="O54" s="739"/>
      <c r="P54" s="739"/>
      <c r="Q54" s="739"/>
      <c r="R54" s="739"/>
      <c r="S54" s="739"/>
      <c r="T54" s="739"/>
      <c r="U54" s="739"/>
      <c r="V54" s="739"/>
      <c r="W54" s="739"/>
      <c r="X54" s="739"/>
      <c r="Y54" s="739"/>
      <c r="Z54" s="739"/>
      <c r="AA54" s="739"/>
      <c r="AB54" s="739"/>
      <c r="AC54" s="739"/>
      <c r="AD54" s="739"/>
      <c r="AE54" s="740"/>
      <c r="AF54" s="51"/>
      <c r="AG54" s="51"/>
      <c r="AH54" s="51"/>
      <c r="AI54" s="51"/>
      <c r="AJ54" s="51"/>
      <c r="AK54" s="51"/>
      <c r="AL54" s="51"/>
      <c r="AM54" s="51"/>
      <c r="AN54" s="51"/>
      <c r="AO54" s="51"/>
    </row>
    <row r="55" spans="1:41" ht="18" customHeight="1" x14ac:dyDescent="0.2">
      <c r="A55" s="711"/>
      <c r="B55" s="732"/>
      <c r="C55" s="733"/>
      <c r="D55" s="733"/>
      <c r="E55" s="734"/>
      <c r="F55" s="741" t="s">
        <v>14</v>
      </c>
      <c r="G55" s="742"/>
      <c r="H55" s="742"/>
      <c r="I55" s="742"/>
      <c r="J55" s="742"/>
      <c r="K55" s="742"/>
      <c r="L55" s="743"/>
      <c r="M55" s="744" t="s">
        <v>54</v>
      </c>
      <c r="N55" s="745"/>
      <c r="O55" s="745"/>
      <c r="P55" s="745"/>
      <c r="Q55" s="745"/>
      <c r="R55" s="745"/>
      <c r="S55" s="745"/>
      <c r="T55" s="745"/>
      <c r="U55" s="745"/>
      <c r="V55" s="745"/>
      <c r="W55" s="745"/>
      <c r="X55" s="745"/>
      <c r="Y55" s="745"/>
      <c r="Z55" s="745"/>
      <c r="AA55" s="745"/>
      <c r="AB55" s="745"/>
      <c r="AC55" s="745"/>
      <c r="AD55" s="745"/>
      <c r="AE55" s="746"/>
      <c r="AF55" s="51"/>
      <c r="AG55" s="51"/>
      <c r="AH55" s="51"/>
      <c r="AI55" s="51"/>
      <c r="AJ55" s="51"/>
      <c r="AK55" s="51"/>
      <c r="AL55" s="51"/>
      <c r="AM55" s="51"/>
      <c r="AN55" s="51"/>
      <c r="AO55" s="51"/>
    </row>
    <row r="56" spans="1:41" ht="18" customHeight="1" x14ac:dyDescent="0.2">
      <c r="A56" s="711"/>
      <c r="B56" s="675" t="s">
        <v>94</v>
      </c>
      <c r="C56" s="676"/>
      <c r="D56" s="676"/>
      <c r="E56" s="677"/>
      <c r="F56" s="722"/>
      <c r="G56" s="723"/>
      <c r="H56" s="723"/>
      <c r="I56" s="723"/>
      <c r="J56" s="723"/>
      <c r="K56" s="723"/>
      <c r="L56" s="723"/>
      <c r="M56" s="723"/>
      <c r="N56" s="723"/>
      <c r="O56" s="723"/>
      <c r="P56" s="723"/>
      <c r="Q56" s="723"/>
      <c r="R56" s="723"/>
      <c r="S56" s="723"/>
      <c r="T56" s="723"/>
      <c r="U56" s="723"/>
      <c r="V56" s="723"/>
      <c r="W56" s="723"/>
      <c r="X56" s="723"/>
      <c r="Y56" s="723"/>
      <c r="Z56" s="723"/>
      <c r="AA56" s="723"/>
      <c r="AB56" s="723"/>
      <c r="AC56" s="723"/>
      <c r="AD56" s="723"/>
      <c r="AE56" s="724"/>
      <c r="AF56" s="51"/>
      <c r="AG56" s="51"/>
      <c r="AH56" s="51"/>
      <c r="AI56" s="51"/>
      <c r="AJ56" s="51"/>
      <c r="AK56" s="51"/>
      <c r="AL56" s="51"/>
      <c r="AM56" s="51"/>
      <c r="AN56" s="51"/>
      <c r="AO56" s="51"/>
    </row>
    <row r="57" spans="1:41" ht="18" customHeight="1" x14ac:dyDescent="0.2">
      <c r="A57" s="711"/>
      <c r="B57" s="652" t="s">
        <v>95</v>
      </c>
      <c r="C57" s="653"/>
      <c r="D57" s="653"/>
      <c r="E57" s="654"/>
      <c r="F57" s="678" t="s">
        <v>96</v>
      </c>
      <c r="G57" s="680"/>
      <c r="H57" s="719" t="s">
        <v>97</v>
      </c>
      <c r="I57" s="720"/>
      <c r="J57" s="720"/>
      <c r="K57" s="721"/>
      <c r="L57" s="727" t="s">
        <v>98</v>
      </c>
      <c r="M57" s="728"/>
      <c r="N57" s="719"/>
      <c r="O57" s="720"/>
      <c r="P57" s="720"/>
      <c r="Q57" s="721"/>
      <c r="R57" s="727" t="s">
        <v>99</v>
      </c>
      <c r="S57" s="728"/>
      <c r="T57" s="719"/>
      <c r="U57" s="720"/>
      <c r="V57" s="720"/>
      <c r="W57" s="721"/>
      <c r="X57" s="727" t="s">
        <v>100</v>
      </c>
      <c r="Y57" s="728"/>
      <c r="Z57" s="719"/>
      <c r="AA57" s="720"/>
      <c r="AB57" s="720"/>
      <c r="AC57" s="721"/>
      <c r="AD57" s="62"/>
      <c r="AE57" s="145"/>
      <c r="AF57" s="51"/>
      <c r="AG57" s="51"/>
      <c r="AH57" s="51"/>
      <c r="AI57" s="51"/>
      <c r="AJ57" s="51"/>
      <c r="AK57" s="51"/>
      <c r="AL57" s="51"/>
      <c r="AM57" s="51"/>
      <c r="AN57" s="51"/>
      <c r="AO57" s="51"/>
    </row>
    <row r="58" spans="1:41" ht="18" customHeight="1" x14ac:dyDescent="0.2">
      <c r="A58" s="712"/>
      <c r="B58" s="655"/>
      <c r="C58" s="656"/>
      <c r="D58" s="656"/>
      <c r="E58" s="657"/>
      <c r="F58" s="678" t="s">
        <v>36</v>
      </c>
      <c r="G58" s="680"/>
      <c r="H58" s="722"/>
      <c r="I58" s="723"/>
      <c r="J58" s="723"/>
      <c r="K58" s="723"/>
      <c r="L58" s="723"/>
      <c r="M58" s="723"/>
      <c r="N58" s="723"/>
      <c r="O58" s="723"/>
      <c r="P58" s="723"/>
      <c r="Q58" s="723"/>
      <c r="R58" s="723"/>
      <c r="S58" s="723"/>
      <c r="T58" s="723"/>
      <c r="U58" s="723"/>
      <c r="V58" s="723"/>
      <c r="W58" s="723"/>
      <c r="X58" s="723"/>
      <c r="Y58" s="723"/>
      <c r="Z58" s="723"/>
      <c r="AA58" s="723"/>
      <c r="AB58" s="723"/>
      <c r="AC58" s="723"/>
      <c r="AD58" s="723"/>
      <c r="AE58" s="724"/>
      <c r="AF58" s="51"/>
      <c r="AG58" s="51"/>
      <c r="AH58" s="51"/>
      <c r="AI58" s="51"/>
      <c r="AJ58" s="51"/>
      <c r="AK58" s="51"/>
      <c r="AL58" s="51"/>
      <c r="AM58" s="51"/>
      <c r="AN58" s="51"/>
      <c r="AO58" s="51"/>
    </row>
    <row r="59" spans="1:41" ht="18" customHeight="1" x14ac:dyDescent="0.2">
      <c r="A59" s="678" t="s">
        <v>15</v>
      </c>
      <c r="B59" s="679"/>
      <c r="C59" s="679"/>
      <c r="D59" s="679"/>
      <c r="E59" s="680"/>
      <c r="F59" s="725" t="s">
        <v>16</v>
      </c>
      <c r="G59" s="725"/>
      <c r="H59" s="725"/>
      <c r="I59" s="725"/>
      <c r="J59" s="725"/>
      <c r="K59" s="725"/>
      <c r="L59" s="725"/>
      <c r="M59" s="725"/>
      <c r="N59" s="725"/>
      <c r="O59" s="725"/>
      <c r="P59" s="725"/>
      <c r="Q59" s="725"/>
      <c r="R59" s="725"/>
      <c r="S59" s="725"/>
      <c r="T59" s="725"/>
      <c r="U59" s="725"/>
      <c r="V59" s="725"/>
      <c r="W59" s="725"/>
      <c r="X59" s="725"/>
      <c r="Y59" s="725"/>
      <c r="Z59" s="725"/>
      <c r="AA59" s="725"/>
      <c r="AB59" s="725"/>
      <c r="AC59" s="725"/>
      <c r="AD59" s="725"/>
      <c r="AE59" s="726"/>
      <c r="AF59" s="51"/>
      <c r="AG59" s="51"/>
      <c r="AH59" s="51"/>
      <c r="AI59" s="51"/>
      <c r="AJ59" s="51"/>
      <c r="AK59" s="51"/>
      <c r="AL59" s="51"/>
      <c r="AM59" s="51"/>
      <c r="AN59" s="51"/>
      <c r="AO59" s="51"/>
    </row>
    <row r="60" spans="1:41" ht="6" customHeight="1" x14ac:dyDescent="0.2">
      <c r="A60" s="63"/>
      <c r="B60" s="63"/>
      <c r="C60" s="63"/>
      <c r="D60" s="63"/>
      <c r="E60" s="63"/>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51"/>
      <c r="AG60" s="51"/>
      <c r="AH60" s="51"/>
      <c r="AI60" s="51"/>
      <c r="AJ60" s="51"/>
      <c r="AK60" s="51"/>
      <c r="AL60" s="51"/>
      <c r="AM60" s="51"/>
      <c r="AN60" s="51"/>
      <c r="AO60" s="51"/>
    </row>
    <row r="61" spans="1:41" ht="14.25" customHeight="1" x14ac:dyDescent="0.2">
      <c r="A61" s="65" t="s">
        <v>101</v>
      </c>
      <c r="B61" s="66" t="s">
        <v>102</v>
      </c>
      <c r="C61" s="67" t="s">
        <v>103</v>
      </c>
      <c r="D61" s="68"/>
      <c r="E61" s="69"/>
      <c r="F61" s="70"/>
      <c r="G61" s="70"/>
      <c r="H61" s="70"/>
      <c r="I61" s="70"/>
      <c r="J61" s="70"/>
      <c r="K61" s="70"/>
      <c r="L61" s="70"/>
      <c r="M61" s="70"/>
      <c r="N61" s="70"/>
      <c r="O61" s="70"/>
      <c r="P61" s="70"/>
      <c r="Q61" s="70"/>
      <c r="R61" s="70"/>
      <c r="S61" s="70"/>
      <c r="T61" s="70"/>
      <c r="U61" s="70"/>
      <c r="V61" s="70"/>
      <c r="W61" s="70"/>
      <c r="X61" s="70"/>
      <c r="Y61" s="69"/>
      <c r="Z61" s="69"/>
      <c r="AA61" s="69"/>
      <c r="AB61" s="69"/>
      <c r="AC61" s="69"/>
      <c r="AD61" s="69"/>
      <c r="AE61" s="69"/>
      <c r="AF61" s="51"/>
      <c r="AG61" s="51"/>
      <c r="AH61" s="51"/>
      <c r="AI61" s="51"/>
      <c r="AJ61" s="51"/>
      <c r="AK61" s="51"/>
      <c r="AL61" s="51"/>
      <c r="AM61" s="51"/>
      <c r="AN61" s="51"/>
      <c r="AO61" s="51"/>
    </row>
    <row r="62" spans="1:41" ht="14.25" customHeight="1" x14ac:dyDescent="0.2">
      <c r="A62" s="65"/>
      <c r="B62" s="66" t="s">
        <v>102</v>
      </c>
      <c r="C62" s="65" t="s">
        <v>135</v>
      </c>
      <c r="D62" s="67"/>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51"/>
      <c r="AG62" s="51"/>
      <c r="AH62" s="51"/>
      <c r="AI62" s="51"/>
      <c r="AJ62" s="51"/>
      <c r="AK62" s="51"/>
      <c r="AL62" s="51"/>
      <c r="AM62" s="51"/>
      <c r="AN62" s="51"/>
      <c r="AO62" s="51"/>
    </row>
    <row r="63" spans="1:41" s="72" customFormat="1" ht="14.25" customHeight="1" x14ac:dyDescent="0.2">
      <c r="C63" s="69" t="s">
        <v>136</v>
      </c>
    </row>
    <row r="64" spans="1:41" s="72" customFormat="1" ht="14.25" customHeight="1" x14ac:dyDescent="0.2"/>
    <row r="65" spans="4:25" s="73" customFormat="1" ht="14.25" customHeight="1" x14ac:dyDescent="0.2">
      <c r="Y65" s="74"/>
    </row>
    <row r="66" spans="4:25" s="73" customFormat="1" ht="14.25" customHeight="1" x14ac:dyDescent="0.2"/>
    <row r="67" spans="4:25" x14ac:dyDescent="0.2">
      <c r="D67" s="68"/>
    </row>
    <row r="68" spans="4:25" x14ac:dyDescent="0.2">
      <c r="D68" s="68"/>
    </row>
  </sheetData>
  <mergeCells count="140">
    <mergeCell ref="F17:I17"/>
    <mergeCell ref="J17:AE17"/>
    <mergeCell ref="A2:D2"/>
    <mergeCell ref="E2:AE2"/>
    <mergeCell ref="A3:AE3"/>
    <mergeCell ref="B10:E10"/>
    <mergeCell ref="F10:AE10"/>
    <mergeCell ref="B11:E11"/>
    <mergeCell ref="F11:AE11"/>
    <mergeCell ref="B12:E15"/>
    <mergeCell ref="F15:L15"/>
    <mergeCell ref="M15:AE15"/>
    <mergeCell ref="F16:I16"/>
    <mergeCell ref="J16:R16"/>
    <mergeCell ref="S16:V16"/>
    <mergeCell ref="W16:AE16"/>
    <mergeCell ref="F12:I12"/>
    <mergeCell ref="J12:L12"/>
    <mergeCell ref="N12:Q12"/>
    <mergeCell ref="F13:H14"/>
    <mergeCell ref="K13:O14"/>
    <mergeCell ref="R13:AE14"/>
    <mergeCell ref="A10:A17"/>
    <mergeCell ref="B16:E17"/>
    <mergeCell ref="A35:AE35"/>
    <mergeCell ref="A36:AE36"/>
    <mergeCell ref="AA27:AD27"/>
    <mergeCell ref="O27:Z27"/>
    <mergeCell ref="L27:N27"/>
    <mergeCell ref="W18:Z18"/>
    <mergeCell ref="B19:E20"/>
    <mergeCell ref="F19:L20"/>
    <mergeCell ref="O19:Q20"/>
    <mergeCell ref="T19:V20"/>
    <mergeCell ref="Y19:AE20"/>
    <mergeCell ref="A18:A26"/>
    <mergeCell ref="B18:E18"/>
    <mergeCell ref="F18:L18"/>
    <mergeCell ref="M18:N21"/>
    <mergeCell ref="O18:R18"/>
    <mergeCell ref="S18:U18"/>
    <mergeCell ref="B21:E21"/>
    <mergeCell ref="O21:U21"/>
    <mergeCell ref="B26:I26"/>
    <mergeCell ref="A29:AE29"/>
    <mergeCell ref="J26:N26"/>
    <mergeCell ref="O26:AE26"/>
    <mergeCell ref="V21:AE21"/>
    <mergeCell ref="B24:I25"/>
    <mergeCell ref="J24:N24"/>
    <mergeCell ref="O24:AE24"/>
    <mergeCell ref="J25:N25"/>
    <mergeCell ref="O25:AE25"/>
    <mergeCell ref="B22:N22"/>
    <mergeCell ref="B23:N23"/>
    <mergeCell ref="O22:AE23"/>
    <mergeCell ref="F21:G21"/>
    <mergeCell ref="Z57:AC57"/>
    <mergeCell ref="F58:G58"/>
    <mergeCell ref="H58:AE58"/>
    <mergeCell ref="A59:E59"/>
    <mergeCell ref="F59:AE59"/>
    <mergeCell ref="A7:AE7"/>
    <mergeCell ref="A8:AE8"/>
    <mergeCell ref="B56:E56"/>
    <mergeCell ref="F56:AE56"/>
    <mergeCell ref="B57:E58"/>
    <mergeCell ref="F57:G57"/>
    <mergeCell ref="H57:K57"/>
    <mergeCell ref="L57:M57"/>
    <mergeCell ref="N57:Q57"/>
    <mergeCell ref="R57:S57"/>
    <mergeCell ref="T57:W57"/>
    <mergeCell ref="X57:Y57"/>
    <mergeCell ref="B54:E55"/>
    <mergeCell ref="F54:L54"/>
    <mergeCell ref="M54:AE54"/>
    <mergeCell ref="F55:L55"/>
    <mergeCell ref="M55:AE55"/>
    <mergeCell ref="W28:AE28"/>
    <mergeCell ref="A31:AE31"/>
    <mergeCell ref="A27:E27"/>
    <mergeCell ref="F27:K27"/>
    <mergeCell ref="A28:Q28"/>
    <mergeCell ref="R28:U28"/>
    <mergeCell ref="F53:I53"/>
    <mergeCell ref="J53:AE53"/>
    <mergeCell ref="A45:A58"/>
    <mergeCell ref="W44:Y44"/>
    <mergeCell ref="Z44:AB44"/>
    <mergeCell ref="AC44:AE44"/>
    <mergeCell ref="Q43:S43"/>
    <mergeCell ref="T43:V43"/>
    <mergeCell ref="W43:Y43"/>
    <mergeCell ref="Z43:AB43"/>
    <mergeCell ref="AC43:AE43"/>
    <mergeCell ref="H44:J44"/>
    <mergeCell ref="K44:M44"/>
    <mergeCell ref="N44:P44"/>
    <mergeCell ref="Q44:S44"/>
    <mergeCell ref="T44:V44"/>
    <mergeCell ref="A41:A44"/>
    <mergeCell ref="B43:G43"/>
    <mergeCell ref="B44:G44"/>
    <mergeCell ref="B41:G42"/>
    <mergeCell ref="B30:C30"/>
    <mergeCell ref="F52:I52"/>
    <mergeCell ref="F51:I51"/>
    <mergeCell ref="F50:I50"/>
    <mergeCell ref="F49:I49"/>
    <mergeCell ref="B46:Q46"/>
    <mergeCell ref="B45:Q45"/>
    <mergeCell ref="Z41:AE41"/>
    <mergeCell ref="H42:J42"/>
    <mergeCell ref="K42:M42"/>
    <mergeCell ref="N42:P42"/>
    <mergeCell ref="Q42:S42"/>
    <mergeCell ref="T42:V42"/>
    <mergeCell ref="W42:Y42"/>
    <mergeCell ref="Z42:AB42"/>
    <mergeCell ref="AC42:AE42"/>
    <mergeCell ref="T41:Y41"/>
    <mergeCell ref="T47:AE48"/>
    <mergeCell ref="B49:E53"/>
    <mergeCell ref="A39:AE39"/>
    <mergeCell ref="A37:AE37"/>
    <mergeCell ref="A32:AE32"/>
    <mergeCell ref="A33:AE33"/>
    <mergeCell ref="A34:AE34"/>
    <mergeCell ref="N43:P43"/>
    <mergeCell ref="A38:AE38"/>
    <mergeCell ref="B47:E48"/>
    <mergeCell ref="N47:S48"/>
    <mergeCell ref="H41:M41"/>
    <mergeCell ref="H43:J43"/>
    <mergeCell ref="K43:M43"/>
    <mergeCell ref="N41:S41"/>
    <mergeCell ref="R45:U45"/>
    <mergeCell ref="R46:U46"/>
    <mergeCell ref="W45:AE46"/>
  </mergeCells>
  <phoneticPr fontId="10"/>
  <printOptions horizontalCentered="1"/>
  <pageMargins left="0.31496062992125984" right="0.23622047244094491" top="0.39" bottom="0.19685039370078741" header="0.51181102362204722" footer="0.37"/>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63"/>
  <sheetViews>
    <sheetView view="pageBreakPreview" zoomScaleNormal="100" zoomScaleSheetLayoutView="100" workbookViewId="0">
      <selection activeCell="A16" sqref="A16:AE16"/>
    </sheetView>
  </sheetViews>
  <sheetFormatPr defaultColWidth="9" defaultRowHeight="13" x14ac:dyDescent="0.2"/>
  <cols>
    <col min="1" max="1" width="5.33203125" style="44" customWidth="1"/>
    <col min="2" max="31" width="3.08203125" style="44" customWidth="1"/>
    <col min="32" max="41" width="2.58203125" style="44" customWidth="1"/>
    <col min="42" max="42" width="2.75" style="44" customWidth="1"/>
    <col min="43" max="43" width="2.58203125" style="44" customWidth="1"/>
    <col min="44" max="44" width="2.75" style="44" customWidth="1"/>
    <col min="45" max="64" width="2.58203125" style="44" customWidth="1"/>
    <col min="65" max="16384" width="9" style="44"/>
  </cols>
  <sheetData>
    <row r="1" spans="1:41" ht="7.5" customHeight="1" x14ac:dyDescent="0.2"/>
    <row r="2" spans="1:41" ht="18" customHeight="1" x14ac:dyDescent="0.2">
      <c r="A2" s="822" t="s">
        <v>120</v>
      </c>
      <c r="B2" s="823"/>
      <c r="C2" s="823"/>
      <c r="D2" s="824"/>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row>
    <row r="3" spans="1:41" ht="18" customHeight="1" x14ac:dyDescent="0.2">
      <c r="A3" s="826" t="s">
        <v>121</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row>
    <row r="4" spans="1:41" ht="8.25" customHeight="1" thickBot="1" x14ac:dyDescent="0.25">
      <c r="A4" s="45"/>
      <c r="B4" s="46"/>
      <c r="C4" s="46"/>
      <c r="D4" s="46"/>
      <c r="E4" s="46"/>
      <c r="F4" s="1"/>
      <c r="G4" s="46"/>
      <c r="H4" s="46"/>
      <c r="I4" s="46"/>
      <c r="J4" s="46"/>
      <c r="K4" s="46"/>
      <c r="L4" s="46"/>
      <c r="M4" s="46"/>
      <c r="N4" s="46"/>
      <c r="O4" s="46"/>
      <c r="P4" s="46"/>
      <c r="Q4" s="46"/>
      <c r="R4" s="46"/>
      <c r="S4" s="46"/>
      <c r="T4" s="46"/>
      <c r="U4" s="46"/>
      <c r="V4" s="46"/>
      <c r="W4" s="46"/>
      <c r="X4" s="46"/>
      <c r="Y4" s="46"/>
      <c r="Z4" s="46"/>
      <c r="AA4" s="46"/>
      <c r="AB4" s="46"/>
      <c r="AC4" s="46"/>
    </row>
    <row r="5" spans="1:41" ht="18.75" customHeight="1" x14ac:dyDescent="0.2">
      <c r="A5" s="852" t="s">
        <v>129</v>
      </c>
      <c r="B5" s="853"/>
      <c r="C5" s="853"/>
      <c r="D5" s="853"/>
      <c r="E5" s="854"/>
      <c r="F5" s="846"/>
      <c r="G5" s="847"/>
      <c r="H5" s="847"/>
      <c r="I5" s="847"/>
      <c r="J5" s="847"/>
      <c r="K5" s="847"/>
      <c r="L5" s="847"/>
      <c r="M5" s="847"/>
      <c r="N5" s="847"/>
      <c r="O5" s="847"/>
      <c r="P5" s="847"/>
      <c r="Q5" s="847"/>
      <c r="R5" s="847"/>
      <c r="S5" s="847"/>
      <c r="T5" s="847"/>
      <c r="U5" s="847"/>
      <c r="V5" s="847"/>
      <c r="W5" s="847"/>
      <c r="X5" s="847"/>
      <c r="Y5" s="847"/>
      <c r="Z5" s="847"/>
      <c r="AA5" s="847"/>
      <c r="AB5" s="847"/>
      <c r="AC5" s="847"/>
      <c r="AD5" s="847"/>
      <c r="AE5" s="848"/>
      <c r="AF5" s="51"/>
      <c r="AG5" s="51"/>
      <c r="AH5" s="51"/>
      <c r="AI5" s="51"/>
      <c r="AJ5" s="51"/>
      <c r="AK5" s="51"/>
      <c r="AL5" s="51"/>
      <c r="AM5" s="51"/>
      <c r="AN5" s="51"/>
      <c r="AO5" s="51"/>
    </row>
    <row r="6" spans="1:41" ht="26.25" customHeight="1" thickBot="1" x14ac:dyDescent="0.25">
      <c r="A6" s="855" t="s">
        <v>128</v>
      </c>
      <c r="B6" s="856"/>
      <c r="C6" s="856"/>
      <c r="D6" s="856"/>
      <c r="E6" s="857"/>
      <c r="F6" s="849"/>
      <c r="G6" s="850"/>
      <c r="H6" s="850"/>
      <c r="I6" s="850"/>
      <c r="J6" s="850"/>
      <c r="K6" s="850"/>
      <c r="L6" s="850"/>
      <c r="M6" s="850"/>
      <c r="N6" s="850"/>
      <c r="O6" s="850"/>
      <c r="P6" s="850"/>
      <c r="Q6" s="850"/>
      <c r="R6" s="850"/>
      <c r="S6" s="850"/>
      <c r="T6" s="850"/>
      <c r="U6" s="850"/>
      <c r="V6" s="850"/>
      <c r="W6" s="850"/>
      <c r="X6" s="850"/>
      <c r="Y6" s="850"/>
      <c r="Z6" s="850"/>
      <c r="AA6" s="850"/>
      <c r="AB6" s="850"/>
      <c r="AC6" s="850"/>
      <c r="AD6" s="850"/>
      <c r="AE6" s="851"/>
      <c r="AF6" s="51"/>
      <c r="AG6" s="51"/>
      <c r="AH6" s="51"/>
      <c r="AI6" s="51"/>
      <c r="AJ6" s="51"/>
      <c r="AK6" s="51"/>
      <c r="AL6" s="51"/>
      <c r="AM6" s="51"/>
      <c r="AN6" s="51"/>
      <c r="AO6" s="51"/>
    </row>
    <row r="7" spans="1:41" ht="6.75" customHeight="1" thickBot="1" x14ac:dyDescent="0.25">
      <c r="A7" s="858"/>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60"/>
      <c r="AF7" s="51"/>
      <c r="AG7" s="51"/>
      <c r="AH7" s="51"/>
      <c r="AI7" s="51"/>
      <c r="AJ7" s="51"/>
      <c r="AK7" s="51"/>
      <c r="AL7" s="51"/>
      <c r="AM7" s="51"/>
      <c r="AN7" s="51"/>
      <c r="AO7" s="51"/>
    </row>
    <row r="8" spans="1:41" s="49" customFormat="1" ht="21" customHeight="1" thickBot="1" x14ac:dyDescent="0.25">
      <c r="A8" s="82"/>
      <c r="B8" s="673" t="s">
        <v>133</v>
      </c>
      <c r="C8" s="674"/>
      <c r="D8" s="6" t="s">
        <v>114</v>
      </c>
      <c r="E8" s="42"/>
      <c r="F8" s="42"/>
      <c r="G8" s="42"/>
      <c r="H8" s="42"/>
      <c r="I8" s="42"/>
      <c r="J8" s="42"/>
      <c r="K8" s="42"/>
      <c r="L8" s="42"/>
      <c r="M8" s="42"/>
      <c r="N8" s="42"/>
      <c r="O8" s="53"/>
      <c r="P8" s="53"/>
      <c r="Q8" s="53"/>
      <c r="R8" s="53"/>
      <c r="S8" s="53"/>
      <c r="T8" s="53"/>
      <c r="U8" s="53"/>
      <c r="V8" s="53"/>
      <c r="W8" s="53"/>
      <c r="X8" s="53"/>
      <c r="Y8" s="54"/>
      <c r="Z8" s="54"/>
      <c r="AA8" s="55"/>
      <c r="AB8" s="55"/>
      <c r="AC8" s="55"/>
      <c r="AD8" s="55"/>
      <c r="AE8" s="104"/>
    </row>
    <row r="9" spans="1:41" s="5" customFormat="1" ht="16.5" customHeight="1" x14ac:dyDescent="0.2">
      <c r="A9" s="649" t="s">
        <v>122</v>
      </c>
      <c r="B9" s="650"/>
      <c r="C9" s="650"/>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c r="AD9" s="650"/>
      <c r="AE9" s="651"/>
    </row>
    <row r="10" spans="1:41" s="5" customFormat="1" ht="16.5" customHeight="1" x14ac:dyDescent="0.2">
      <c r="A10" s="649" t="s">
        <v>123</v>
      </c>
      <c r="B10" s="650"/>
      <c r="C10" s="650"/>
      <c r="D10" s="650"/>
      <c r="E10" s="650"/>
      <c r="F10" s="650"/>
      <c r="G10" s="650"/>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1"/>
    </row>
    <row r="11" spans="1:41" s="5" customFormat="1" ht="16.5" customHeight="1" x14ac:dyDescent="0.2">
      <c r="A11" s="649" t="s">
        <v>124</v>
      </c>
      <c r="B11" s="650"/>
      <c r="C11" s="650"/>
      <c r="D11" s="650"/>
      <c r="E11" s="650"/>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1"/>
    </row>
    <row r="12" spans="1:41" s="5" customFormat="1" ht="16.5" customHeight="1" x14ac:dyDescent="0.2">
      <c r="A12" s="649" t="s">
        <v>125</v>
      </c>
      <c r="B12" s="650"/>
      <c r="C12" s="650"/>
      <c r="D12" s="650"/>
      <c r="E12" s="65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1"/>
    </row>
    <row r="13" spans="1:41" s="5" customFormat="1" ht="16.5" customHeight="1" x14ac:dyDescent="0.2">
      <c r="A13" s="649" t="s">
        <v>126</v>
      </c>
      <c r="B13" s="650"/>
      <c r="C13" s="650"/>
      <c r="D13" s="650"/>
      <c r="E13" s="650"/>
      <c r="F13" s="650"/>
      <c r="G13" s="650"/>
      <c r="H13" s="650"/>
      <c r="I13" s="650"/>
      <c r="J13" s="650"/>
      <c r="K13" s="650"/>
      <c r="L13" s="650"/>
      <c r="M13" s="650"/>
      <c r="N13" s="650"/>
      <c r="O13" s="650"/>
      <c r="P13" s="650"/>
      <c r="Q13" s="650"/>
      <c r="R13" s="650"/>
      <c r="S13" s="650"/>
      <c r="T13" s="650"/>
      <c r="U13" s="650"/>
      <c r="V13" s="650"/>
      <c r="W13" s="650"/>
      <c r="X13" s="650"/>
      <c r="Y13" s="650"/>
      <c r="Z13" s="650"/>
      <c r="AA13" s="650"/>
      <c r="AB13" s="650"/>
      <c r="AC13" s="650"/>
      <c r="AD13" s="650"/>
      <c r="AE13" s="651"/>
    </row>
    <row r="14" spans="1:41" s="5" customFormat="1" ht="16.5" customHeight="1" x14ac:dyDescent="0.2">
      <c r="A14" s="649" t="s">
        <v>127</v>
      </c>
      <c r="B14" s="650"/>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1"/>
    </row>
    <row r="15" spans="1:41" s="5" customFormat="1" ht="16.5" customHeight="1" x14ac:dyDescent="0.2">
      <c r="A15" s="649" t="s">
        <v>170</v>
      </c>
      <c r="B15" s="650"/>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1"/>
    </row>
    <row r="16" spans="1:41" s="49" customFormat="1" ht="16.5" customHeight="1" x14ac:dyDescent="0.2">
      <c r="A16" s="649" t="s">
        <v>168</v>
      </c>
      <c r="B16" s="650"/>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1"/>
    </row>
    <row r="17" spans="1:41" s="49" customFormat="1" ht="16.5" customHeight="1" x14ac:dyDescent="0.2">
      <c r="A17" s="649" t="s">
        <v>169</v>
      </c>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1"/>
    </row>
    <row r="18" spans="1:41" s="49" customFormat="1" ht="4.5" customHeight="1" x14ac:dyDescent="0.2">
      <c r="A18" s="136"/>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7"/>
    </row>
    <row r="19" spans="1:41" s="49" customFormat="1" ht="18" customHeight="1" x14ac:dyDescent="0.2">
      <c r="A19" s="714" t="s">
        <v>55</v>
      </c>
      <c r="B19" s="718"/>
      <c r="C19" s="718"/>
      <c r="D19" s="718"/>
      <c r="E19" s="718"/>
      <c r="F19" s="718"/>
      <c r="G19" s="718"/>
      <c r="H19" s="664" t="s">
        <v>5</v>
      </c>
      <c r="I19" s="664"/>
      <c r="J19" s="664"/>
      <c r="K19" s="664"/>
      <c r="L19" s="664"/>
      <c r="M19" s="664"/>
      <c r="N19" s="664" t="s">
        <v>6</v>
      </c>
      <c r="O19" s="664"/>
      <c r="P19" s="664"/>
      <c r="Q19" s="664"/>
      <c r="R19" s="664"/>
      <c r="S19" s="664"/>
      <c r="T19" s="664" t="s">
        <v>7</v>
      </c>
      <c r="U19" s="664"/>
      <c r="V19" s="664"/>
      <c r="W19" s="664"/>
      <c r="X19" s="664"/>
      <c r="Y19" s="664"/>
      <c r="Z19" s="664" t="s">
        <v>8</v>
      </c>
      <c r="AA19" s="664"/>
      <c r="AB19" s="664"/>
      <c r="AC19" s="664"/>
      <c r="AD19" s="664"/>
      <c r="AE19" s="664"/>
    </row>
    <row r="20" spans="1:41" s="49" customFormat="1" ht="18" customHeight="1" x14ac:dyDescent="0.2">
      <c r="A20" s="715"/>
      <c r="B20" s="718"/>
      <c r="C20" s="718"/>
      <c r="D20" s="718"/>
      <c r="E20" s="718"/>
      <c r="F20" s="718"/>
      <c r="G20" s="718"/>
      <c r="H20" s="664" t="s">
        <v>118</v>
      </c>
      <c r="I20" s="664"/>
      <c r="J20" s="664"/>
      <c r="K20" s="664" t="s">
        <v>117</v>
      </c>
      <c r="L20" s="664"/>
      <c r="M20" s="664"/>
      <c r="N20" s="664" t="s">
        <v>118</v>
      </c>
      <c r="O20" s="664"/>
      <c r="P20" s="664"/>
      <c r="Q20" s="664" t="s">
        <v>117</v>
      </c>
      <c r="R20" s="664"/>
      <c r="S20" s="664"/>
      <c r="T20" s="664" t="s">
        <v>118</v>
      </c>
      <c r="U20" s="664"/>
      <c r="V20" s="664"/>
      <c r="W20" s="664" t="s">
        <v>117</v>
      </c>
      <c r="X20" s="664"/>
      <c r="Y20" s="664"/>
      <c r="Z20" s="664" t="s">
        <v>118</v>
      </c>
      <c r="AA20" s="664"/>
      <c r="AB20" s="664"/>
      <c r="AC20" s="664" t="s">
        <v>117</v>
      </c>
      <c r="AD20" s="664"/>
      <c r="AE20" s="664"/>
    </row>
    <row r="21" spans="1:41" s="49" customFormat="1" ht="18" customHeight="1" x14ac:dyDescent="0.2">
      <c r="A21" s="715"/>
      <c r="B21" s="664" t="s">
        <v>115</v>
      </c>
      <c r="C21" s="664"/>
      <c r="D21" s="664"/>
      <c r="E21" s="664"/>
      <c r="F21" s="664"/>
      <c r="G21" s="664"/>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row>
    <row r="22" spans="1:41" s="49" customFormat="1" ht="18" customHeight="1" x14ac:dyDescent="0.2">
      <c r="A22" s="715"/>
      <c r="B22" s="717" t="s">
        <v>116</v>
      </c>
      <c r="C22" s="717"/>
      <c r="D22" s="717"/>
      <c r="E22" s="717"/>
      <c r="F22" s="717"/>
      <c r="G22" s="717"/>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row>
    <row r="23" spans="1:41" s="49" customFormat="1" ht="18" customHeight="1" x14ac:dyDescent="0.2">
      <c r="A23" s="843" t="s">
        <v>132</v>
      </c>
      <c r="B23" s="681" t="s">
        <v>130</v>
      </c>
      <c r="C23" s="682"/>
      <c r="D23" s="682"/>
      <c r="E23" s="682"/>
      <c r="F23" s="682"/>
      <c r="G23" s="682"/>
      <c r="H23" s="682"/>
      <c r="I23" s="682"/>
      <c r="J23" s="682"/>
      <c r="K23" s="682"/>
      <c r="L23" s="682"/>
      <c r="M23" s="682"/>
      <c r="N23" s="682"/>
      <c r="O23" s="682"/>
      <c r="P23" s="682"/>
      <c r="Q23" s="682"/>
      <c r="R23" s="665"/>
      <c r="S23" s="666"/>
      <c r="T23" s="666"/>
      <c r="U23" s="666"/>
      <c r="V23" s="41" t="s">
        <v>4</v>
      </c>
      <c r="W23" s="667"/>
      <c r="X23" s="668"/>
      <c r="Y23" s="668"/>
      <c r="Z23" s="668"/>
      <c r="AA23" s="668"/>
      <c r="AB23" s="668"/>
      <c r="AC23" s="668"/>
      <c r="AD23" s="668"/>
      <c r="AE23" s="669"/>
    </row>
    <row r="24" spans="1:41" s="49" customFormat="1" ht="18" customHeight="1" x14ac:dyDescent="0.2">
      <c r="A24" s="844"/>
      <c r="B24" s="681" t="s">
        <v>131</v>
      </c>
      <c r="C24" s="682"/>
      <c r="D24" s="682"/>
      <c r="E24" s="682"/>
      <c r="F24" s="682"/>
      <c r="G24" s="682"/>
      <c r="H24" s="682"/>
      <c r="I24" s="682"/>
      <c r="J24" s="682"/>
      <c r="K24" s="682"/>
      <c r="L24" s="682"/>
      <c r="M24" s="682"/>
      <c r="N24" s="682"/>
      <c r="O24" s="682"/>
      <c r="P24" s="682"/>
      <c r="Q24" s="682"/>
      <c r="R24" s="665"/>
      <c r="S24" s="666"/>
      <c r="T24" s="666"/>
      <c r="U24" s="666"/>
      <c r="V24" s="41" t="s">
        <v>113</v>
      </c>
      <c r="W24" s="670"/>
      <c r="X24" s="671"/>
      <c r="Y24" s="671"/>
      <c r="Z24" s="671"/>
      <c r="AA24" s="671"/>
      <c r="AB24" s="671"/>
      <c r="AC24" s="671"/>
      <c r="AD24" s="671"/>
      <c r="AE24" s="672"/>
    </row>
    <row r="25" spans="1:41" ht="18" customHeight="1" x14ac:dyDescent="0.2">
      <c r="A25" s="844"/>
      <c r="B25" s="652" t="s">
        <v>119</v>
      </c>
      <c r="C25" s="653"/>
      <c r="D25" s="653"/>
      <c r="E25" s="654"/>
      <c r="F25" s="76" t="s">
        <v>28</v>
      </c>
      <c r="G25" s="76" t="s">
        <v>29</v>
      </c>
      <c r="H25" s="76" t="s">
        <v>30</v>
      </c>
      <c r="I25" s="76" t="s">
        <v>31</v>
      </c>
      <c r="J25" s="80" t="s">
        <v>32</v>
      </c>
      <c r="K25" s="76" t="s">
        <v>33</v>
      </c>
      <c r="L25" s="76" t="s">
        <v>34</v>
      </c>
      <c r="M25" s="76" t="s">
        <v>35</v>
      </c>
      <c r="N25" s="658" t="s">
        <v>86</v>
      </c>
      <c r="O25" s="659"/>
      <c r="P25" s="659"/>
      <c r="Q25" s="659"/>
      <c r="R25" s="659"/>
      <c r="S25" s="660"/>
      <c r="T25" s="683"/>
      <c r="U25" s="684"/>
      <c r="V25" s="684"/>
      <c r="W25" s="684"/>
      <c r="X25" s="684"/>
      <c r="Y25" s="684"/>
      <c r="Z25" s="684"/>
      <c r="AA25" s="684"/>
      <c r="AB25" s="684"/>
      <c r="AC25" s="684"/>
      <c r="AD25" s="684"/>
      <c r="AE25" s="685"/>
      <c r="AF25" s="51"/>
      <c r="AG25" s="51"/>
      <c r="AH25" s="51"/>
      <c r="AI25" s="51"/>
      <c r="AJ25" s="51"/>
      <c r="AK25" s="51"/>
      <c r="AL25" s="51"/>
      <c r="AM25" s="51"/>
      <c r="AN25" s="51"/>
      <c r="AO25" s="51"/>
    </row>
    <row r="26" spans="1:41" ht="22.5" customHeight="1" x14ac:dyDescent="0.2">
      <c r="A26" s="844"/>
      <c r="B26" s="655"/>
      <c r="C26" s="656"/>
      <c r="D26" s="656"/>
      <c r="E26" s="657"/>
      <c r="F26" s="81"/>
      <c r="G26" s="81"/>
      <c r="H26" s="81"/>
      <c r="I26" s="81"/>
      <c r="J26" s="81"/>
      <c r="K26" s="81"/>
      <c r="L26" s="81"/>
      <c r="M26" s="81"/>
      <c r="N26" s="661"/>
      <c r="O26" s="662"/>
      <c r="P26" s="662"/>
      <c r="Q26" s="662"/>
      <c r="R26" s="662"/>
      <c r="S26" s="663"/>
      <c r="T26" s="686"/>
      <c r="U26" s="687"/>
      <c r="V26" s="687"/>
      <c r="W26" s="687"/>
      <c r="X26" s="687"/>
      <c r="Y26" s="687"/>
      <c r="Z26" s="687"/>
      <c r="AA26" s="687"/>
      <c r="AB26" s="687"/>
      <c r="AC26" s="687"/>
      <c r="AD26" s="687"/>
      <c r="AE26" s="688"/>
      <c r="AF26" s="51"/>
      <c r="AG26" s="51"/>
      <c r="AH26" s="51"/>
      <c r="AI26" s="51"/>
      <c r="AJ26" s="51"/>
      <c r="AK26" s="51"/>
      <c r="AL26" s="51"/>
      <c r="AM26" s="51"/>
      <c r="AN26" s="51"/>
      <c r="AO26" s="51"/>
    </row>
    <row r="27" spans="1:41" ht="18" customHeight="1" x14ac:dyDescent="0.2">
      <c r="A27" s="844"/>
      <c r="B27" s="689" t="s">
        <v>13</v>
      </c>
      <c r="C27" s="690"/>
      <c r="D27" s="690"/>
      <c r="E27" s="691"/>
      <c r="F27" s="678" t="s">
        <v>87</v>
      </c>
      <c r="G27" s="679"/>
      <c r="H27" s="679"/>
      <c r="I27" s="680"/>
      <c r="J27" s="56"/>
      <c r="K27" s="57" t="s">
        <v>88</v>
      </c>
      <c r="L27" s="316"/>
      <c r="M27" s="59" t="s">
        <v>89</v>
      </c>
      <c r="N27" s="57" t="s">
        <v>90</v>
      </c>
      <c r="O27" s="58"/>
      <c r="P27" s="57" t="s">
        <v>88</v>
      </c>
      <c r="Q27" s="316"/>
      <c r="R27" s="77" t="s">
        <v>89</v>
      </c>
      <c r="S27" s="60"/>
      <c r="T27" s="51"/>
      <c r="U27" s="51"/>
      <c r="V27" s="51"/>
      <c r="W27" s="51"/>
      <c r="X27" s="51"/>
      <c r="Y27" s="51"/>
      <c r="Z27" s="51"/>
      <c r="AA27" s="51"/>
      <c r="AB27" s="51"/>
      <c r="AC27" s="51"/>
      <c r="AD27" s="51"/>
      <c r="AE27" s="99"/>
      <c r="AG27" s="51"/>
      <c r="AH27" s="51"/>
      <c r="AI27" s="51"/>
      <c r="AJ27" s="51"/>
      <c r="AK27" s="51"/>
      <c r="AL27" s="51"/>
      <c r="AM27" s="51"/>
      <c r="AN27" s="51"/>
      <c r="AO27" s="51"/>
    </row>
    <row r="28" spans="1:41" ht="18" customHeight="1" x14ac:dyDescent="0.2">
      <c r="A28" s="844"/>
      <c r="B28" s="692"/>
      <c r="C28" s="693"/>
      <c r="D28" s="693"/>
      <c r="E28" s="694"/>
      <c r="F28" s="678" t="s">
        <v>91</v>
      </c>
      <c r="G28" s="679"/>
      <c r="H28" s="679"/>
      <c r="I28" s="680"/>
      <c r="J28" s="56"/>
      <c r="K28" s="57" t="s">
        <v>88</v>
      </c>
      <c r="L28" s="316"/>
      <c r="M28" s="59" t="s">
        <v>89</v>
      </c>
      <c r="N28" s="57" t="s">
        <v>90</v>
      </c>
      <c r="O28" s="58"/>
      <c r="P28" s="57" t="s">
        <v>88</v>
      </c>
      <c r="Q28" s="316"/>
      <c r="R28" s="77" t="s">
        <v>89</v>
      </c>
      <c r="S28" s="61"/>
      <c r="T28" s="51"/>
      <c r="U28" s="51"/>
      <c r="V28" s="51"/>
      <c r="W28" s="51"/>
      <c r="X28" s="51"/>
      <c r="Y28" s="51"/>
      <c r="Z28" s="51"/>
      <c r="AA28" s="51"/>
      <c r="AB28" s="51"/>
      <c r="AC28" s="51"/>
      <c r="AD28" s="51"/>
      <c r="AE28" s="99"/>
      <c r="AG28" s="51"/>
      <c r="AH28" s="51"/>
      <c r="AI28" s="51"/>
      <c r="AJ28" s="51"/>
      <c r="AK28" s="51"/>
      <c r="AL28" s="51"/>
      <c r="AM28" s="51"/>
      <c r="AN28" s="51"/>
      <c r="AO28" s="51"/>
    </row>
    <row r="29" spans="1:41" ht="18" customHeight="1" x14ac:dyDescent="0.2">
      <c r="A29" s="844"/>
      <c r="B29" s="692"/>
      <c r="C29" s="693"/>
      <c r="D29" s="693"/>
      <c r="E29" s="694"/>
      <c r="F29" s="675" t="s">
        <v>92</v>
      </c>
      <c r="G29" s="676"/>
      <c r="H29" s="676"/>
      <c r="I29" s="677"/>
      <c r="J29" s="56"/>
      <c r="K29" s="57" t="s">
        <v>88</v>
      </c>
      <c r="L29" s="316"/>
      <c r="M29" s="59" t="s">
        <v>89</v>
      </c>
      <c r="N29" s="57" t="s">
        <v>90</v>
      </c>
      <c r="O29" s="58"/>
      <c r="P29" s="57" t="s">
        <v>88</v>
      </c>
      <c r="Q29" s="316"/>
      <c r="R29" s="77" t="s">
        <v>89</v>
      </c>
      <c r="S29" s="61"/>
      <c r="T29" s="51"/>
      <c r="U29" s="51"/>
      <c r="V29" s="51"/>
      <c r="W29" s="51"/>
      <c r="X29" s="51"/>
      <c r="Y29" s="51"/>
      <c r="Z29" s="51"/>
      <c r="AA29" s="51"/>
      <c r="AB29" s="51"/>
      <c r="AC29" s="51"/>
      <c r="AD29" s="51"/>
      <c r="AE29" s="99"/>
      <c r="AG29" s="51"/>
      <c r="AH29" s="51"/>
      <c r="AI29" s="51"/>
      <c r="AJ29" s="51"/>
      <c r="AK29" s="51"/>
      <c r="AL29" s="51"/>
      <c r="AM29" s="51"/>
      <c r="AN29" s="51"/>
      <c r="AO29" s="51"/>
    </row>
    <row r="30" spans="1:41" ht="18" customHeight="1" x14ac:dyDescent="0.2">
      <c r="A30" s="844"/>
      <c r="B30" s="692"/>
      <c r="C30" s="693"/>
      <c r="D30" s="693"/>
      <c r="E30" s="694"/>
      <c r="F30" s="675" t="s">
        <v>9</v>
      </c>
      <c r="G30" s="676"/>
      <c r="H30" s="676"/>
      <c r="I30" s="677"/>
      <c r="J30" s="56"/>
      <c r="K30" s="57" t="s">
        <v>88</v>
      </c>
      <c r="L30" s="316"/>
      <c r="M30" s="59" t="s">
        <v>89</v>
      </c>
      <c r="N30" s="57" t="s">
        <v>90</v>
      </c>
      <c r="O30" s="58"/>
      <c r="P30" s="57" t="s">
        <v>88</v>
      </c>
      <c r="Q30" s="316"/>
      <c r="R30" s="77" t="s">
        <v>89</v>
      </c>
      <c r="S30" s="78"/>
      <c r="T30" s="79"/>
      <c r="U30" s="79"/>
      <c r="V30" s="79"/>
      <c r="W30" s="79"/>
      <c r="X30" s="79"/>
      <c r="Y30" s="79"/>
      <c r="Z30" s="79"/>
      <c r="AA30" s="79"/>
      <c r="AB30" s="79"/>
      <c r="AC30" s="79"/>
      <c r="AD30" s="79"/>
      <c r="AE30" s="100"/>
      <c r="AF30" s="51"/>
      <c r="AG30" s="51"/>
      <c r="AH30" s="51"/>
      <c r="AI30" s="51"/>
      <c r="AJ30" s="51"/>
      <c r="AK30" s="51"/>
      <c r="AL30" s="51"/>
      <c r="AM30" s="51"/>
      <c r="AN30" s="51"/>
      <c r="AO30" s="51"/>
    </row>
    <row r="31" spans="1:41" ht="18" customHeight="1" x14ac:dyDescent="0.2">
      <c r="A31" s="845"/>
      <c r="B31" s="695"/>
      <c r="C31" s="696"/>
      <c r="D31" s="696"/>
      <c r="E31" s="697"/>
      <c r="F31" s="678" t="s">
        <v>36</v>
      </c>
      <c r="G31" s="679"/>
      <c r="H31" s="679"/>
      <c r="I31" s="680"/>
      <c r="J31" s="707"/>
      <c r="K31" s="708"/>
      <c r="L31" s="708"/>
      <c r="M31" s="708"/>
      <c r="N31" s="708"/>
      <c r="O31" s="708"/>
      <c r="P31" s="708"/>
      <c r="Q31" s="708"/>
      <c r="R31" s="708"/>
      <c r="S31" s="708"/>
      <c r="T31" s="708"/>
      <c r="U31" s="708"/>
      <c r="V31" s="708"/>
      <c r="W31" s="708"/>
      <c r="X31" s="708"/>
      <c r="Y31" s="708"/>
      <c r="Z31" s="708"/>
      <c r="AA31" s="708"/>
      <c r="AB31" s="708"/>
      <c r="AC31" s="708"/>
      <c r="AD31" s="708"/>
      <c r="AE31" s="709"/>
      <c r="AF31" s="51"/>
      <c r="AG31" s="51"/>
      <c r="AH31" s="51"/>
      <c r="AI31" s="51"/>
      <c r="AJ31" s="51"/>
      <c r="AK31" s="51"/>
      <c r="AL31" s="51"/>
      <c r="AM31" s="51"/>
      <c r="AN31" s="51"/>
      <c r="AO31" s="51"/>
    </row>
    <row r="32" spans="1:41" ht="6" customHeight="1" thickBot="1" x14ac:dyDescent="0.25">
      <c r="A32" s="101"/>
      <c r="B32" s="63"/>
      <c r="C32" s="63"/>
      <c r="D32" s="63"/>
      <c r="E32" s="63"/>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102"/>
      <c r="AF32" s="51"/>
      <c r="AG32" s="51"/>
      <c r="AH32" s="51"/>
      <c r="AI32" s="51"/>
      <c r="AJ32" s="51"/>
      <c r="AK32" s="51"/>
      <c r="AL32" s="51"/>
      <c r="AM32" s="51"/>
      <c r="AN32" s="51"/>
      <c r="AO32" s="51"/>
    </row>
    <row r="33" spans="1:31" s="49" customFormat="1" ht="21" customHeight="1" thickBot="1" x14ac:dyDescent="0.25">
      <c r="A33" s="103"/>
      <c r="B33" s="673" t="s">
        <v>133</v>
      </c>
      <c r="C33" s="674"/>
      <c r="D33" s="6" t="s">
        <v>114</v>
      </c>
      <c r="E33" s="42"/>
      <c r="F33" s="42"/>
      <c r="G33" s="42"/>
      <c r="H33" s="42"/>
      <c r="I33" s="42"/>
      <c r="J33" s="42"/>
      <c r="K33" s="42"/>
      <c r="L33" s="42"/>
      <c r="M33" s="42"/>
      <c r="N33" s="42"/>
      <c r="O33" s="53"/>
      <c r="P33" s="53"/>
      <c r="Q33" s="53"/>
      <c r="R33" s="53"/>
      <c r="S33" s="53"/>
      <c r="T33" s="53"/>
      <c r="U33" s="53"/>
      <c r="V33" s="53"/>
      <c r="W33" s="53"/>
      <c r="X33" s="53"/>
      <c r="Y33" s="54"/>
      <c r="Z33" s="54"/>
      <c r="AA33" s="55"/>
      <c r="AB33" s="55"/>
      <c r="AC33" s="55"/>
      <c r="AD33" s="55"/>
      <c r="AE33" s="104"/>
    </row>
    <row r="34" spans="1:31" s="5" customFormat="1" ht="16.5" customHeight="1" x14ac:dyDescent="0.2">
      <c r="A34" s="649" t="s">
        <v>122</v>
      </c>
      <c r="B34" s="650"/>
      <c r="C34" s="650"/>
      <c r="D34" s="650"/>
      <c r="E34" s="650"/>
      <c r="F34" s="650"/>
      <c r="G34" s="650"/>
      <c r="H34" s="650"/>
      <c r="I34" s="650"/>
      <c r="J34" s="650"/>
      <c r="K34" s="650"/>
      <c r="L34" s="650"/>
      <c r="M34" s="650"/>
      <c r="N34" s="650"/>
      <c r="O34" s="650"/>
      <c r="P34" s="650"/>
      <c r="Q34" s="650"/>
      <c r="R34" s="650"/>
      <c r="S34" s="650"/>
      <c r="T34" s="650"/>
      <c r="U34" s="650"/>
      <c r="V34" s="650"/>
      <c r="W34" s="650"/>
      <c r="X34" s="650"/>
      <c r="Y34" s="650"/>
      <c r="Z34" s="650"/>
      <c r="AA34" s="650"/>
      <c r="AB34" s="650"/>
      <c r="AC34" s="650"/>
      <c r="AD34" s="650"/>
      <c r="AE34" s="651"/>
    </row>
    <row r="35" spans="1:31" s="5" customFormat="1" ht="16.5" customHeight="1" x14ac:dyDescent="0.2">
      <c r="A35" s="649" t="s">
        <v>123</v>
      </c>
      <c r="B35" s="650"/>
      <c r="C35" s="650"/>
      <c r="D35" s="650"/>
      <c r="E35" s="650"/>
      <c r="F35" s="650"/>
      <c r="G35" s="650"/>
      <c r="H35" s="650"/>
      <c r="I35" s="650"/>
      <c r="J35" s="650"/>
      <c r="K35" s="650"/>
      <c r="L35" s="650"/>
      <c r="M35" s="650"/>
      <c r="N35" s="650"/>
      <c r="O35" s="650"/>
      <c r="P35" s="650"/>
      <c r="Q35" s="650"/>
      <c r="R35" s="650"/>
      <c r="S35" s="650"/>
      <c r="T35" s="650"/>
      <c r="U35" s="650"/>
      <c r="V35" s="650"/>
      <c r="W35" s="650"/>
      <c r="X35" s="650"/>
      <c r="Y35" s="650"/>
      <c r="Z35" s="650"/>
      <c r="AA35" s="650"/>
      <c r="AB35" s="650"/>
      <c r="AC35" s="650"/>
      <c r="AD35" s="650"/>
      <c r="AE35" s="651"/>
    </row>
    <row r="36" spans="1:31" s="5" customFormat="1" ht="16.5" customHeight="1" x14ac:dyDescent="0.2">
      <c r="A36" s="649" t="s">
        <v>124</v>
      </c>
      <c r="B36" s="650"/>
      <c r="C36" s="650"/>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1"/>
    </row>
    <row r="37" spans="1:31" s="5" customFormat="1" ht="16.5" customHeight="1" x14ac:dyDescent="0.2">
      <c r="A37" s="649" t="s">
        <v>125</v>
      </c>
      <c r="B37" s="650"/>
      <c r="C37" s="650"/>
      <c r="D37" s="650"/>
      <c r="E37" s="650"/>
      <c r="F37" s="650"/>
      <c r="G37" s="650"/>
      <c r="H37" s="650"/>
      <c r="I37" s="650"/>
      <c r="J37" s="650"/>
      <c r="K37" s="650"/>
      <c r="L37" s="650"/>
      <c r="M37" s="650"/>
      <c r="N37" s="650"/>
      <c r="O37" s="650"/>
      <c r="P37" s="650"/>
      <c r="Q37" s="650"/>
      <c r="R37" s="650"/>
      <c r="S37" s="650"/>
      <c r="T37" s="650"/>
      <c r="U37" s="650"/>
      <c r="V37" s="650"/>
      <c r="W37" s="650"/>
      <c r="X37" s="650"/>
      <c r="Y37" s="650"/>
      <c r="Z37" s="650"/>
      <c r="AA37" s="650"/>
      <c r="AB37" s="650"/>
      <c r="AC37" s="650"/>
      <c r="AD37" s="650"/>
      <c r="AE37" s="651"/>
    </row>
    <row r="38" spans="1:31" s="5" customFormat="1" ht="16.5" customHeight="1" x14ac:dyDescent="0.2">
      <c r="A38" s="649" t="s">
        <v>126</v>
      </c>
      <c r="B38" s="650"/>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1"/>
    </row>
    <row r="39" spans="1:31" s="5" customFormat="1" ht="16.5" customHeight="1" x14ac:dyDescent="0.2">
      <c r="A39" s="649" t="s">
        <v>127</v>
      </c>
      <c r="B39" s="650"/>
      <c r="C39" s="650"/>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1"/>
    </row>
    <row r="40" spans="1:31" s="5" customFormat="1" ht="16.5" customHeight="1" x14ac:dyDescent="0.2">
      <c r="A40" s="649" t="s">
        <v>170</v>
      </c>
      <c r="B40" s="650"/>
      <c r="C40" s="650"/>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1"/>
    </row>
    <row r="41" spans="1:31" s="49" customFormat="1" ht="16.5" customHeight="1" x14ac:dyDescent="0.2">
      <c r="A41" s="649" t="s">
        <v>168</v>
      </c>
      <c r="B41" s="650"/>
      <c r="C41" s="650"/>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1"/>
    </row>
    <row r="42" spans="1:31" s="49" customFormat="1" ht="16.5" customHeight="1" x14ac:dyDescent="0.2">
      <c r="A42" s="649" t="s">
        <v>169</v>
      </c>
      <c r="B42" s="650"/>
      <c r="C42" s="650"/>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1"/>
    </row>
    <row r="43" spans="1:31" s="49" customFormat="1" ht="4.5" customHeight="1" x14ac:dyDescent="0.2">
      <c r="A43" s="136"/>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7"/>
    </row>
    <row r="44" spans="1:31" s="49" customFormat="1" ht="18" customHeight="1" x14ac:dyDescent="0.2">
      <c r="A44" s="714" t="s">
        <v>55</v>
      </c>
      <c r="B44" s="718"/>
      <c r="C44" s="718"/>
      <c r="D44" s="718"/>
      <c r="E44" s="718"/>
      <c r="F44" s="718"/>
      <c r="G44" s="718"/>
      <c r="H44" s="664" t="s">
        <v>5</v>
      </c>
      <c r="I44" s="664"/>
      <c r="J44" s="664"/>
      <c r="K44" s="664"/>
      <c r="L44" s="664"/>
      <c r="M44" s="664"/>
      <c r="N44" s="664" t="s">
        <v>6</v>
      </c>
      <c r="O44" s="664"/>
      <c r="P44" s="664"/>
      <c r="Q44" s="664"/>
      <c r="R44" s="664"/>
      <c r="S44" s="664"/>
      <c r="T44" s="664" t="s">
        <v>7</v>
      </c>
      <c r="U44" s="664"/>
      <c r="V44" s="664"/>
      <c r="W44" s="664"/>
      <c r="X44" s="664"/>
      <c r="Y44" s="664"/>
      <c r="Z44" s="664" t="s">
        <v>8</v>
      </c>
      <c r="AA44" s="664"/>
      <c r="AB44" s="664"/>
      <c r="AC44" s="664"/>
      <c r="AD44" s="664"/>
      <c r="AE44" s="664"/>
    </row>
    <row r="45" spans="1:31" s="49" customFormat="1" ht="18" customHeight="1" x14ac:dyDescent="0.2">
      <c r="A45" s="715"/>
      <c r="B45" s="718"/>
      <c r="C45" s="718"/>
      <c r="D45" s="718"/>
      <c r="E45" s="718"/>
      <c r="F45" s="718"/>
      <c r="G45" s="718"/>
      <c r="H45" s="664" t="s">
        <v>118</v>
      </c>
      <c r="I45" s="664"/>
      <c r="J45" s="664"/>
      <c r="K45" s="664" t="s">
        <v>117</v>
      </c>
      <c r="L45" s="664"/>
      <c r="M45" s="664"/>
      <c r="N45" s="664" t="s">
        <v>118</v>
      </c>
      <c r="O45" s="664"/>
      <c r="P45" s="664"/>
      <c r="Q45" s="664" t="s">
        <v>117</v>
      </c>
      <c r="R45" s="664"/>
      <c r="S45" s="664"/>
      <c r="T45" s="664" t="s">
        <v>118</v>
      </c>
      <c r="U45" s="664"/>
      <c r="V45" s="664"/>
      <c r="W45" s="664" t="s">
        <v>117</v>
      </c>
      <c r="X45" s="664"/>
      <c r="Y45" s="664"/>
      <c r="Z45" s="664" t="s">
        <v>118</v>
      </c>
      <c r="AA45" s="664"/>
      <c r="AB45" s="664"/>
      <c r="AC45" s="664" t="s">
        <v>117</v>
      </c>
      <c r="AD45" s="664"/>
      <c r="AE45" s="664"/>
    </row>
    <row r="46" spans="1:31" s="49" customFormat="1" ht="18" customHeight="1" x14ac:dyDescent="0.2">
      <c r="A46" s="715"/>
      <c r="B46" s="664" t="s">
        <v>115</v>
      </c>
      <c r="C46" s="664"/>
      <c r="D46" s="664"/>
      <c r="E46" s="664"/>
      <c r="F46" s="664"/>
      <c r="G46" s="664"/>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row>
    <row r="47" spans="1:31" s="49" customFormat="1" ht="18" customHeight="1" x14ac:dyDescent="0.2">
      <c r="A47" s="715"/>
      <c r="B47" s="664" t="s">
        <v>116</v>
      </c>
      <c r="C47" s="664"/>
      <c r="D47" s="664"/>
      <c r="E47" s="664"/>
      <c r="F47" s="664"/>
      <c r="G47" s="664"/>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row>
    <row r="48" spans="1:31" s="49" customFormat="1" ht="18" customHeight="1" x14ac:dyDescent="0.2">
      <c r="A48" s="843" t="s">
        <v>132</v>
      </c>
      <c r="B48" s="681" t="s">
        <v>130</v>
      </c>
      <c r="C48" s="682"/>
      <c r="D48" s="682"/>
      <c r="E48" s="682"/>
      <c r="F48" s="682"/>
      <c r="G48" s="682"/>
      <c r="H48" s="682"/>
      <c r="I48" s="682"/>
      <c r="J48" s="682"/>
      <c r="K48" s="682"/>
      <c r="L48" s="682"/>
      <c r="M48" s="682"/>
      <c r="N48" s="682"/>
      <c r="O48" s="682"/>
      <c r="P48" s="682"/>
      <c r="Q48" s="682"/>
      <c r="R48" s="665"/>
      <c r="S48" s="666"/>
      <c r="T48" s="666"/>
      <c r="U48" s="666"/>
      <c r="V48" s="41" t="s">
        <v>4</v>
      </c>
      <c r="W48" s="667"/>
      <c r="X48" s="668"/>
      <c r="Y48" s="668"/>
      <c r="Z48" s="668"/>
      <c r="AA48" s="668"/>
      <c r="AB48" s="668"/>
      <c r="AC48" s="668"/>
      <c r="AD48" s="668"/>
      <c r="AE48" s="669"/>
    </row>
    <row r="49" spans="1:41" s="49" customFormat="1" ht="18" customHeight="1" x14ac:dyDescent="0.2">
      <c r="A49" s="844"/>
      <c r="B49" s="681" t="s">
        <v>131</v>
      </c>
      <c r="C49" s="682"/>
      <c r="D49" s="682"/>
      <c r="E49" s="682"/>
      <c r="F49" s="682"/>
      <c r="G49" s="682"/>
      <c r="H49" s="682"/>
      <c r="I49" s="682"/>
      <c r="J49" s="682"/>
      <c r="K49" s="682"/>
      <c r="L49" s="682"/>
      <c r="M49" s="682"/>
      <c r="N49" s="682"/>
      <c r="O49" s="682"/>
      <c r="P49" s="682"/>
      <c r="Q49" s="682"/>
      <c r="R49" s="665"/>
      <c r="S49" s="666"/>
      <c r="T49" s="666"/>
      <c r="U49" s="666"/>
      <c r="V49" s="41" t="s">
        <v>113</v>
      </c>
      <c r="W49" s="670"/>
      <c r="X49" s="671"/>
      <c r="Y49" s="671"/>
      <c r="Z49" s="671"/>
      <c r="AA49" s="671"/>
      <c r="AB49" s="671"/>
      <c r="AC49" s="671"/>
      <c r="AD49" s="671"/>
      <c r="AE49" s="672"/>
    </row>
    <row r="50" spans="1:41" ht="18" customHeight="1" x14ac:dyDescent="0.2">
      <c r="A50" s="844"/>
      <c r="B50" s="652" t="s">
        <v>119</v>
      </c>
      <c r="C50" s="653"/>
      <c r="D50" s="653"/>
      <c r="E50" s="654"/>
      <c r="F50" s="76" t="s">
        <v>28</v>
      </c>
      <c r="G50" s="76" t="s">
        <v>29</v>
      </c>
      <c r="H50" s="76" t="s">
        <v>30</v>
      </c>
      <c r="I50" s="76" t="s">
        <v>31</v>
      </c>
      <c r="J50" s="80" t="s">
        <v>32</v>
      </c>
      <c r="K50" s="76" t="s">
        <v>33</v>
      </c>
      <c r="L50" s="76" t="s">
        <v>34</v>
      </c>
      <c r="M50" s="76" t="s">
        <v>35</v>
      </c>
      <c r="N50" s="658" t="s">
        <v>86</v>
      </c>
      <c r="O50" s="659"/>
      <c r="P50" s="659"/>
      <c r="Q50" s="659"/>
      <c r="R50" s="659"/>
      <c r="S50" s="660"/>
      <c r="T50" s="683"/>
      <c r="U50" s="684"/>
      <c r="V50" s="684"/>
      <c r="W50" s="684"/>
      <c r="X50" s="684"/>
      <c r="Y50" s="684"/>
      <c r="Z50" s="684"/>
      <c r="AA50" s="684"/>
      <c r="AB50" s="684"/>
      <c r="AC50" s="684"/>
      <c r="AD50" s="684"/>
      <c r="AE50" s="685"/>
      <c r="AF50" s="51"/>
      <c r="AG50" s="51"/>
      <c r="AH50" s="51"/>
      <c r="AI50" s="51"/>
      <c r="AJ50" s="51"/>
      <c r="AK50" s="51"/>
      <c r="AL50" s="51"/>
      <c r="AM50" s="51"/>
      <c r="AN50" s="51"/>
      <c r="AO50" s="51"/>
    </row>
    <row r="51" spans="1:41" ht="22.5" customHeight="1" x14ac:dyDescent="0.2">
      <c r="A51" s="844"/>
      <c r="B51" s="655"/>
      <c r="C51" s="656"/>
      <c r="D51" s="656"/>
      <c r="E51" s="657"/>
      <c r="F51" s="81"/>
      <c r="G51" s="81"/>
      <c r="H51" s="81"/>
      <c r="I51" s="81"/>
      <c r="J51" s="81"/>
      <c r="K51" s="81"/>
      <c r="L51" s="81"/>
      <c r="M51" s="81"/>
      <c r="N51" s="661"/>
      <c r="O51" s="662"/>
      <c r="P51" s="662"/>
      <c r="Q51" s="662"/>
      <c r="R51" s="662"/>
      <c r="S51" s="663"/>
      <c r="T51" s="686"/>
      <c r="U51" s="687"/>
      <c r="V51" s="687"/>
      <c r="W51" s="687"/>
      <c r="X51" s="687"/>
      <c r="Y51" s="687"/>
      <c r="Z51" s="687"/>
      <c r="AA51" s="687"/>
      <c r="AB51" s="687"/>
      <c r="AC51" s="687"/>
      <c r="AD51" s="687"/>
      <c r="AE51" s="688"/>
      <c r="AF51" s="51"/>
      <c r="AG51" s="51"/>
      <c r="AH51" s="51"/>
      <c r="AI51" s="51"/>
      <c r="AJ51" s="51"/>
      <c r="AK51" s="51"/>
      <c r="AL51" s="51"/>
      <c r="AM51" s="51"/>
      <c r="AN51" s="51"/>
      <c r="AO51" s="51"/>
    </row>
    <row r="52" spans="1:41" ht="18" customHeight="1" x14ac:dyDescent="0.2">
      <c r="A52" s="844"/>
      <c r="B52" s="689" t="s">
        <v>13</v>
      </c>
      <c r="C52" s="690"/>
      <c r="D52" s="690"/>
      <c r="E52" s="691"/>
      <c r="F52" s="678" t="s">
        <v>87</v>
      </c>
      <c r="G52" s="679"/>
      <c r="H52" s="679"/>
      <c r="I52" s="680"/>
      <c r="J52" s="56"/>
      <c r="K52" s="57" t="s">
        <v>88</v>
      </c>
      <c r="L52" s="316"/>
      <c r="M52" s="59" t="s">
        <v>89</v>
      </c>
      <c r="N52" s="57" t="s">
        <v>90</v>
      </c>
      <c r="O52" s="58"/>
      <c r="P52" s="57" t="s">
        <v>88</v>
      </c>
      <c r="Q52" s="316"/>
      <c r="R52" s="77" t="s">
        <v>89</v>
      </c>
      <c r="S52" s="60"/>
      <c r="T52" s="51"/>
      <c r="U52" s="51"/>
      <c r="V52" s="51"/>
      <c r="W52" s="51"/>
      <c r="X52" s="51"/>
      <c r="Y52" s="51"/>
      <c r="Z52" s="51"/>
      <c r="AA52" s="51"/>
      <c r="AB52" s="51"/>
      <c r="AC52" s="51"/>
      <c r="AD52" s="51"/>
      <c r="AE52" s="99"/>
      <c r="AG52" s="51"/>
      <c r="AH52" s="51"/>
      <c r="AI52" s="51"/>
      <c r="AJ52" s="51"/>
      <c r="AK52" s="51"/>
      <c r="AL52" s="51"/>
      <c r="AM52" s="51"/>
      <c r="AN52" s="51"/>
      <c r="AO52" s="51"/>
    </row>
    <row r="53" spans="1:41" ht="18" customHeight="1" x14ac:dyDescent="0.2">
      <c r="A53" s="844"/>
      <c r="B53" s="692"/>
      <c r="C53" s="693"/>
      <c r="D53" s="693"/>
      <c r="E53" s="694"/>
      <c r="F53" s="678" t="s">
        <v>91</v>
      </c>
      <c r="G53" s="679"/>
      <c r="H53" s="679"/>
      <c r="I53" s="680"/>
      <c r="J53" s="56"/>
      <c r="K53" s="57" t="s">
        <v>88</v>
      </c>
      <c r="L53" s="316"/>
      <c r="M53" s="59" t="s">
        <v>89</v>
      </c>
      <c r="N53" s="57" t="s">
        <v>90</v>
      </c>
      <c r="O53" s="58"/>
      <c r="P53" s="57" t="s">
        <v>88</v>
      </c>
      <c r="Q53" s="316"/>
      <c r="R53" s="77" t="s">
        <v>89</v>
      </c>
      <c r="S53" s="61"/>
      <c r="T53" s="51"/>
      <c r="U53" s="51"/>
      <c r="V53" s="51"/>
      <c r="W53" s="51"/>
      <c r="X53" s="51"/>
      <c r="Y53" s="51"/>
      <c r="Z53" s="51"/>
      <c r="AA53" s="51"/>
      <c r="AB53" s="51"/>
      <c r="AC53" s="51"/>
      <c r="AD53" s="51"/>
      <c r="AE53" s="99"/>
      <c r="AG53" s="51"/>
      <c r="AH53" s="51"/>
      <c r="AI53" s="51"/>
      <c r="AJ53" s="51"/>
      <c r="AK53" s="51"/>
      <c r="AL53" s="51"/>
      <c r="AM53" s="51"/>
      <c r="AN53" s="51"/>
      <c r="AO53" s="51"/>
    </row>
    <row r="54" spans="1:41" ht="18" customHeight="1" x14ac:dyDescent="0.2">
      <c r="A54" s="844"/>
      <c r="B54" s="692"/>
      <c r="C54" s="693"/>
      <c r="D54" s="693"/>
      <c r="E54" s="694"/>
      <c r="F54" s="675" t="s">
        <v>92</v>
      </c>
      <c r="G54" s="676"/>
      <c r="H54" s="676"/>
      <c r="I54" s="677"/>
      <c r="J54" s="56"/>
      <c r="K54" s="57" t="s">
        <v>88</v>
      </c>
      <c r="L54" s="316"/>
      <c r="M54" s="59" t="s">
        <v>89</v>
      </c>
      <c r="N54" s="57" t="s">
        <v>90</v>
      </c>
      <c r="O54" s="58"/>
      <c r="P54" s="57" t="s">
        <v>88</v>
      </c>
      <c r="Q54" s="316"/>
      <c r="R54" s="77" t="s">
        <v>89</v>
      </c>
      <c r="S54" s="61"/>
      <c r="T54" s="51"/>
      <c r="U54" s="51"/>
      <c r="V54" s="51"/>
      <c r="W54" s="51"/>
      <c r="X54" s="51"/>
      <c r="Y54" s="51"/>
      <c r="Z54" s="51"/>
      <c r="AA54" s="51"/>
      <c r="AB54" s="51"/>
      <c r="AC54" s="51"/>
      <c r="AD54" s="51"/>
      <c r="AE54" s="99"/>
      <c r="AG54" s="51"/>
      <c r="AH54" s="51"/>
      <c r="AI54" s="51"/>
      <c r="AJ54" s="51"/>
      <c r="AK54" s="51"/>
      <c r="AL54" s="51"/>
      <c r="AM54" s="51"/>
      <c r="AN54" s="51"/>
      <c r="AO54" s="51"/>
    </row>
    <row r="55" spans="1:41" ht="18" customHeight="1" x14ac:dyDescent="0.2">
      <c r="A55" s="844"/>
      <c r="B55" s="692"/>
      <c r="C55" s="693"/>
      <c r="D55" s="693"/>
      <c r="E55" s="694"/>
      <c r="F55" s="675" t="s">
        <v>9</v>
      </c>
      <c r="G55" s="676"/>
      <c r="H55" s="676"/>
      <c r="I55" s="677"/>
      <c r="J55" s="56"/>
      <c r="K55" s="57" t="s">
        <v>88</v>
      </c>
      <c r="L55" s="316"/>
      <c r="M55" s="59" t="s">
        <v>89</v>
      </c>
      <c r="N55" s="57" t="s">
        <v>90</v>
      </c>
      <c r="O55" s="58"/>
      <c r="P55" s="57" t="s">
        <v>88</v>
      </c>
      <c r="Q55" s="316"/>
      <c r="R55" s="77" t="s">
        <v>89</v>
      </c>
      <c r="S55" s="78"/>
      <c r="T55" s="79"/>
      <c r="U55" s="79"/>
      <c r="V55" s="79"/>
      <c r="W55" s="79"/>
      <c r="X55" s="79"/>
      <c r="Y55" s="79"/>
      <c r="Z55" s="79"/>
      <c r="AA55" s="79"/>
      <c r="AB55" s="79"/>
      <c r="AC55" s="79"/>
      <c r="AD55" s="79"/>
      <c r="AE55" s="100"/>
      <c r="AF55" s="51"/>
      <c r="AG55" s="51"/>
      <c r="AH55" s="51"/>
      <c r="AI55" s="51"/>
      <c r="AJ55" s="51"/>
      <c r="AK55" s="51"/>
      <c r="AL55" s="51"/>
      <c r="AM55" s="51"/>
      <c r="AN55" s="51"/>
      <c r="AO55" s="51"/>
    </row>
    <row r="56" spans="1:41" ht="18" customHeight="1" x14ac:dyDescent="0.2">
      <c r="A56" s="845"/>
      <c r="B56" s="695"/>
      <c r="C56" s="696"/>
      <c r="D56" s="696"/>
      <c r="E56" s="697"/>
      <c r="F56" s="678" t="s">
        <v>36</v>
      </c>
      <c r="G56" s="679"/>
      <c r="H56" s="679"/>
      <c r="I56" s="680"/>
      <c r="J56" s="707"/>
      <c r="K56" s="708"/>
      <c r="L56" s="708"/>
      <c r="M56" s="708"/>
      <c r="N56" s="708"/>
      <c r="O56" s="708"/>
      <c r="P56" s="708"/>
      <c r="Q56" s="708"/>
      <c r="R56" s="708"/>
      <c r="S56" s="708"/>
      <c r="T56" s="708"/>
      <c r="U56" s="708"/>
      <c r="V56" s="708"/>
      <c r="W56" s="708"/>
      <c r="X56" s="708"/>
      <c r="Y56" s="708"/>
      <c r="Z56" s="708"/>
      <c r="AA56" s="708"/>
      <c r="AB56" s="708"/>
      <c r="AC56" s="708"/>
      <c r="AD56" s="708"/>
      <c r="AE56" s="709"/>
      <c r="AF56" s="51"/>
      <c r="AG56" s="51"/>
      <c r="AH56" s="51"/>
      <c r="AI56" s="51"/>
      <c r="AJ56" s="51"/>
      <c r="AK56" s="51"/>
      <c r="AL56" s="51"/>
      <c r="AM56" s="51"/>
      <c r="AN56" s="51"/>
      <c r="AO56" s="51"/>
    </row>
    <row r="57" spans="1:41" ht="14.25" customHeight="1" x14ac:dyDescent="0.2">
      <c r="A57" s="65" t="s">
        <v>101</v>
      </c>
      <c r="B57" s="66" t="s">
        <v>102</v>
      </c>
      <c r="C57" s="67" t="s">
        <v>103</v>
      </c>
      <c r="D57" s="68"/>
      <c r="E57" s="69"/>
      <c r="F57" s="70"/>
      <c r="G57" s="70"/>
      <c r="H57" s="70"/>
      <c r="I57" s="70"/>
      <c r="J57" s="70"/>
      <c r="K57" s="70"/>
      <c r="L57" s="70"/>
      <c r="M57" s="70"/>
      <c r="N57" s="70"/>
      <c r="O57" s="70"/>
      <c r="P57" s="70"/>
      <c r="Q57" s="70"/>
      <c r="R57" s="70"/>
      <c r="S57" s="70"/>
      <c r="T57" s="70"/>
      <c r="U57" s="70"/>
      <c r="V57" s="70"/>
      <c r="W57" s="70"/>
      <c r="X57" s="70"/>
      <c r="Y57" s="69"/>
      <c r="Z57" s="69"/>
      <c r="AA57" s="69"/>
      <c r="AB57" s="69"/>
      <c r="AC57" s="69"/>
      <c r="AD57" s="69"/>
      <c r="AE57" s="69"/>
      <c r="AF57" s="51"/>
      <c r="AG57" s="51"/>
      <c r="AH57" s="51"/>
      <c r="AI57" s="51"/>
      <c r="AJ57" s="51"/>
      <c r="AK57" s="51"/>
      <c r="AL57" s="51"/>
      <c r="AM57" s="51"/>
      <c r="AN57" s="51"/>
      <c r="AO57" s="51"/>
    </row>
    <row r="58" spans="1:41" ht="14.25" customHeight="1" x14ac:dyDescent="0.2">
      <c r="A58" s="65"/>
      <c r="B58" s="71"/>
      <c r="C58" s="65"/>
      <c r="D58" s="67"/>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51"/>
      <c r="AG58" s="51"/>
      <c r="AH58" s="51"/>
      <c r="AI58" s="51"/>
      <c r="AJ58" s="51"/>
      <c r="AK58" s="51"/>
      <c r="AL58" s="51"/>
      <c r="AM58" s="51"/>
      <c r="AN58" s="51"/>
      <c r="AO58" s="51"/>
    </row>
    <row r="59" spans="1:41" s="72" customFormat="1" ht="49.5" customHeight="1" x14ac:dyDescent="0.2"/>
    <row r="60" spans="1:41" s="73" customFormat="1" ht="14.25" customHeight="1" x14ac:dyDescent="0.2">
      <c r="Y60" s="74"/>
    </row>
    <row r="61" spans="1:41" s="73" customFormat="1" ht="14.25" customHeight="1" x14ac:dyDescent="0.2"/>
    <row r="62" spans="1:41" x14ac:dyDescent="0.2">
      <c r="D62" s="68"/>
    </row>
    <row r="63" spans="1:41" x14ac:dyDescent="0.2">
      <c r="D63" s="68"/>
    </row>
  </sheetData>
  <mergeCells count="124">
    <mergeCell ref="A2:D2"/>
    <mergeCell ref="E2:AE2"/>
    <mergeCell ref="A3:AE3"/>
    <mergeCell ref="F5:AE5"/>
    <mergeCell ref="F6:AE6"/>
    <mergeCell ref="A11:AE11"/>
    <mergeCell ref="A12:AE12"/>
    <mergeCell ref="A13:AE13"/>
    <mergeCell ref="A14:AE14"/>
    <mergeCell ref="A5:E5"/>
    <mergeCell ref="A6:E6"/>
    <mergeCell ref="A10:AE10"/>
    <mergeCell ref="A7:AE7"/>
    <mergeCell ref="A9:AE9"/>
    <mergeCell ref="B8:C8"/>
    <mergeCell ref="N21:P21"/>
    <mergeCell ref="Q21:S21"/>
    <mergeCell ref="T21:V21"/>
    <mergeCell ref="W21:Y21"/>
    <mergeCell ref="Z21:AB21"/>
    <mergeCell ref="AC21:AE21"/>
    <mergeCell ref="B19:G20"/>
    <mergeCell ref="H19:M19"/>
    <mergeCell ref="N19:S19"/>
    <mergeCell ref="T19:Y19"/>
    <mergeCell ref="H20:J20"/>
    <mergeCell ref="K20:M20"/>
    <mergeCell ref="Z19:AE19"/>
    <mergeCell ref="B24:Q24"/>
    <mergeCell ref="R24:U24"/>
    <mergeCell ref="W22:Y22"/>
    <mergeCell ref="Z22:AB22"/>
    <mergeCell ref="AC22:AE22"/>
    <mergeCell ref="A16:AE16"/>
    <mergeCell ref="A17:AE17"/>
    <mergeCell ref="A15:AE15"/>
    <mergeCell ref="A19:A22"/>
    <mergeCell ref="B22:G22"/>
    <mergeCell ref="H22:J22"/>
    <mergeCell ref="K22:M22"/>
    <mergeCell ref="N22:P22"/>
    <mergeCell ref="Q22:S22"/>
    <mergeCell ref="T22:V22"/>
    <mergeCell ref="T20:V20"/>
    <mergeCell ref="W20:Y20"/>
    <mergeCell ref="Z20:AB20"/>
    <mergeCell ref="N20:P20"/>
    <mergeCell ref="Q20:S20"/>
    <mergeCell ref="AC20:AE20"/>
    <mergeCell ref="B21:G21"/>
    <mergeCell ref="H21:J21"/>
    <mergeCell ref="K21:M21"/>
    <mergeCell ref="N45:P45"/>
    <mergeCell ref="A36:AE36"/>
    <mergeCell ref="A37:AE37"/>
    <mergeCell ref="B33:C33"/>
    <mergeCell ref="B25:E26"/>
    <mergeCell ref="N25:S26"/>
    <mergeCell ref="T25:AE26"/>
    <mergeCell ref="B27:E31"/>
    <mergeCell ref="F27:I27"/>
    <mergeCell ref="F28:I28"/>
    <mergeCell ref="F29:I29"/>
    <mergeCell ref="F30:I30"/>
    <mergeCell ref="F31:I31"/>
    <mergeCell ref="J31:AE31"/>
    <mergeCell ref="Q45:S45"/>
    <mergeCell ref="T45:V45"/>
    <mergeCell ref="W45:Y45"/>
    <mergeCell ref="Z45:AB45"/>
    <mergeCell ref="A23:A31"/>
    <mergeCell ref="A34:AE34"/>
    <mergeCell ref="A35:AE35"/>
    <mergeCell ref="B23:Q23"/>
    <mergeCell ref="R23:U23"/>
    <mergeCell ref="W23:AE24"/>
    <mergeCell ref="J56:AE56"/>
    <mergeCell ref="A38:AE38"/>
    <mergeCell ref="A39:AE39"/>
    <mergeCell ref="A40:AE40"/>
    <mergeCell ref="A41:AE41"/>
    <mergeCell ref="A42:AE42"/>
    <mergeCell ref="A44:A47"/>
    <mergeCell ref="B44:G45"/>
    <mergeCell ref="H44:M44"/>
    <mergeCell ref="N44:S44"/>
    <mergeCell ref="T44:Y44"/>
    <mergeCell ref="Z44:AE44"/>
    <mergeCell ref="H45:J45"/>
    <mergeCell ref="AC45:AE45"/>
    <mergeCell ref="B46:G46"/>
    <mergeCell ref="H46:J46"/>
    <mergeCell ref="K46:M46"/>
    <mergeCell ref="N46:P46"/>
    <mergeCell ref="Q46:S46"/>
    <mergeCell ref="T46:V46"/>
    <mergeCell ref="W46:Y46"/>
    <mergeCell ref="Z46:AB46"/>
    <mergeCell ref="AC46:AE46"/>
    <mergeCell ref="K45:M45"/>
    <mergeCell ref="W47:Y47"/>
    <mergeCell ref="Z47:AB47"/>
    <mergeCell ref="AC47:AE47"/>
    <mergeCell ref="A48:A56"/>
    <mergeCell ref="B48:Q48"/>
    <mergeCell ref="R48:U48"/>
    <mergeCell ref="W48:AE49"/>
    <mergeCell ref="B49:Q49"/>
    <mergeCell ref="R49:U49"/>
    <mergeCell ref="B50:E51"/>
    <mergeCell ref="B47:G47"/>
    <mergeCell ref="H47:J47"/>
    <mergeCell ref="K47:M47"/>
    <mergeCell ref="N47:P47"/>
    <mergeCell ref="Q47:S47"/>
    <mergeCell ref="T47:V47"/>
    <mergeCell ref="N50:S51"/>
    <mergeCell ref="T50:AE51"/>
    <mergeCell ref="B52:E56"/>
    <mergeCell ref="F52:I52"/>
    <mergeCell ref="F53:I53"/>
    <mergeCell ref="F54:I54"/>
    <mergeCell ref="F55:I55"/>
    <mergeCell ref="F56:I56"/>
  </mergeCells>
  <phoneticPr fontId="10"/>
  <printOptions horizontalCentered="1"/>
  <pageMargins left="0.48" right="0.23622047244094491" top="0.42" bottom="0.19685039370078741" header="0.51181102362204722" footer="0.51181102362204722"/>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95"/>
  <sheetViews>
    <sheetView view="pageBreakPreview" zoomScale="40" zoomScaleNormal="55" zoomScaleSheetLayoutView="40" workbookViewId="0">
      <selection activeCell="AE46" sqref="AE46"/>
    </sheetView>
  </sheetViews>
  <sheetFormatPr defaultRowHeight="28" x14ac:dyDescent="0.4"/>
  <cols>
    <col min="1" max="1" width="9" style="443"/>
    <col min="2" max="5" width="5.58203125" style="9" customWidth="1"/>
    <col min="6" max="6" width="4.25" style="9" customWidth="1"/>
    <col min="7" max="7" width="16.83203125" style="9" hidden="1" customWidth="1"/>
    <col min="8" max="60" width="5.58203125" style="9" customWidth="1"/>
    <col min="61" max="273" width="9" style="9"/>
    <col min="274" max="274" width="5.5" style="9" customWidth="1"/>
    <col min="275" max="275" width="7.58203125" style="9" customWidth="1"/>
    <col min="276" max="276" width="2.58203125" style="9" customWidth="1"/>
    <col min="277" max="277" width="5.58203125" style="9" customWidth="1"/>
    <col min="278" max="278" width="7.58203125" style="9" customWidth="1"/>
    <col min="279" max="306" width="2.58203125" style="9" customWidth="1"/>
    <col min="307" max="307" width="5.5" style="9" customWidth="1"/>
    <col min="308" max="308" width="8" style="9" customWidth="1"/>
    <col min="309" max="309" width="7.33203125" style="9" customWidth="1"/>
    <col min="310" max="529" width="9" style="9"/>
    <col min="530" max="530" width="5.5" style="9" customWidth="1"/>
    <col min="531" max="531" width="7.58203125" style="9" customWidth="1"/>
    <col min="532" max="532" width="2.58203125" style="9" customWidth="1"/>
    <col min="533" max="533" width="5.58203125" style="9" customWidth="1"/>
    <col min="534" max="534" width="7.58203125" style="9" customWidth="1"/>
    <col min="535" max="562" width="2.58203125" style="9" customWidth="1"/>
    <col min="563" max="563" width="5.5" style="9" customWidth="1"/>
    <col min="564" max="564" width="8" style="9" customWidth="1"/>
    <col min="565" max="565" width="7.33203125" style="9" customWidth="1"/>
    <col min="566" max="785" width="9" style="9"/>
    <col min="786" max="786" width="5.5" style="9" customWidth="1"/>
    <col min="787" max="787" width="7.58203125" style="9" customWidth="1"/>
    <col min="788" max="788" width="2.58203125" style="9" customWidth="1"/>
    <col min="789" max="789" width="5.58203125" style="9" customWidth="1"/>
    <col min="790" max="790" width="7.58203125" style="9" customWidth="1"/>
    <col min="791" max="818" width="2.58203125" style="9" customWidth="1"/>
    <col min="819" max="819" width="5.5" style="9" customWidth="1"/>
    <col min="820" max="820" width="8" style="9" customWidth="1"/>
    <col min="821" max="821" width="7.33203125" style="9" customWidth="1"/>
    <col min="822" max="1041" width="9" style="9"/>
    <col min="1042" max="1042" width="5.5" style="9" customWidth="1"/>
    <col min="1043" max="1043" width="7.58203125" style="9" customWidth="1"/>
    <col min="1044" max="1044" width="2.58203125" style="9" customWidth="1"/>
    <col min="1045" max="1045" width="5.58203125" style="9" customWidth="1"/>
    <col min="1046" max="1046" width="7.58203125" style="9" customWidth="1"/>
    <col min="1047" max="1074" width="2.58203125" style="9" customWidth="1"/>
    <col min="1075" max="1075" width="5.5" style="9" customWidth="1"/>
    <col min="1076" max="1076" width="8" style="9" customWidth="1"/>
    <col min="1077" max="1077" width="7.33203125" style="9" customWidth="1"/>
    <col min="1078" max="1297" width="9" style="9"/>
    <col min="1298" max="1298" width="5.5" style="9" customWidth="1"/>
    <col min="1299" max="1299" width="7.58203125" style="9" customWidth="1"/>
    <col min="1300" max="1300" width="2.58203125" style="9" customWidth="1"/>
    <col min="1301" max="1301" width="5.58203125" style="9" customWidth="1"/>
    <col min="1302" max="1302" width="7.58203125" style="9" customWidth="1"/>
    <col min="1303" max="1330" width="2.58203125" style="9" customWidth="1"/>
    <col min="1331" max="1331" width="5.5" style="9" customWidth="1"/>
    <col min="1332" max="1332" width="8" style="9" customWidth="1"/>
    <col min="1333" max="1333" width="7.33203125" style="9" customWidth="1"/>
    <col min="1334" max="1553" width="9" style="9"/>
    <col min="1554" max="1554" width="5.5" style="9" customWidth="1"/>
    <col min="1555" max="1555" width="7.58203125" style="9" customWidth="1"/>
    <col min="1556" max="1556" width="2.58203125" style="9" customWidth="1"/>
    <col min="1557" max="1557" width="5.58203125" style="9" customWidth="1"/>
    <col min="1558" max="1558" width="7.58203125" style="9" customWidth="1"/>
    <col min="1559" max="1586" width="2.58203125" style="9" customWidth="1"/>
    <col min="1587" max="1587" width="5.5" style="9" customWidth="1"/>
    <col min="1588" max="1588" width="8" style="9" customWidth="1"/>
    <col min="1589" max="1589" width="7.33203125" style="9" customWidth="1"/>
    <col min="1590" max="1809" width="9" style="9"/>
    <col min="1810" max="1810" width="5.5" style="9" customWidth="1"/>
    <col min="1811" max="1811" width="7.58203125" style="9" customWidth="1"/>
    <col min="1812" max="1812" width="2.58203125" style="9" customWidth="1"/>
    <col min="1813" max="1813" width="5.58203125" style="9" customWidth="1"/>
    <col min="1814" max="1814" width="7.58203125" style="9" customWidth="1"/>
    <col min="1815" max="1842" width="2.58203125" style="9" customWidth="1"/>
    <col min="1843" max="1843" width="5.5" style="9" customWidth="1"/>
    <col min="1844" max="1844" width="8" style="9" customWidth="1"/>
    <col min="1845" max="1845" width="7.33203125" style="9" customWidth="1"/>
    <col min="1846" max="2065" width="9" style="9"/>
    <col min="2066" max="2066" width="5.5" style="9" customWidth="1"/>
    <col min="2067" max="2067" width="7.58203125" style="9" customWidth="1"/>
    <col min="2068" max="2068" width="2.58203125" style="9" customWidth="1"/>
    <col min="2069" max="2069" width="5.58203125" style="9" customWidth="1"/>
    <col min="2070" max="2070" width="7.58203125" style="9" customWidth="1"/>
    <col min="2071" max="2098" width="2.58203125" style="9" customWidth="1"/>
    <col min="2099" max="2099" width="5.5" style="9" customWidth="1"/>
    <col min="2100" max="2100" width="8" style="9" customWidth="1"/>
    <col min="2101" max="2101" width="7.33203125" style="9" customWidth="1"/>
    <col min="2102" max="2321" width="9" style="9"/>
    <col min="2322" max="2322" width="5.5" style="9" customWidth="1"/>
    <col min="2323" max="2323" width="7.58203125" style="9" customWidth="1"/>
    <col min="2324" max="2324" width="2.58203125" style="9" customWidth="1"/>
    <col min="2325" max="2325" width="5.58203125" style="9" customWidth="1"/>
    <col min="2326" max="2326" width="7.58203125" style="9" customWidth="1"/>
    <col min="2327" max="2354" width="2.58203125" style="9" customWidth="1"/>
    <col min="2355" max="2355" width="5.5" style="9" customWidth="1"/>
    <col min="2356" max="2356" width="8" style="9" customWidth="1"/>
    <col min="2357" max="2357" width="7.33203125" style="9" customWidth="1"/>
    <col min="2358" max="2577" width="9" style="9"/>
    <col min="2578" max="2578" width="5.5" style="9" customWidth="1"/>
    <col min="2579" max="2579" width="7.58203125" style="9" customWidth="1"/>
    <col min="2580" max="2580" width="2.58203125" style="9" customWidth="1"/>
    <col min="2581" max="2581" width="5.58203125" style="9" customWidth="1"/>
    <col min="2582" max="2582" width="7.58203125" style="9" customWidth="1"/>
    <col min="2583" max="2610" width="2.58203125" style="9" customWidth="1"/>
    <col min="2611" max="2611" width="5.5" style="9" customWidth="1"/>
    <col min="2612" max="2612" width="8" style="9" customWidth="1"/>
    <col min="2613" max="2613" width="7.33203125" style="9" customWidth="1"/>
    <col min="2614" max="2833" width="9" style="9"/>
    <col min="2834" max="2834" width="5.5" style="9" customWidth="1"/>
    <col min="2835" max="2835" width="7.58203125" style="9" customWidth="1"/>
    <col min="2836" max="2836" width="2.58203125" style="9" customWidth="1"/>
    <col min="2837" max="2837" width="5.58203125" style="9" customWidth="1"/>
    <col min="2838" max="2838" width="7.58203125" style="9" customWidth="1"/>
    <col min="2839" max="2866" width="2.58203125" style="9" customWidth="1"/>
    <col min="2867" max="2867" width="5.5" style="9" customWidth="1"/>
    <col min="2868" max="2868" width="8" style="9" customWidth="1"/>
    <col min="2869" max="2869" width="7.33203125" style="9" customWidth="1"/>
    <col min="2870" max="3089" width="9" style="9"/>
    <col min="3090" max="3090" width="5.5" style="9" customWidth="1"/>
    <col min="3091" max="3091" width="7.58203125" style="9" customWidth="1"/>
    <col min="3092" max="3092" width="2.58203125" style="9" customWidth="1"/>
    <col min="3093" max="3093" width="5.58203125" style="9" customWidth="1"/>
    <col min="3094" max="3094" width="7.58203125" style="9" customWidth="1"/>
    <col min="3095" max="3122" width="2.58203125" style="9" customWidth="1"/>
    <col min="3123" max="3123" width="5.5" style="9" customWidth="1"/>
    <col min="3124" max="3124" width="8" style="9" customWidth="1"/>
    <col min="3125" max="3125" width="7.33203125" style="9" customWidth="1"/>
    <col min="3126" max="3345" width="9" style="9"/>
    <col min="3346" max="3346" width="5.5" style="9" customWidth="1"/>
    <col min="3347" max="3347" width="7.58203125" style="9" customWidth="1"/>
    <col min="3348" max="3348" width="2.58203125" style="9" customWidth="1"/>
    <col min="3349" max="3349" width="5.58203125" style="9" customWidth="1"/>
    <col min="3350" max="3350" width="7.58203125" style="9" customWidth="1"/>
    <col min="3351" max="3378" width="2.58203125" style="9" customWidth="1"/>
    <col min="3379" max="3379" width="5.5" style="9" customWidth="1"/>
    <col min="3380" max="3380" width="8" style="9" customWidth="1"/>
    <col min="3381" max="3381" width="7.33203125" style="9" customWidth="1"/>
    <col min="3382" max="3601" width="9" style="9"/>
    <col min="3602" max="3602" width="5.5" style="9" customWidth="1"/>
    <col min="3603" max="3603" width="7.58203125" style="9" customWidth="1"/>
    <col min="3604" max="3604" width="2.58203125" style="9" customWidth="1"/>
    <col min="3605" max="3605" width="5.58203125" style="9" customWidth="1"/>
    <col min="3606" max="3606" width="7.58203125" style="9" customWidth="1"/>
    <col min="3607" max="3634" width="2.58203125" style="9" customWidth="1"/>
    <col min="3635" max="3635" width="5.5" style="9" customWidth="1"/>
    <col min="3636" max="3636" width="8" style="9" customWidth="1"/>
    <col min="3637" max="3637" width="7.33203125" style="9" customWidth="1"/>
    <col min="3638" max="3857" width="9" style="9"/>
    <col min="3858" max="3858" width="5.5" style="9" customWidth="1"/>
    <col min="3859" max="3859" width="7.58203125" style="9" customWidth="1"/>
    <col min="3860" max="3860" width="2.58203125" style="9" customWidth="1"/>
    <col min="3861" max="3861" width="5.58203125" style="9" customWidth="1"/>
    <col min="3862" max="3862" width="7.58203125" style="9" customWidth="1"/>
    <col min="3863" max="3890" width="2.58203125" style="9" customWidth="1"/>
    <col min="3891" max="3891" width="5.5" style="9" customWidth="1"/>
    <col min="3892" max="3892" width="8" style="9" customWidth="1"/>
    <col min="3893" max="3893" width="7.33203125" style="9" customWidth="1"/>
    <col min="3894" max="4113" width="9" style="9"/>
    <col min="4114" max="4114" width="5.5" style="9" customWidth="1"/>
    <col min="4115" max="4115" width="7.58203125" style="9" customWidth="1"/>
    <col min="4116" max="4116" width="2.58203125" style="9" customWidth="1"/>
    <col min="4117" max="4117" width="5.58203125" style="9" customWidth="1"/>
    <col min="4118" max="4118" width="7.58203125" style="9" customWidth="1"/>
    <col min="4119" max="4146" width="2.58203125" style="9" customWidth="1"/>
    <col min="4147" max="4147" width="5.5" style="9" customWidth="1"/>
    <col min="4148" max="4148" width="8" style="9" customWidth="1"/>
    <col min="4149" max="4149" width="7.33203125" style="9" customWidth="1"/>
    <col min="4150" max="4369" width="9" style="9"/>
    <col min="4370" max="4370" width="5.5" style="9" customWidth="1"/>
    <col min="4371" max="4371" width="7.58203125" style="9" customWidth="1"/>
    <col min="4372" max="4372" width="2.58203125" style="9" customWidth="1"/>
    <col min="4373" max="4373" width="5.58203125" style="9" customWidth="1"/>
    <col min="4374" max="4374" width="7.58203125" style="9" customWidth="1"/>
    <col min="4375" max="4402" width="2.58203125" style="9" customWidth="1"/>
    <col min="4403" max="4403" width="5.5" style="9" customWidth="1"/>
    <col min="4404" max="4404" width="8" style="9" customWidth="1"/>
    <col min="4405" max="4405" width="7.33203125" style="9" customWidth="1"/>
    <col min="4406" max="4625" width="9" style="9"/>
    <col min="4626" max="4626" width="5.5" style="9" customWidth="1"/>
    <col min="4627" max="4627" width="7.58203125" style="9" customWidth="1"/>
    <col min="4628" max="4628" width="2.58203125" style="9" customWidth="1"/>
    <col min="4629" max="4629" width="5.58203125" style="9" customWidth="1"/>
    <col min="4630" max="4630" width="7.58203125" style="9" customWidth="1"/>
    <col min="4631" max="4658" width="2.58203125" style="9" customWidth="1"/>
    <col min="4659" max="4659" width="5.5" style="9" customWidth="1"/>
    <col min="4660" max="4660" width="8" style="9" customWidth="1"/>
    <col min="4661" max="4661" width="7.33203125" style="9" customWidth="1"/>
    <col min="4662" max="4881" width="9" style="9"/>
    <col min="4882" max="4882" width="5.5" style="9" customWidth="1"/>
    <col min="4883" max="4883" width="7.58203125" style="9" customWidth="1"/>
    <col min="4884" max="4884" width="2.58203125" style="9" customWidth="1"/>
    <col min="4885" max="4885" width="5.58203125" style="9" customWidth="1"/>
    <col min="4886" max="4886" width="7.58203125" style="9" customWidth="1"/>
    <col min="4887" max="4914" width="2.58203125" style="9" customWidth="1"/>
    <col min="4915" max="4915" width="5.5" style="9" customWidth="1"/>
    <col min="4916" max="4916" width="8" style="9" customWidth="1"/>
    <col min="4917" max="4917" width="7.33203125" style="9" customWidth="1"/>
    <col min="4918" max="5137" width="9" style="9"/>
    <col min="5138" max="5138" width="5.5" style="9" customWidth="1"/>
    <col min="5139" max="5139" width="7.58203125" style="9" customWidth="1"/>
    <col min="5140" max="5140" width="2.58203125" style="9" customWidth="1"/>
    <col min="5141" max="5141" width="5.58203125" style="9" customWidth="1"/>
    <col min="5142" max="5142" width="7.58203125" style="9" customWidth="1"/>
    <col min="5143" max="5170" width="2.58203125" style="9" customWidth="1"/>
    <col min="5171" max="5171" width="5.5" style="9" customWidth="1"/>
    <col min="5172" max="5172" width="8" style="9" customWidth="1"/>
    <col min="5173" max="5173" width="7.33203125" style="9" customWidth="1"/>
    <col min="5174" max="5393" width="9" style="9"/>
    <col min="5394" max="5394" width="5.5" style="9" customWidth="1"/>
    <col min="5395" max="5395" width="7.58203125" style="9" customWidth="1"/>
    <col min="5396" max="5396" width="2.58203125" style="9" customWidth="1"/>
    <col min="5397" max="5397" width="5.58203125" style="9" customWidth="1"/>
    <col min="5398" max="5398" width="7.58203125" style="9" customWidth="1"/>
    <col min="5399" max="5426" width="2.58203125" style="9" customWidth="1"/>
    <col min="5427" max="5427" width="5.5" style="9" customWidth="1"/>
    <col min="5428" max="5428" width="8" style="9" customWidth="1"/>
    <col min="5429" max="5429" width="7.33203125" style="9" customWidth="1"/>
    <col min="5430" max="5649" width="9" style="9"/>
    <col min="5650" max="5650" width="5.5" style="9" customWidth="1"/>
    <col min="5651" max="5651" width="7.58203125" style="9" customWidth="1"/>
    <col min="5652" max="5652" width="2.58203125" style="9" customWidth="1"/>
    <col min="5653" max="5653" width="5.58203125" style="9" customWidth="1"/>
    <col min="5654" max="5654" width="7.58203125" style="9" customWidth="1"/>
    <col min="5655" max="5682" width="2.58203125" style="9" customWidth="1"/>
    <col min="5683" max="5683" width="5.5" style="9" customWidth="1"/>
    <col min="5684" max="5684" width="8" style="9" customWidth="1"/>
    <col min="5685" max="5685" width="7.33203125" style="9" customWidth="1"/>
    <col min="5686" max="5905" width="9" style="9"/>
    <col min="5906" max="5906" width="5.5" style="9" customWidth="1"/>
    <col min="5907" max="5907" width="7.58203125" style="9" customWidth="1"/>
    <col min="5908" max="5908" width="2.58203125" style="9" customWidth="1"/>
    <col min="5909" max="5909" width="5.58203125" style="9" customWidth="1"/>
    <col min="5910" max="5910" width="7.58203125" style="9" customWidth="1"/>
    <col min="5911" max="5938" width="2.58203125" style="9" customWidth="1"/>
    <col min="5939" max="5939" width="5.5" style="9" customWidth="1"/>
    <col min="5940" max="5940" width="8" style="9" customWidth="1"/>
    <col min="5941" max="5941" width="7.33203125" style="9" customWidth="1"/>
    <col min="5942" max="6161" width="9" style="9"/>
    <col min="6162" max="6162" width="5.5" style="9" customWidth="1"/>
    <col min="6163" max="6163" width="7.58203125" style="9" customWidth="1"/>
    <col min="6164" max="6164" width="2.58203125" style="9" customWidth="1"/>
    <col min="6165" max="6165" width="5.58203125" style="9" customWidth="1"/>
    <col min="6166" max="6166" width="7.58203125" style="9" customWidth="1"/>
    <col min="6167" max="6194" width="2.58203125" style="9" customWidth="1"/>
    <col min="6195" max="6195" width="5.5" style="9" customWidth="1"/>
    <col min="6196" max="6196" width="8" style="9" customWidth="1"/>
    <col min="6197" max="6197" width="7.33203125" style="9" customWidth="1"/>
    <col min="6198" max="6417" width="9" style="9"/>
    <col min="6418" max="6418" width="5.5" style="9" customWidth="1"/>
    <col min="6419" max="6419" width="7.58203125" style="9" customWidth="1"/>
    <col min="6420" max="6420" width="2.58203125" style="9" customWidth="1"/>
    <col min="6421" max="6421" width="5.58203125" style="9" customWidth="1"/>
    <col min="6422" max="6422" width="7.58203125" style="9" customWidth="1"/>
    <col min="6423" max="6450" width="2.58203125" style="9" customWidth="1"/>
    <col min="6451" max="6451" width="5.5" style="9" customWidth="1"/>
    <col min="6452" max="6452" width="8" style="9" customWidth="1"/>
    <col min="6453" max="6453" width="7.33203125" style="9" customWidth="1"/>
    <col min="6454" max="6673" width="9" style="9"/>
    <col min="6674" max="6674" width="5.5" style="9" customWidth="1"/>
    <col min="6675" max="6675" width="7.58203125" style="9" customWidth="1"/>
    <col min="6676" max="6676" width="2.58203125" style="9" customWidth="1"/>
    <col min="6677" max="6677" width="5.58203125" style="9" customWidth="1"/>
    <col min="6678" max="6678" width="7.58203125" style="9" customWidth="1"/>
    <col min="6679" max="6706" width="2.58203125" style="9" customWidth="1"/>
    <col min="6707" max="6707" width="5.5" style="9" customWidth="1"/>
    <col min="6708" max="6708" width="8" style="9" customWidth="1"/>
    <col min="6709" max="6709" width="7.33203125" style="9" customWidth="1"/>
    <col min="6710" max="6929" width="9" style="9"/>
    <col min="6930" max="6930" width="5.5" style="9" customWidth="1"/>
    <col min="6931" max="6931" width="7.58203125" style="9" customWidth="1"/>
    <col min="6932" max="6932" width="2.58203125" style="9" customWidth="1"/>
    <col min="6933" max="6933" width="5.58203125" style="9" customWidth="1"/>
    <col min="6934" max="6934" width="7.58203125" style="9" customWidth="1"/>
    <col min="6935" max="6962" width="2.58203125" style="9" customWidth="1"/>
    <col min="6963" max="6963" width="5.5" style="9" customWidth="1"/>
    <col min="6964" max="6964" width="8" style="9" customWidth="1"/>
    <col min="6965" max="6965" width="7.33203125" style="9" customWidth="1"/>
    <col min="6966" max="7185" width="9" style="9"/>
    <col min="7186" max="7186" width="5.5" style="9" customWidth="1"/>
    <col min="7187" max="7187" width="7.58203125" style="9" customWidth="1"/>
    <col min="7188" max="7188" width="2.58203125" style="9" customWidth="1"/>
    <col min="7189" max="7189" width="5.58203125" style="9" customWidth="1"/>
    <col min="7190" max="7190" width="7.58203125" style="9" customWidth="1"/>
    <col min="7191" max="7218" width="2.58203125" style="9" customWidth="1"/>
    <col min="7219" max="7219" width="5.5" style="9" customWidth="1"/>
    <col min="7220" max="7220" width="8" style="9" customWidth="1"/>
    <col min="7221" max="7221" width="7.33203125" style="9" customWidth="1"/>
    <col min="7222" max="7441" width="9" style="9"/>
    <col min="7442" max="7442" width="5.5" style="9" customWidth="1"/>
    <col min="7443" max="7443" width="7.58203125" style="9" customWidth="1"/>
    <col min="7444" max="7444" width="2.58203125" style="9" customWidth="1"/>
    <col min="7445" max="7445" width="5.58203125" style="9" customWidth="1"/>
    <col min="7446" max="7446" width="7.58203125" style="9" customWidth="1"/>
    <col min="7447" max="7474" width="2.58203125" style="9" customWidth="1"/>
    <col min="7475" max="7475" width="5.5" style="9" customWidth="1"/>
    <col min="7476" max="7476" width="8" style="9" customWidth="1"/>
    <col min="7477" max="7477" width="7.33203125" style="9" customWidth="1"/>
    <col min="7478" max="7697" width="9" style="9"/>
    <col min="7698" max="7698" width="5.5" style="9" customWidth="1"/>
    <col min="7699" max="7699" width="7.58203125" style="9" customWidth="1"/>
    <col min="7700" max="7700" width="2.58203125" style="9" customWidth="1"/>
    <col min="7701" max="7701" width="5.58203125" style="9" customWidth="1"/>
    <col min="7702" max="7702" width="7.58203125" style="9" customWidth="1"/>
    <col min="7703" max="7730" width="2.58203125" style="9" customWidth="1"/>
    <col min="7731" max="7731" width="5.5" style="9" customWidth="1"/>
    <col min="7732" max="7732" width="8" style="9" customWidth="1"/>
    <col min="7733" max="7733" width="7.33203125" style="9" customWidth="1"/>
    <col min="7734" max="7953" width="9" style="9"/>
    <col min="7954" max="7954" width="5.5" style="9" customWidth="1"/>
    <col min="7955" max="7955" width="7.58203125" style="9" customWidth="1"/>
    <col min="7956" max="7956" width="2.58203125" style="9" customWidth="1"/>
    <col min="7957" max="7957" width="5.58203125" style="9" customWidth="1"/>
    <col min="7958" max="7958" width="7.58203125" style="9" customWidth="1"/>
    <col min="7959" max="7986" width="2.58203125" style="9" customWidth="1"/>
    <col min="7987" max="7987" width="5.5" style="9" customWidth="1"/>
    <col min="7988" max="7988" width="8" style="9" customWidth="1"/>
    <col min="7989" max="7989" width="7.33203125" style="9" customWidth="1"/>
    <col min="7990" max="8209" width="9" style="9"/>
    <col min="8210" max="8210" width="5.5" style="9" customWidth="1"/>
    <col min="8211" max="8211" width="7.58203125" style="9" customWidth="1"/>
    <col min="8212" max="8212" width="2.58203125" style="9" customWidth="1"/>
    <col min="8213" max="8213" width="5.58203125" style="9" customWidth="1"/>
    <col min="8214" max="8214" width="7.58203125" style="9" customWidth="1"/>
    <col min="8215" max="8242" width="2.58203125" style="9" customWidth="1"/>
    <col min="8243" max="8243" width="5.5" style="9" customWidth="1"/>
    <col min="8244" max="8244" width="8" style="9" customWidth="1"/>
    <col min="8245" max="8245" width="7.33203125" style="9" customWidth="1"/>
    <col min="8246" max="8465" width="9" style="9"/>
    <col min="8466" max="8466" width="5.5" style="9" customWidth="1"/>
    <col min="8467" max="8467" width="7.58203125" style="9" customWidth="1"/>
    <col min="8468" max="8468" width="2.58203125" style="9" customWidth="1"/>
    <col min="8469" max="8469" width="5.58203125" style="9" customWidth="1"/>
    <col min="8470" max="8470" width="7.58203125" style="9" customWidth="1"/>
    <col min="8471" max="8498" width="2.58203125" style="9" customWidth="1"/>
    <col min="8499" max="8499" width="5.5" style="9" customWidth="1"/>
    <col min="8500" max="8500" width="8" style="9" customWidth="1"/>
    <col min="8501" max="8501" width="7.33203125" style="9" customWidth="1"/>
    <col min="8502" max="8721" width="9" style="9"/>
    <col min="8722" max="8722" width="5.5" style="9" customWidth="1"/>
    <col min="8723" max="8723" width="7.58203125" style="9" customWidth="1"/>
    <col min="8724" max="8724" width="2.58203125" style="9" customWidth="1"/>
    <col min="8725" max="8725" width="5.58203125" style="9" customWidth="1"/>
    <col min="8726" max="8726" width="7.58203125" style="9" customWidth="1"/>
    <col min="8727" max="8754" width="2.58203125" style="9" customWidth="1"/>
    <col min="8755" max="8755" width="5.5" style="9" customWidth="1"/>
    <col min="8756" max="8756" width="8" style="9" customWidth="1"/>
    <col min="8757" max="8757" width="7.33203125" style="9" customWidth="1"/>
    <col min="8758" max="8977" width="9" style="9"/>
    <col min="8978" max="8978" width="5.5" style="9" customWidth="1"/>
    <col min="8979" max="8979" width="7.58203125" style="9" customWidth="1"/>
    <col min="8980" max="8980" width="2.58203125" style="9" customWidth="1"/>
    <col min="8981" max="8981" width="5.58203125" style="9" customWidth="1"/>
    <col min="8982" max="8982" width="7.58203125" style="9" customWidth="1"/>
    <col min="8983" max="9010" width="2.58203125" style="9" customWidth="1"/>
    <col min="9011" max="9011" width="5.5" style="9" customWidth="1"/>
    <col min="9012" max="9012" width="8" style="9" customWidth="1"/>
    <col min="9013" max="9013" width="7.33203125" style="9" customWidth="1"/>
    <col min="9014" max="9233" width="9" style="9"/>
    <col min="9234" max="9234" width="5.5" style="9" customWidth="1"/>
    <col min="9235" max="9235" width="7.58203125" style="9" customWidth="1"/>
    <col min="9236" max="9236" width="2.58203125" style="9" customWidth="1"/>
    <col min="9237" max="9237" width="5.58203125" style="9" customWidth="1"/>
    <col min="9238" max="9238" width="7.58203125" style="9" customWidth="1"/>
    <col min="9239" max="9266" width="2.58203125" style="9" customWidth="1"/>
    <col min="9267" max="9267" width="5.5" style="9" customWidth="1"/>
    <col min="9268" max="9268" width="8" style="9" customWidth="1"/>
    <col min="9269" max="9269" width="7.33203125" style="9" customWidth="1"/>
    <col min="9270" max="9489" width="9" style="9"/>
    <col min="9490" max="9490" width="5.5" style="9" customWidth="1"/>
    <col min="9491" max="9491" width="7.58203125" style="9" customWidth="1"/>
    <col min="9492" max="9492" width="2.58203125" style="9" customWidth="1"/>
    <col min="9493" max="9493" width="5.58203125" style="9" customWidth="1"/>
    <col min="9494" max="9494" width="7.58203125" style="9" customWidth="1"/>
    <col min="9495" max="9522" width="2.58203125" style="9" customWidth="1"/>
    <col min="9523" max="9523" width="5.5" style="9" customWidth="1"/>
    <col min="9524" max="9524" width="8" style="9" customWidth="1"/>
    <col min="9525" max="9525" width="7.33203125" style="9" customWidth="1"/>
    <col min="9526" max="9745" width="9" style="9"/>
    <col min="9746" max="9746" width="5.5" style="9" customWidth="1"/>
    <col min="9747" max="9747" width="7.58203125" style="9" customWidth="1"/>
    <col min="9748" max="9748" width="2.58203125" style="9" customWidth="1"/>
    <col min="9749" max="9749" width="5.58203125" style="9" customWidth="1"/>
    <col min="9750" max="9750" width="7.58203125" style="9" customWidth="1"/>
    <col min="9751" max="9778" width="2.58203125" style="9" customWidth="1"/>
    <col min="9779" max="9779" width="5.5" style="9" customWidth="1"/>
    <col min="9780" max="9780" width="8" style="9" customWidth="1"/>
    <col min="9781" max="9781" width="7.33203125" style="9" customWidth="1"/>
    <col min="9782" max="10001" width="9" style="9"/>
    <col min="10002" max="10002" width="5.5" style="9" customWidth="1"/>
    <col min="10003" max="10003" width="7.58203125" style="9" customWidth="1"/>
    <col min="10004" max="10004" width="2.58203125" style="9" customWidth="1"/>
    <col min="10005" max="10005" width="5.58203125" style="9" customWidth="1"/>
    <col min="10006" max="10006" width="7.58203125" style="9" customWidth="1"/>
    <col min="10007" max="10034" width="2.58203125" style="9" customWidth="1"/>
    <col min="10035" max="10035" width="5.5" style="9" customWidth="1"/>
    <col min="10036" max="10036" width="8" style="9" customWidth="1"/>
    <col min="10037" max="10037" width="7.33203125" style="9" customWidth="1"/>
    <col min="10038" max="10257" width="9" style="9"/>
    <col min="10258" max="10258" width="5.5" style="9" customWidth="1"/>
    <col min="10259" max="10259" width="7.58203125" style="9" customWidth="1"/>
    <col min="10260" max="10260" width="2.58203125" style="9" customWidth="1"/>
    <col min="10261" max="10261" width="5.58203125" style="9" customWidth="1"/>
    <col min="10262" max="10262" width="7.58203125" style="9" customWidth="1"/>
    <col min="10263" max="10290" width="2.58203125" style="9" customWidth="1"/>
    <col min="10291" max="10291" width="5.5" style="9" customWidth="1"/>
    <col min="10292" max="10292" width="8" style="9" customWidth="1"/>
    <col min="10293" max="10293" width="7.33203125" style="9" customWidth="1"/>
    <col min="10294" max="10513" width="9" style="9"/>
    <col min="10514" max="10514" width="5.5" style="9" customWidth="1"/>
    <col min="10515" max="10515" width="7.58203125" style="9" customWidth="1"/>
    <col min="10516" max="10516" width="2.58203125" style="9" customWidth="1"/>
    <col min="10517" max="10517" width="5.58203125" style="9" customWidth="1"/>
    <col min="10518" max="10518" width="7.58203125" style="9" customWidth="1"/>
    <col min="10519" max="10546" width="2.58203125" style="9" customWidth="1"/>
    <col min="10547" max="10547" width="5.5" style="9" customWidth="1"/>
    <col min="10548" max="10548" width="8" style="9" customWidth="1"/>
    <col min="10549" max="10549" width="7.33203125" style="9" customWidth="1"/>
    <col min="10550" max="10769" width="9" style="9"/>
    <col min="10770" max="10770" width="5.5" style="9" customWidth="1"/>
    <col min="10771" max="10771" width="7.58203125" style="9" customWidth="1"/>
    <col min="10772" max="10772" width="2.58203125" style="9" customWidth="1"/>
    <col min="10773" max="10773" width="5.58203125" style="9" customWidth="1"/>
    <col min="10774" max="10774" width="7.58203125" style="9" customWidth="1"/>
    <col min="10775" max="10802" width="2.58203125" style="9" customWidth="1"/>
    <col min="10803" max="10803" width="5.5" style="9" customWidth="1"/>
    <col min="10804" max="10804" width="8" style="9" customWidth="1"/>
    <col min="10805" max="10805" width="7.33203125" style="9" customWidth="1"/>
    <col min="10806" max="11025" width="9" style="9"/>
    <col min="11026" max="11026" width="5.5" style="9" customWidth="1"/>
    <col min="11027" max="11027" width="7.58203125" style="9" customWidth="1"/>
    <col min="11028" max="11028" width="2.58203125" style="9" customWidth="1"/>
    <col min="11029" max="11029" width="5.58203125" style="9" customWidth="1"/>
    <col min="11030" max="11030" width="7.58203125" style="9" customWidth="1"/>
    <col min="11031" max="11058" width="2.58203125" style="9" customWidth="1"/>
    <col min="11059" max="11059" width="5.5" style="9" customWidth="1"/>
    <col min="11060" max="11060" width="8" style="9" customWidth="1"/>
    <col min="11061" max="11061" width="7.33203125" style="9" customWidth="1"/>
    <col min="11062" max="11281" width="9" style="9"/>
    <col min="11282" max="11282" width="5.5" style="9" customWidth="1"/>
    <col min="11283" max="11283" width="7.58203125" style="9" customWidth="1"/>
    <col min="11284" max="11284" width="2.58203125" style="9" customWidth="1"/>
    <col min="11285" max="11285" width="5.58203125" style="9" customWidth="1"/>
    <col min="11286" max="11286" width="7.58203125" style="9" customWidth="1"/>
    <col min="11287" max="11314" width="2.58203125" style="9" customWidth="1"/>
    <col min="11315" max="11315" width="5.5" style="9" customWidth="1"/>
    <col min="11316" max="11316" width="8" style="9" customWidth="1"/>
    <col min="11317" max="11317" width="7.33203125" style="9" customWidth="1"/>
    <col min="11318" max="11537" width="9" style="9"/>
    <col min="11538" max="11538" width="5.5" style="9" customWidth="1"/>
    <col min="11539" max="11539" width="7.58203125" style="9" customWidth="1"/>
    <col min="11540" max="11540" width="2.58203125" style="9" customWidth="1"/>
    <col min="11541" max="11541" width="5.58203125" style="9" customWidth="1"/>
    <col min="11542" max="11542" width="7.58203125" style="9" customWidth="1"/>
    <col min="11543" max="11570" width="2.58203125" style="9" customWidth="1"/>
    <col min="11571" max="11571" width="5.5" style="9" customWidth="1"/>
    <col min="11572" max="11572" width="8" style="9" customWidth="1"/>
    <col min="11573" max="11573" width="7.33203125" style="9" customWidth="1"/>
    <col min="11574" max="11793" width="9" style="9"/>
    <col min="11794" max="11794" width="5.5" style="9" customWidth="1"/>
    <col min="11795" max="11795" width="7.58203125" style="9" customWidth="1"/>
    <col min="11796" max="11796" width="2.58203125" style="9" customWidth="1"/>
    <col min="11797" max="11797" width="5.58203125" style="9" customWidth="1"/>
    <col min="11798" max="11798" width="7.58203125" style="9" customWidth="1"/>
    <col min="11799" max="11826" width="2.58203125" style="9" customWidth="1"/>
    <col min="11827" max="11827" width="5.5" style="9" customWidth="1"/>
    <col min="11828" max="11828" width="8" style="9" customWidth="1"/>
    <col min="11829" max="11829" width="7.33203125" style="9" customWidth="1"/>
    <col min="11830" max="12049" width="9" style="9"/>
    <col min="12050" max="12050" width="5.5" style="9" customWidth="1"/>
    <col min="12051" max="12051" width="7.58203125" style="9" customWidth="1"/>
    <col min="12052" max="12052" width="2.58203125" style="9" customWidth="1"/>
    <col min="12053" max="12053" width="5.58203125" style="9" customWidth="1"/>
    <col min="12054" max="12054" width="7.58203125" style="9" customWidth="1"/>
    <col min="12055" max="12082" width="2.58203125" style="9" customWidth="1"/>
    <col min="12083" max="12083" width="5.5" style="9" customWidth="1"/>
    <col min="12084" max="12084" width="8" style="9" customWidth="1"/>
    <col min="12085" max="12085" width="7.33203125" style="9" customWidth="1"/>
    <col min="12086" max="12305" width="9" style="9"/>
    <col min="12306" max="12306" width="5.5" style="9" customWidth="1"/>
    <col min="12307" max="12307" width="7.58203125" style="9" customWidth="1"/>
    <col min="12308" max="12308" width="2.58203125" style="9" customWidth="1"/>
    <col min="12309" max="12309" width="5.58203125" style="9" customWidth="1"/>
    <col min="12310" max="12310" width="7.58203125" style="9" customWidth="1"/>
    <col min="12311" max="12338" width="2.58203125" style="9" customWidth="1"/>
    <col min="12339" max="12339" width="5.5" style="9" customWidth="1"/>
    <col min="12340" max="12340" width="8" style="9" customWidth="1"/>
    <col min="12341" max="12341" width="7.33203125" style="9" customWidth="1"/>
    <col min="12342" max="12561" width="9" style="9"/>
    <col min="12562" max="12562" width="5.5" style="9" customWidth="1"/>
    <col min="12563" max="12563" width="7.58203125" style="9" customWidth="1"/>
    <col min="12564" max="12564" width="2.58203125" style="9" customWidth="1"/>
    <col min="12565" max="12565" width="5.58203125" style="9" customWidth="1"/>
    <col min="12566" max="12566" width="7.58203125" style="9" customWidth="1"/>
    <col min="12567" max="12594" width="2.58203125" style="9" customWidth="1"/>
    <col min="12595" max="12595" width="5.5" style="9" customWidth="1"/>
    <col min="12596" max="12596" width="8" style="9" customWidth="1"/>
    <col min="12597" max="12597" width="7.33203125" style="9" customWidth="1"/>
    <col min="12598" max="12817" width="9" style="9"/>
    <col min="12818" max="12818" width="5.5" style="9" customWidth="1"/>
    <col min="12819" max="12819" width="7.58203125" style="9" customWidth="1"/>
    <col min="12820" max="12820" width="2.58203125" style="9" customWidth="1"/>
    <col min="12821" max="12821" width="5.58203125" style="9" customWidth="1"/>
    <col min="12822" max="12822" width="7.58203125" style="9" customWidth="1"/>
    <col min="12823" max="12850" width="2.58203125" style="9" customWidth="1"/>
    <col min="12851" max="12851" width="5.5" style="9" customWidth="1"/>
    <col min="12852" max="12852" width="8" style="9" customWidth="1"/>
    <col min="12853" max="12853" width="7.33203125" style="9" customWidth="1"/>
    <col min="12854" max="13073" width="9" style="9"/>
    <col min="13074" max="13074" width="5.5" style="9" customWidth="1"/>
    <col min="13075" max="13075" width="7.58203125" style="9" customWidth="1"/>
    <col min="13076" max="13076" width="2.58203125" style="9" customWidth="1"/>
    <col min="13077" max="13077" width="5.58203125" style="9" customWidth="1"/>
    <col min="13078" max="13078" width="7.58203125" style="9" customWidth="1"/>
    <col min="13079" max="13106" width="2.58203125" style="9" customWidth="1"/>
    <col min="13107" max="13107" width="5.5" style="9" customWidth="1"/>
    <col min="13108" max="13108" width="8" style="9" customWidth="1"/>
    <col min="13109" max="13109" width="7.33203125" style="9" customWidth="1"/>
    <col min="13110" max="13329" width="9" style="9"/>
    <col min="13330" max="13330" width="5.5" style="9" customWidth="1"/>
    <col min="13331" max="13331" width="7.58203125" style="9" customWidth="1"/>
    <col min="13332" max="13332" width="2.58203125" style="9" customWidth="1"/>
    <col min="13333" max="13333" width="5.58203125" style="9" customWidth="1"/>
    <col min="13334" max="13334" width="7.58203125" style="9" customWidth="1"/>
    <col min="13335" max="13362" width="2.58203125" style="9" customWidth="1"/>
    <col min="13363" max="13363" width="5.5" style="9" customWidth="1"/>
    <col min="13364" max="13364" width="8" style="9" customWidth="1"/>
    <col min="13365" max="13365" width="7.33203125" style="9" customWidth="1"/>
    <col min="13366" max="13585" width="9" style="9"/>
    <col min="13586" max="13586" width="5.5" style="9" customWidth="1"/>
    <col min="13587" max="13587" width="7.58203125" style="9" customWidth="1"/>
    <col min="13588" max="13588" width="2.58203125" style="9" customWidth="1"/>
    <col min="13589" max="13589" width="5.58203125" style="9" customWidth="1"/>
    <col min="13590" max="13590" width="7.58203125" style="9" customWidth="1"/>
    <col min="13591" max="13618" width="2.58203125" style="9" customWidth="1"/>
    <col min="13619" max="13619" width="5.5" style="9" customWidth="1"/>
    <col min="13620" max="13620" width="8" style="9" customWidth="1"/>
    <col min="13621" max="13621" width="7.33203125" style="9" customWidth="1"/>
    <col min="13622" max="13841" width="9" style="9"/>
    <col min="13842" max="13842" width="5.5" style="9" customWidth="1"/>
    <col min="13843" max="13843" width="7.58203125" style="9" customWidth="1"/>
    <col min="13844" max="13844" width="2.58203125" style="9" customWidth="1"/>
    <col min="13845" max="13845" width="5.58203125" style="9" customWidth="1"/>
    <col min="13846" max="13846" width="7.58203125" style="9" customWidth="1"/>
    <col min="13847" max="13874" width="2.58203125" style="9" customWidth="1"/>
    <col min="13875" max="13875" width="5.5" style="9" customWidth="1"/>
    <col min="13876" max="13876" width="8" style="9" customWidth="1"/>
    <col min="13877" max="13877" width="7.33203125" style="9" customWidth="1"/>
    <col min="13878" max="14097" width="9" style="9"/>
    <col min="14098" max="14098" width="5.5" style="9" customWidth="1"/>
    <col min="14099" max="14099" width="7.58203125" style="9" customWidth="1"/>
    <col min="14100" max="14100" width="2.58203125" style="9" customWidth="1"/>
    <col min="14101" max="14101" width="5.58203125" style="9" customWidth="1"/>
    <col min="14102" max="14102" width="7.58203125" style="9" customWidth="1"/>
    <col min="14103" max="14130" width="2.58203125" style="9" customWidth="1"/>
    <col min="14131" max="14131" width="5.5" style="9" customWidth="1"/>
    <col min="14132" max="14132" width="8" style="9" customWidth="1"/>
    <col min="14133" max="14133" width="7.33203125" style="9" customWidth="1"/>
    <col min="14134" max="14353" width="9" style="9"/>
    <col min="14354" max="14354" width="5.5" style="9" customWidth="1"/>
    <col min="14355" max="14355" width="7.58203125" style="9" customWidth="1"/>
    <col min="14356" max="14356" width="2.58203125" style="9" customWidth="1"/>
    <col min="14357" max="14357" width="5.58203125" style="9" customWidth="1"/>
    <col min="14358" max="14358" width="7.58203125" style="9" customWidth="1"/>
    <col min="14359" max="14386" width="2.58203125" style="9" customWidth="1"/>
    <col min="14387" max="14387" width="5.5" style="9" customWidth="1"/>
    <col min="14388" max="14388" width="8" style="9" customWidth="1"/>
    <col min="14389" max="14389" width="7.33203125" style="9" customWidth="1"/>
    <col min="14390" max="14609" width="9" style="9"/>
    <col min="14610" max="14610" width="5.5" style="9" customWidth="1"/>
    <col min="14611" max="14611" width="7.58203125" style="9" customWidth="1"/>
    <col min="14612" max="14612" width="2.58203125" style="9" customWidth="1"/>
    <col min="14613" max="14613" width="5.58203125" style="9" customWidth="1"/>
    <col min="14614" max="14614" width="7.58203125" style="9" customWidth="1"/>
    <col min="14615" max="14642" width="2.58203125" style="9" customWidth="1"/>
    <col min="14643" max="14643" width="5.5" style="9" customWidth="1"/>
    <col min="14644" max="14644" width="8" style="9" customWidth="1"/>
    <col min="14645" max="14645" width="7.33203125" style="9" customWidth="1"/>
    <col min="14646" max="14865" width="9" style="9"/>
    <col min="14866" max="14866" width="5.5" style="9" customWidth="1"/>
    <col min="14867" max="14867" width="7.58203125" style="9" customWidth="1"/>
    <col min="14868" max="14868" width="2.58203125" style="9" customWidth="1"/>
    <col min="14869" max="14869" width="5.58203125" style="9" customWidth="1"/>
    <col min="14870" max="14870" width="7.58203125" style="9" customWidth="1"/>
    <col min="14871" max="14898" width="2.58203125" style="9" customWidth="1"/>
    <col min="14899" max="14899" width="5.5" style="9" customWidth="1"/>
    <col min="14900" max="14900" width="8" style="9" customWidth="1"/>
    <col min="14901" max="14901" width="7.33203125" style="9" customWidth="1"/>
    <col min="14902" max="15121" width="9" style="9"/>
    <col min="15122" max="15122" width="5.5" style="9" customWidth="1"/>
    <col min="15123" max="15123" width="7.58203125" style="9" customWidth="1"/>
    <col min="15124" max="15124" width="2.58203125" style="9" customWidth="1"/>
    <col min="15125" max="15125" width="5.58203125" style="9" customWidth="1"/>
    <col min="15126" max="15126" width="7.58203125" style="9" customWidth="1"/>
    <col min="15127" max="15154" width="2.58203125" style="9" customWidth="1"/>
    <col min="15155" max="15155" width="5.5" style="9" customWidth="1"/>
    <col min="15156" max="15156" width="8" style="9" customWidth="1"/>
    <col min="15157" max="15157" width="7.33203125" style="9" customWidth="1"/>
    <col min="15158" max="15377" width="9" style="9"/>
    <col min="15378" max="15378" width="5.5" style="9" customWidth="1"/>
    <col min="15379" max="15379" width="7.58203125" style="9" customWidth="1"/>
    <col min="15380" max="15380" width="2.58203125" style="9" customWidth="1"/>
    <col min="15381" max="15381" width="5.58203125" style="9" customWidth="1"/>
    <col min="15382" max="15382" width="7.58203125" style="9" customWidth="1"/>
    <col min="15383" max="15410" width="2.58203125" style="9" customWidth="1"/>
    <col min="15411" max="15411" width="5.5" style="9" customWidth="1"/>
    <col min="15412" max="15412" width="8" style="9" customWidth="1"/>
    <col min="15413" max="15413" width="7.33203125" style="9" customWidth="1"/>
    <col min="15414" max="15633" width="9" style="9"/>
    <col min="15634" max="15634" width="5.5" style="9" customWidth="1"/>
    <col min="15635" max="15635" width="7.58203125" style="9" customWidth="1"/>
    <col min="15636" max="15636" width="2.58203125" style="9" customWidth="1"/>
    <col min="15637" max="15637" width="5.58203125" style="9" customWidth="1"/>
    <col min="15638" max="15638" width="7.58203125" style="9" customWidth="1"/>
    <col min="15639" max="15666" width="2.58203125" style="9" customWidth="1"/>
    <col min="15667" max="15667" width="5.5" style="9" customWidth="1"/>
    <col min="15668" max="15668" width="8" style="9" customWidth="1"/>
    <col min="15669" max="15669" width="7.33203125" style="9" customWidth="1"/>
    <col min="15670" max="15889" width="9" style="9"/>
    <col min="15890" max="15890" width="5.5" style="9" customWidth="1"/>
    <col min="15891" max="15891" width="7.58203125" style="9" customWidth="1"/>
    <col min="15892" max="15892" width="2.58203125" style="9" customWidth="1"/>
    <col min="15893" max="15893" width="5.58203125" style="9" customWidth="1"/>
    <col min="15894" max="15894" width="7.58203125" style="9" customWidth="1"/>
    <col min="15895" max="15922" width="2.58203125" style="9" customWidth="1"/>
    <col min="15923" max="15923" width="5.5" style="9" customWidth="1"/>
    <col min="15924" max="15924" width="8" style="9" customWidth="1"/>
    <col min="15925" max="15925" width="7.33203125" style="9" customWidth="1"/>
    <col min="15926" max="16145" width="9" style="9"/>
    <col min="16146" max="16146" width="5.5" style="9" customWidth="1"/>
    <col min="16147" max="16147" width="7.58203125" style="9" customWidth="1"/>
    <col min="16148" max="16148" width="2.58203125" style="9" customWidth="1"/>
    <col min="16149" max="16149" width="5.58203125" style="9" customWidth="1"/>
    <col min="16150" max="16150" width="7.58203125" style="9" customWidth="1"/>
    <col min="16151" max="16178" width="2.58203125" style="9" customWidth="1"/>
    <col min="16179" max="16179" width="5.5" style="9" customWidth="1"/>
    <col min="16180" max="16180" width="8" style="9" customWidth="1"/>
    <col min="16181" max="16181" width="7.33203125" style="9" customWidth="1"/>
    <col min="16182" max="16384" width="9" style="9"/>
  </cols>
  <sheetData>
    <row r="1" spans="1:59" s="345" customFormat="1" ht="20.25" customHeight="1" thickBot="1" x14ac:dyDescent="0.45">
      <c r="A1" s="343"/>
      <c r="B1" s="344" t="s">
        <v>301</v>
      </c>
      <c r="F1" s="346"/>
      <c r="G1" s="346"/>
      <c r="H1" s="346"/>
      <c r="I1" s="346"/>
      <c r="U1" s="875" t="s">
        <v>280</v>
      </c>
      <c r="V1" s="875"/>
      <c r="W1" s="861">
        <v>3</v>
      </c>
      <c r="X1" s="861"/>
      <c r="Y1" s="861"/>
      <c r="Z1" s="875" t="s">
        <v>1</v>
      </c>
      <c r="AA1" s="875"/>
      <c r="AB1" s="875" t="s">
        <v>302</v>
      </c>
      <c r="AC1" s="861">
        <f>IF(W1=0,"",YEAR(DATE(2018+W1,1,1)))</f>
        <v>2021</v>
      </c>
      <c r="AD1" s="861"/>
      <c r="AE1" s="861"/>
      <c r="AF1" s="861"/>
      <c r="AG1" s="875" t="s">
        <v>303</v>
      </c>
      <c r="AH1" s="861">
        <v>4</v>
      </c>
      <c r="AI1" s="861"/>
      <c r="AJ1" s="861"/>
      <c r="AK1" s="862" t="s">
        <v>65</v>
      </c>
      <c r="AL1" s="862"/>
      <c r="AM1" s="347"/>
      <c r="AN1" s="863" t="s">
        <v>85</v>
      </c>
      <c r="AO1" s="863"/>
      <c r="AP1" s="863"/>
      <c r="AQ1" s="863"/>
      <c r="AR1" s="864"/>
      <c r="AS1" s="865" t="s">
        <v>137</v>
      </c>
      <c r="AT1" s="866"/>
      <c r="AU1" s="866"/>
      <c r="AV1" s="866"/>
      <c r="AW1" s="866"/>
      <c r="AX1" s="866"/>
      <c r="AY1" s="866"/>
      <c r="AZ1" s="866"/>
      <c r="BA1" s="866"/>
      <c r="BB1" s="866"/>
      <c r="BC1" s="866"/>
      <c r="BD1" s="866"/>
      <c r="BE1" s="866"/>
      <c r="BF1" s="867"/>
    </row>
    <row r="2" spans="1:59" s="345" customFormat="1" ht="20.25" customHeight="1" thickBot="1" x14ac:dyDescent="0.45">
      <c r="A2" s="343"/>
      <c r="B2" s="868" t="s">
        <v>67</v>
      </c>
      <c r="C2" s="868"/>
      <c r="D2" s="868"/>
      <c r="E2" s="868"/>
      <c r="F2" s="868"/>
      <c r="G2" s="868"/>
      <c r="H2" s="868"/>
      <c r="I2" s="868"/>
      <c r="J2" s="868"/>
      <c r="K2" s="868"/>
      <c r="L2" s="868"/>
      <c r="M2" s="868"/>
      <c r="N2" s="868"/>
      <c r="O2" s="868"/>
      <c r="P2" s="868"/>
      <c r="Q2" s="868"/>
      <c r="R2" s="868"/>
      <c r="S2" s="868"/>
      <c r="T2" s="348"/>
      <c r="U2" s="875"/>
      <c r="V2" s="875"/>
      <c r="W2" s="861"/>
      <c r="X2" s="861"/>
      <c r="Y2" s="861"/>
      <c r="Z2" s="875"/>
      <c r="AA2" s="875"/>
      <c r="AB2" s="875"/>
      <c r="AC2" s="861"/>
      <c r="AD2" s="861"/>
      <c r="AE2" s="861"/>
      <c r="AF2" s="861"/>
      <c r="AG2" s="875"/>
      <c r="AH2" s="861"/>
      <c r="AI2" s="861"/>
      <c r="AJ2" s="861"/>
      <c r="AK2" s="862"/>
      <c r="AL2" s="862"/>
      <c r="AM2" s="349"/>
      <c r="AN2" s="869" t="s">
        <v>281</v>
      </c>
      <c r="AO2" s="869"/>
      <c r="AP2" s="869"/>
      <c r="AQ2" s="869"/>
      <c r="AR2" s="870"/>
      <c r="AS2" s="871"/>
      <c r="AT2" s="872"/>
      <c r="AU2" s="872"/>
      <c r="AV2" s="872"/>
      <c r="AW2" s="872"/>
      <c r="AX2" s="872"/>
      <c r="AY2" s="872"/>
      <c r="AZ2" s="872"/>
      <c r="BA2" s="872"/>
      <c r="BB2" s="872"/>
      <c r="BC2" s="872"/>
      <c r="BD2" s="872"/>
      <c r="BE2" s="872"/>
      <c r="BF2" s="873"/>
    </row>
    <row r="3" spans="1:59" s="345" customFormat="1" ht="20.25" customHeight="1" x14ac:dyDescent="0.4">
      <c r="A3" s="343"/>
      <c r="B3" s="868"/>
      <c r="C3" s="868"/>
      <c r="D3" s="868"/>
      <c r="E3" s="868"/>
      <c r="F3" s="868"/>
      <c r="G3" s="868"/>
      <c r="H3" s="868"/>
      <c r="I3" s="868"/>
      <c r="J3" s="868"/>
      <c r="K3" s="868"/>
      <c r="L3" s="868"/>
      <c r="M3" s="868"/>
      <c r="N3" s="868"/>
      <c r="O3" s="868"/>
      <c r="P3" s="868"/>
      <c r="Q3" s="868"/>
      <c r="R3" s="868"/>
      <c r="S3" s="868"/>
      <c r="T3" s="348"/>
      <c r="U3" s="348"/>
      <c r="V3" s="348"/>
      <c r="W3" s="348"/>
      <c r="Y3" s="350"/>
      <c r="Z3" s="350"/>
      <c r="AB3" s="350"/>
      <c r="AC3" s="350"/>
      <c r="AD3" s="349"/>
      <c r="AE3" s="349"/>
      <c r="AF3" s="349"/>
      <c r="AG3" s="349"/>
      <c r="AH3" s="349"/>
      <c r="AI3" s="349"/>
      <c r="AJ3" s="349"/>
      <c r="AK3" s="349"/>
      <c r="AL3" s="349"/>
      <c r="AM3" s="349"/>
      <c r="AN3" s="351"/>
      <c r="AO3" s="351"/>
      <c r="AP3" s="351"/>
      <c r="AQ3" s="351"/>
      <c r="AR3" s="351"/>
      <c r="AS3" s="352"/>
      <c r="AT3" s="352"/>
      <c r="AU3" s="352"/>
      <c r="AV3" s="352"/>
      <c r="AW3" s="352"/>
      <c r="AX3" s="352"/>
      <c r="AY3" s="352"/>
      <c r="AZ3" s="352"/>
      <c r="BA3" s="352"/>
      <c r="BB3" s="352"/>
      <c r="BC3" s="352"/>
      <c r="BD3" s="352"/>
      <c r="BE3" s="352"/>
      <c r="BF3" s="352"/>
    </row>
    <row r="4" spans="1:59" s="345" customFormat="1" ht="20.25" customHeight="1" x14ac:dyDescent="0.4">
      <c r="A4" s="343"/>
      <c r="B4" s="868"/>
      <c r="C4" s="868"/>
      <c r="D4" s="868"/>
      <c r="E4" s="868"/>
      <c r="F4" s="868"/>
      <c r="G4" s="868"/>
      <c r="H4" s="868"/>
      <c r="I4" s="868"/>
      <c r="J4" s="868"/>
      <c r="K4" s="868"/>
      <c r="L4" s="868"/>
      <c r="M4" s="868"/>
      <c r="N4" s="868"/>
      <c r="O4" s="868"/>
      <c r="P4" s="868"/>
      <c r="Q4" s="868"/>
      <c r="R4" s="868"/>
      <c r="S4" s="868"/>
      <c r="AD4" s="353"/>
      <c r="AE4" s="353"/>
      <c r="AF4" s="354"/>
      <c r="AG4" s="354"/>
      <c r="AH4" s="354"/>
      <c r="AI4" s="354"/>
      <c r="AJ4" s="354"/>
      <c r="AK4" s="354"/>
      <c r="AL4" s="354"/>
      <c r="AM4" s="355"/>
      <c r="AN4" s="355"/>
      <c r="AO4" s="355"/>
      <c r="AP4" s="355"/>
      <c r="AQ4" s="355"/>
      <c r="AR4" s="355"/>
      <c r="AS4" s="355"/>
      <c r="AT4" s="355"/>
      <c r="AU4" s="355"/>
      <c r="AV4" s="355"/>
      <c r="AW4" s="355"/>
      <c r="AX4" s="355"/>
      <c r="AY4" s="355"/>
      <c r="AZ4" s="355"/>
      <c r="BA4" s="356"/>
      <c r="BB4" s="874" t="s">
        <v>304</v>
      </c>
      <c r="BC4" s="874"/>
      <c r="BD4" s="874"/>
      <c r="BE4" s="355"/>
      <c r="BF4" s="355"/>
      <c r="BG4" s="356"/>
    </row>
    <row r="5" spans="1:59" s="345" customFormat="1" ht="20.25" customHeight="1" x14ac:dyDescent="0.4">
      <c r="A5" s="343"/>
      <c r="Z5" s="356"/>
      <c r="AA5" s="356"/>
      <c r="AB5" s="356"/>
      <c r="AD5" s="353"/>
      <c r="AE5" s="353"/>
      <c r="AF5" s="357"/>
      <c r="AG5" s="357"/>
      <c r="AH5" s="357"/>
      <c r="AI5" s="357"/>
      <c r="AJ5" s="357"/>
      <c r="AK5" s="357"/>
      <c r="AL5" s="357"/>
      <c r="AM5" s="347"/>
      <c r="BB5" s="904" t="s">
        <v>305</v>
      </c>
      <c r="BC5" s="904"/>
      <c r="BD5" s="904"/>
      <c r="BE5" s="347"/>
      <c r="BF5" s="347"/>
      <c r="BG5" s="356"/>
    </row>
    <row r="6" spans="1:59" s="345" customFormat="1" ht="20.25" customHeight="1" x14ac:dyDescent="0.3">
      <c r="A6" s="358"/>
      <c r="B6" s="359"/>
      <c r="E6" s="359"/>
      <c r="F6" s="359"/>
      <c r="G6" s="359"/>
      <c r="H6" s="359"/>
      <c r="I6" s="359"/>
      <c r="J6" s="359"/>
      <c r="K6" s="359"/>
      <c r="L6" s="359"/>
      <c r="M6" s="359"/>
      <c r="N6" s="359"/>
      <c r="O6" s="360"/>
      <c r="P6" s="360"/>
      <c r="Q6" s="360"/>
      <c r="R6" s="360"/>
      <c r="S6" s="360"/>
      <c r="T6" s="360"/>
      <c r="U6" s="360"/>
      <c r="V6" s="360"/>
      <c r="W6" s="347"/>
      <c r="X6" s="356"/>
      <c r="AD6" s="353"/>
      <c r="AE6" s="353"/>
      <c r="AF6" s="353"/>
      <c r="AG6" s="353"/>
      <c r="AH6" s="353"/>
      <c r="AI6" s="353"/>
      <c r="AJ6" s="353"/>
      <c r="AK6" s="353"/>
      <c r="AL6" s="347" t="s">
        <v>306</v>
      </c>
      <c r="AM6" s="347"/>
      <c r="AN6" s="347"/>
      <c r="AO6" s="347"/>
      <c r="AP6" s="347"/>
      <c r="AQ6" s="347"/>
      <c r="AR6" s="347"/>
      <c r="AS6" s="347"/>
      <c r="AT6" s="347"/>
      <c r="AU6" s="347"/>
      <c r="AV6" s="347"/>
      <c r="AW6" s="347"/>
      <c r="AX6" s="905">
        <v>40</v>
      </c>
      <c r="AY6" s="906"/>
      <c r="AZ6" s="356" t="s">
        <v>307</v>
      </c>
      <c r="BA6" s="347"/>
      <c r="BB6" s="907">
        <v>160</v>
      </c>
      <c r="BC6" s="907"/>
      <c r="BD6" s="907"/>
      <c r="BE6" s="347" t="s">
        <v>308</v>
      </c>
      <c r="BF6" s="347"/>
      <c r="BG6" s="356"/>
    </row>
    <row r="7" spans="1:59" s="345" customFormat="1" ht="20.25" customHeight="1" x14ac:dyDescent="0.4">
      <c r="A7" s="343"/>
      <c r="AL7" s="349"/>
      <c r="AM7" s="349"/>
      <c r="AN7" s="349"/>
      <c r="AO7" s="349"/>
      <c r="AP7" s="349"/>
      <c r="AQ7" s="349"/>
      <c r="AR7" s="349"/>
      <c r="AS7" s="349"/>
      <c r="AT7" s="349"/>
      <c r="AU7" s="349"/>
      <c r="AV7" s="349"/>
      <c r="AW7" s="349"/>
      <c r="AY7" s="349"/>
      <c r="AZ7" s="349"/>
      <c r="BA7" s="353" t="s">
        <v>309</v>
      </c>
      <c r="BB7" s="908">
        <f>DAY(EOMONTH(DATE(AC1,AH1,1),0))</f>
        <v>30</v>
      </c>
      <c r="BC7" s="909"/>
      <c r="BD7" s="910"/>
      <c r="BE7" s="349"/>
      <c r="BF7" s="349"/>
    </row>
    <row r="8" spans="1:59" s="345" customFormat="1" ht="20.25" customHeight="1" x14ac:dyDescent="0.4">
      <c r="A8" s="343"/>
      <c r="AL8" s="349"/>
      <c r="AM8" s="349"/>
      <c r="AN8" s="349"/>
      <c r="AO8" s="349"/>
      <c r="AP8" s="349"/>
      <c r="AQ8" s="349"/>
      <c r="AR8" s="349"/>
      <c r="AS8" s="349"/>
      <c r="AT8" s="349"/>
      <c r="AU8" s="349"/>
      <c r="AV8" s="349"/>
      <c r="AW8" s="349"/>
      <c r="AY8" s="349"/>
      <c r="AZ8" s="349"/>
      <c r="BA8" s="353" t="s">
        <v>310</v>
      </c>
      <c r="BB8" s="911">
        <v>1</v>
      </c>
      <c r="BC8" s="912"/>
      <c r="BD8" s="913"/>
      <c r="BE8" s="349" t="s">
        <v>3</v>
      </c>
      <c r="BF8" s="349"/>
    </row>
    <row r="9" spans="1:59" s="345" customFormat="1" ht="20.25" customHeight="1" x14ac:dyDescent="0.4">
      <c r="A9" s="343"/>
      <c r="AL9" s="349"/>
      <c r="AM9" s="349"/>
      <c r="AN9" s="349"/>
      <c r="AO9" s="349"/>
      <c r="AP9" s="349"/>
      <c r="AQ9" s="349"/>
      <c r="AR9" s="349"/>
      <c r="AS9" s="349"/>
      <c r="AT9" s="349"/>
      <c r="AU9" s="349"/>
      <c r="AV9" s="349"/>
      <c r="AW9" s="349"/>
      <c r="AY9" s="349"/>
      <c r="AZ9" s="349"/>
      <c r="BA9" s="349"/>
      <c r="BB9" s="911">
        <v>1</v>
      </c>
      <c r="BC9" s="912"/>
      <c r="BD9" s="913"/>
      <c r="BE9" s="349" t="s">
        <v>311</v>
      </c>
      <c r="BF9" s="349"/>
    </row>
    <row r="10" spans="1:59" s="345" customFormat="1" ht="20.25" customHeight="1" x14ac:dyDescent="0.4">
      <c r="A10" s="343"/>
      <c r="AL10" s="349"/>
      <c r="AM10" s="349"/>
      <c r="AN10" s="349"/>
      <c r="AO10" s="349"/>
      <c r="AP10" s="349"/>
      <c r="AQ10" s="349"/>
      <c r="AR10" s="349"/>
      <c r="AS10" s="349"/>
      <c r="AT10" s="361" t="s">
        <v>312</v>
      </c>
      <c r="AU10" s="931"/>
      <c r="AV10" s="932"/>
      <c r="AW10" s="933"/>
      <c r="AX10" s="362" t="s">
        <v>313</v>
      </c>
      <c r="AY10" s="931"/>
      <c r="AZ10" s="933"/>
      <c r="BA10" s="363"/>
      <c r="BB10" s="934">
        <f>(AY10-AU10)*24</f>
        <v>0</v>
      </c>
      <c r="BC10" s="935"/>
      <c r="BD10" s="350"/>
      <c r="BE10" s="353" t="s">
        <v>314</v>
      </c>
      <c r="BF10" s="349"/>
    </row>
    <row r="11" spans="1:59" s="345" customFormat="1" ht="20.25" customHeight="1" thickBot="1" x14ac:dyDescent="0.45">
      <c r="A11" s="343"/>
      <c r="AL11" s="349"/>
      <c r="AM11" s="349"/>
      <c r="AN11" s="349"/>
      <c r="AO11" s="349"/>
      <c r="AP11" s="349"/>
      <c r="AQ11" s="349"/>
      <c r="AR11" s="349"/>
      <c r="AS11" s="349"/>
      <c r="AT11" s="361"/>
      <c r="AU11" s="361"/>
      <c r="AV11" s="361"/>
      <c r="AW11" s="361"/>
      <c r="AX11" s="361"/>
      <c r="AY11" s="361"/>
      <c r="AZ11" s="361"/>
      <c r="BA11" s="361"/>
      <c r="BB11" s="350"/>
      <c r="BC11" s="350"/>
      <c r="BD11" s="350"/>
      <c r="BE11" s="349"/>
      <c r="BF11" s="349"/>
    </row>
    <row r="12" spans="1:59" s="345" customFormat="1" ht="20.25" customHeight="1" thickBot="1" x14ac:dyDescent="0.35">
      <c r="A12" s="876" t="s">
        <v>315</v>
      </c>
      <c r="B12" s="879" t="s">
        <v>40</v>
      </c>
      <c r="C12" s="880"/>
      <c r="D12" s="880"/>
      <c r="E12" s="880"/>
      <c r="F12" s="880"/>
      <c r="G12" s="364"/>
      <c r="H12" s="885" t="s">
        <v>316</v>
      </c>
      <c r="I12" s="885"/>
      <c r="J12" s="880" t="s">
        <v>41</v>
      </c>
      <c r="K12" s="880"/>
      <c r="L12" s="880"/>
      <c r="M12" s="880"/>
      <c r="N12" s="880"/>
      <c r="O12" s="888"/>
      <c r="P12" s="891"/>
      <c r="Q12" s="892"/>
      <c r="R12" s="893"/>
      <c r="S12" s="900" t="s">
        <v>42</v>
      </c>
      <c r="T12" s="901"/>
      <c r="U12" s="901"/>
      <c r="V12" s="901"/>
      <c r="W12" s="901"/>
      <c r="X12" s="901"/>
      <c r="Y12" s="902"/>
      <c r="Z12" s="900" t="s">
        <v>43</v>
      </c>
      <c r="AA12" s="901"/>
      <c r="AB12" s="901"/>
      <c r="AC12" s="901"/>
      <c r="AD12" s="901"/>
      <c r="AE12" s="901"/>
      <c r="AF12" s="903"/>
      <c r="AG12" s="914" t="s">
        <v>44</v>
      </c>
      <c r="AH12" s="901"/>
      <c r="AI12" s="901"/>
      <c r="AJ12" s="901"/>
      <c r="AK12" s="901"/>
      <c r="AL12" s="901"/>
      <c r="AM12" s="902"/>
      <c r="AN12" s="914" t="s">
        <v>45</v>
      </c>
      <c r="AO12" s="901"/>
      <c r="AP12" s="901"/>
      <c r="AQ12" s="901"/>
      <c r="AR12" s="901"/>
      <c r="AS12" s="901"/>
      <c r="AT12" s="903"/>
      <c r="AU12" s="914" t="str">
        <f>IF(BB4="４週","","第５週")</f>
        <v/>
      </c>
      <c r="AV12" s="901"/>
      <c r="AW12" s="902"/>
      <c r="AX12" s="915" t="str">
        <f>IF(BB8="４週","1～4週目の勤務時間数合計","1か月の勤務時間数合計")</f>
        <v>1か月の勤務時間数合計</v>
      </c>
      <c r="AY12" s="916"/>
      <c r="AZ12" s="921" t="s">
        <v>317</v>
      </c>
      <c r="BA12" s="922"/>
      <c r="BB12" s="927" t="s">
        <v>318</v>
      </c>
      <c r="BC12" s="927"/>
      <c r="BD12" s="927"/>
      <c r="BE12" s="927"/>
      <c r="BF12" s="927"/>
      <c r="BG12" s="928"/>
    </row>
    <row r="13" spans="1:59" s="345" customFormat="1" ht="20.25" customHeight="1" x14ac:dyDescent="0.3">
      <c r="A13" s="877"/>
      <c r="B13" s="881"/>
      <c r="C13" s="882"/>
      <c r="D13" s="882"/>
      <c r="E13" s="882"/>
      <c r="F13" s="882"/>
      <c r="G13" s="365"/>
      <c r="H13" s="886"/>
      <c r="I13" s="886"/>
      <c r="J13" s="882"/>
      <c r="K13" s="882"/>
      <c r="L13" s="882"/>
      <c r="M13" s="882"/>
      <c r="N13" s="882"/>
      <c r="O13" s="889"/>
      <c r="P13" s="894"/>
      <c r="Q13" s="895"/>
      <c r="R13" s="896"/>
      <c r="S13" s="366">
        <f>DAY(DATE($W$1,$AC$1,1))</f>
        <v>1</v>
      </c>
      <c r="T13" s="367">
        <f>DAY(DATE($W$1,$AC$1,2))</f>
        <v>2</v>
      </c>
      <c r="U13" s="367">
        <f>DAY(DATE($W$1,$AC$1,3))</f>
        <v>3</v>
      </c>
      <c r="V13" s="367">
        <f>DAY(DATE($W$1,$AC$1,4))</f>
        <v>4</v>
      </c>
      <c r="W13" s="367">
        <f>DAY(DATE($W$1,$AC$1,5))</f>
        <v>5</v>
      </c>
      <c r="X13" s="367">
        <f>DAY(DATE($W$1,$AC$1,6))</f>
        <v>6</v>
      </c>
      <c r="Y13" s="368">
        <f>DAY(DATE($W$1,$AC$1,7))</f>
        <v>7</v>
      </c>
      <c r="Z13" s="366">
        <f>DAY(DATE($W$1,$AC$1,8))</f>
        <v>8</v>
      </c>
      <c r="AA13" s="367">
        <f>DAY(DATE($W$1,$AC$1,9))</f>
        <v>9</v>
      </c>
      <c r="AB13" s="367">
        <f>DAY(DATE($W$1,$AC$1,10))</f>
        <v>10</v>
      </c>
      <c r="AC13" s="367">
        <f>DAY(DATE($W$1,$AC$1,11))</f>
        <v>11</v>
      </c>
      <c r="AD13" s="367">
        <f>DAY(DATE($W$1,$AC$1,12))</f>
        <v>12</v>
      </c>
      <c r="AE13" s="367">
        <f>DAY(DATE($W$1,$AC$1,13))</f>
        <v>13</v>
      </c>
      <c r="AF13" s="369">
        <f>DAY(DATE($W$1,$AC$1,14))</f>
        <v>14</v>
      </c>
      <c r="AG13" s="370">
        <f>DAY(DATE($W$1,$AC$1,15))</f>
        <v>15</v>
      </c>
      <c r="AH13" s="367">
        <f>DAY(DATE($W$1,$AC$1,16))</f>
        <v>16</v>
      </c>
      <c r="AI13" s="367">
        <f>DAY(DATE($W$1,$AC$1,17))</f>
        <v>17</v>
      </c>
      <c r="AJ13" s="367">
        <f>DAY(DATE($W$1,$AC$1,18))</f>
        <v>18</v>
      </c>
      <c r="AK13" s="367">
        <f>DAY(DATE($W$1,$AC$1,19))</f>
        <v>19</v>
      </c>
      <c r="AL13" s="367">
        <f>DAY(DATE($W$1,$AC$1,20))</f>
        <v>20</v>
      </c>
      <c r="AM13" s="368">
        <f>DAY(DATE($W$1,$AC$1,21))</f>
        <v>21</v>
      </c>
      <c r="AN13" s="370">
        <f>DAY(DATE($W$1,$AC$1,22))</f>
        <v>22</v>
      </c>
      <c r="AO13" s="367">
        <f>DAY(DATE($W$1,$AC$1,23))</f>
        <v>23</v>
      </c>
      <c r="AP13" s="367">
        <f>DAY(DATE($W$1,$AC$1,24))</f>
        <v>24</v>
      </c>
      <c r="AQ13" s="367">
        <f>DAY(DATE($W$1,$AC$1,25))</f>
        <v>25</v>
      </c>
      <c r="AR13" s="367">
        <f>DAY(DATE($W$1,$AC$1,26))</f>
        <v>26</v>
      </c>
      <c r="AS13" s="367">
        <f>DAY(DATE($W$1,$AC$1,27))</f>
        <v>27</v>
      </c>
      <c r="AT13" s="368">
        <f>DAY(DATE($W$1,$AC$1,28))</f>
        <v>28</v>
      </c>
      <c r="AU13" s="366" t="str">
        <f>IF(BB4="暦月",IF(DAY(DATE($W$1,$AC$1,29))=29,29,""),"")</f>
        <v/>
      </c>
      <c r="AV13" s="367" t="str">
        <f>IF(BB4="暦月",IF(DAY(DATE($W$1,$AC$1,30))=30,30,""),"")</f>
        <v/>
      </c>
      <c r="AW13" s="368" t="str">
        <f>IF(BB4="暦月",IF(DAY(DATE($AC$1,$AH$1,31))=31,31,""),"")</f>
        <v/>
      </c>
      <c r="AX13" s="917"/>
      <c r="AY13" s="918"/>
      <c r="AZ13" s="923"/>
      <c r="BA13" s="924"/>
      <c r="BB13" s="929"/>
      <c r="BC13" s="929"/>
      <c r="BD13" s="929"/>
      <c r="BE13" s="929"/>
      <c r="BF13" s="929"/>
      <c r="BG13" s="930"/>
    </row>
    <row r="14" spans="1:59" s="345" customFormat="1" ht="0.75" customHeight="1" thickBot="1" x14ac:dyDescent="0.35">
      <c r="A14" s="877"/>
      <c r="B14" s="881"/>
      <c r="C14" s="882"/>
      <c r="D14" s="882"/>
      <c r="E14" s="882"/>
      <c r="F14" s="882"/>
      <c r="G14" s="365"/>
      <c r="H14" s="886"/>
      <c r="I14" s="886"/>
      <c r="J14" s="882"/>
      <c r="K14" s="882"/>
      <c r="L14" s="882"/>
      <c r="M14" s="882"/>
      <c r="N14" s="882"/>
      <c r="O14" s="889"/>
      <c r="P14" s="894"/>
      <c r="Q14" s="895"/>
      <c r="R14" s="896"/>
      <c r="S14" s="371">
        <f>WEEKDAY(DATE($AC$1,$AH$1,1))</f>
        <v>5</v>
      </c>
      <c r="T14" s="372">
        <f>WEEKDAY(DATE($AC$1,$AH$1,2))</f>
        <v>6</v>
      </c>
      <c r="U14" s="372">
        <f>WEEKDAY(DATE($AC$1,$AH$1,3))</f>
        <v>7</v>
      </c>
      <c r="V14" s="372">
        <f>WEEKDAY(DATE($AC$1,$AH$1,4))</f>
        <v>1</v>
      </c>
      <c r="W14" s="372">
        <f>WEEKDAY(DATE($AC$1,$AH$1,5))</f>
        <v>2</v>
      </c>
      <c r="X14" s="372">
        <f>WEEKDAY(DATE($AC$1,$AH$1,6))</f>
        <v>3</v>
      </c>
      <c r="Y14" s="373">
        <f>WEEKDAY(DATE($AC$1,$AH$1,7))</f>
        <v>4</v>
      </c>
      <c r="Z14" s="371">
        <f>WEEKDAY(DATE($AC$1,$AH$1,8))</f>
        <v>5</v>
      </c>
      <c r="AA14" s="372">
        <f>WEEKDAY(DATE($AC$1,$AH$1,9))</f>
        <v>6</v>
      </c>
      <c r="AB14" s="372">
        <f>WEEKDAY(DATE($AC$1,$AH$1,10))</f>
        <v>7</v>
      </c>
      <c r="AC14" s="372">
        <f>WEEKDAY(DATE($AC$1,$AH$1,11))</f>
        <v>1</v>
      </c>
      <c r="AD14" s="372">
        <f>WEEKDAY(DATE($AC$1,$AH$1,12))</f>
        <v>2</v>
      </c>
      <c r="AE14" s="372">
        <f>WEEKDAY(DATE($AC$1,$AH$1,13))</f>
        <v>3</v>
      </c>
      <c r="AF14" s="374">
        <f>WEEKDAY(DATE($AC$1,$AH$1,14))</f>
        <v>4</v>
      </c>
      <c r="AG14" s="375">
        <f>WEEKDAY(DATE($AC$1,$AH$1,15))</f>
        <v>5</v>
      </c>
      <c r="AH14" s="372">
        <f>WEEKDAY(DATE($AC$1,$AH$1,16))</f>
        <v>6</v>
      </c>
      <c r="AI14" s="372">
        <f>WEEKDAY(DATE($AC$1,$AH$1,17))</f>
        <v>7</v>
      </c>
      <c r="AJ14" s="372">
        <f>WEEKDAY(DATE($AC$1,$AH$1,18))</f>
        <v>1</v>
      </c>
      <c r="AK14" s="372">
        <f>WEEKDAY(DATE($AC$1,$AH$1,19))</f>
        <v>2</v>
      </c>
      <c r="AL14" s="372">
        <f>WEEKDAY(DATE($AC$1,$AH$1,20))</f>
        <v>3</v>
      </c>
      <c r="AM14" s="373">
        <f>WEEKDAY(DATE($AC$1,$AH$1,21))</f>
        <v>4</v>
      </c>
      <c r="AN14" s="375">
        <f>WEEKDAY(DATE($AC$1,$AH$1,22))</f>
        <v>5</v>
      </c>
      <c r="AO14" s="372">
        <f>WEEKDAY(DATE($AC$1,$AH$1,23))</f>
        <v>6</v>
      </c>
      <c r="AP14" s="372">
        <f>WEEKDAY(DATE($AC$1,$AH$1,24))</f>
        <v>7</v>
      </c>
      <c r="AQ14" s="372">
        <f>WEEKDAY(DATE($AC$1,$AH$1,25))</f>
        <v>1</v>
      </c>
      <c r="AR14" s="372">
        <f>WEEKDAY(DATE($AC$1,$AH$1,26))</f>
        <v>2</v>
      </c>
      <c r="AS14" s="372">
        <f>WEEKDAY(DATE($AC$1,$AH$1,27))</f>
        <v>3</v>
      </c>
      <c r="AT14" s="373">
        <f>WEEKDAY(DATE($AC$1,$AH$1,28))</f>
        <v>4</v>
      </c>
      <c r="AU14" s="371">
        <f>IF(AU13=29,WEEKDAY(DATE($AC$1,$AH$1,29)),0)</f>
        <v>0</v>
      </c>
      <c r="AV14" s="372">
        <f>IF(AV13=30,WEEKDAY(DATE($AC$1,$AH$1,30)),0)</f>
        <v>0</v>
      </c>
      <c r="AW14" s="373">
        <f>IF(AW13=31,WEEKDAY(DATE($AC$1,$AH$1,31)),0)</f>
        <v>0</v>
      </c>
      <c r="AX14" s="919"/>
      <c r="AY14" s="920"/>
      <c r="AZ14" s="925"/>
      <c r="BA14" s="926"/>
      <c r="BB14" s="929"/>
      <c r="BC14" s="929"/>
      <c r="BD14" s="929"/>
      <c r="BE14" s="929"/>
      <c r="BF14" s="929"/>
      <c r="BG14" s="930"/>
    </row>
    <row r="15" spans="1:59" s="345" customFormat="1" ht="39.75" customHeight="1" thickBot="1" x14ac:dyDescent="0.35">
      <c r="A15" s="878"/>
      <c r="B15" s="883"/>
      <c r="C15" s="884"/>
      <c r="D15" s="884"/>
      <c r="E15" s="884"/>
      <c r="F15" s="884"/>
      <c r="G15" s="376"/>
      <c r="H15" s="887"/>
      <c r="I15" s="887"/>
      <c r="J15" s="884"/>
      <c r="K15" s="884"/>
      <c r="L15" s="884"/>
      <c r="M15" s="884"/>
      <c r="N15" s="884"/>
      <c r="O15" s="890"/>
      <c r="P15" s="897"/>
      <c r="Q15" s="898"/>
      <c r="R15" s="899"/>
      <c r="S15" s="377" t="str">
        <f>IF(S14=1,"日",IF(S14=2,"月",IF(S14=3,"火",IF(S14=4,"水",IF(S14=5,"木",IF(S14=6,"金","土"))))))</f>
        <v>木</v>
      </c>
      <c r="T15" s="378" t="str">
        <f t="shared" ref="T15:AT15" si="0">IF(T14=1,"日",IF(T14=2,"月",IF(T14=3,"火",IF(T14=4,"水",IF(T14=5,"木",IF(T14=6,"金","土"))))))</f>
        <v>金</v>
      </c>
      <c r="U15" s="378" t="str">
        <f t="shared" si="0"/>
        <v>土</v>
      </c>
      <c r="V15" s="378" t="str">
        <f t="shared" si="0"/>
        <v>日</v>
      </c>
      <c r="W15" s="378" t="str">
        <f t="shared" si="0"/>
        <v>月</v>
      </c>
      <c r="X15" s="378" t="str">
        <f t="shared" si="0"/>
        <v>火</v>
      </c>
      <c r="Y15" s="379" t="str">
        <f t="shared" si="0"/>
        <v>水</v>
      </c>
      <c r="Z15" s="380" t="str">
        <f t="shared" si="0"/>
        <v>木</v>
      </c>
      <c r="AA15" s="378" t="str">
        <f t="shared" si="0"/>
        <v>金</v>
      </c>
      <c r="AB15" s="378" t="str">
        <f t="shared" si="0"/>
        <v>土</v>
      </c>
      <c r="AC15" s="378" t="str">
        <f t="shared" si="0"/>
        <v>日</v>
      </c>
      <c r="AD15" s="378" t="str">
        <f t="shared" si="0"/>
        <v>月</v>
      </c>
      <c r="AE15" s="378" t="str">
        <f t="shared" si="0"/>
        <v>火</v>
      </c>
      <c r="AF15" s="381" t="str">
        <f t="shared" si="0"/>
        <v>水</v>
      </c>
      <c r="AG15" s="377" t="str">
        <f t="shared" si="0"/>
        <v>木</v>
      </c>
      <c r="AH15" s="378" t="str">
        <f t="shared" si="0"/>
        <v>金</v>
      </c>
      <c r="AI15" s="378" t="str">
        <f t="shared" si="0"/>
        <v>土</v>
      </c>
      <c r="AJ15" s="378" t="str">
        <f t="shared" si="0"/>
        <v>日</v>
      </c>
      <c r="AK15" s="378" t="str">
        <f t="shared" si="0"/>
        <v>月</v>
      </c>
      <c r="AL15" s="378" t="str">
        <f t="shared" si="0"/>
        <v>火</v>
      </c>
      <c r="AM15" s="379" t="str">
        <f t="shared" si="0"/>
        <v>水</v>
      </c>
      <c r="AN15" s="377" t="str">
        <f t="shared" si="0"/>
        <v>木</v>
      </c>
      <c r="AO15" s="378" t="str">
        <f t="shared" si="0"/>
        <v>金</v>
      </c>
      <c r="AP15" s="378" t="str">
        <f t="shared" si="0"/>
        <v>土</v>
      </c>
      <c r="AQ15" s="378" t="str">
        <f t="shared" si="0"/>
        <v>日</v>
      </c>
      <c r="AR15" s="378" t="str">
        <f t="shared" si="0"/>
        <v>月</v>
      </c>
      <c r="AS15" s="378" t="str">
        <f t="shared" si="0"/>
        <v>火</v>
      </c>
      <c r="AT15" s="379" t="str">
        <f t="shared" si="0"/>
        <v>水</v>
      </c>
      <c r="AU15" s="377" t="str">
        <f>IF(AU14=1,"日",IF(AU14=2,"月",IF(AU14=3,"火",IF(AU14=4,"水",IF(AU14=5,"木",IF(AU14=6,"金",IF(AU14=0,"","土")))))))</f>
        <v/>
      </c>
      <c r="AV15" s="378" t="str">
        <f>IF(AV14=1,"日",IF(AV14=2,"月",IF(AV14=3,"火",IF(AV14=4,"水",IF(AV14=5,"木",IF(AV14=6,"金",IF(AV14=0,"","土")))))))</f>
        <v/>
      </c>
      <c r="AW15" s="379" t="str">
        <f>IF(AW14=1,"日",IF(AW14=2,"月",IF(AW14=3,"火",IF(AW14=4,"水",IF(AW14=5,"木",IF(AW14=6,"金",IF(AW14=0,"","土")))))))</f>
        <v/>
      </c>
      <c r="AX15" s="919"/>
      <c r="AY15" s="920"/>
      <c r="AZ15" s="925"/>
      <c r="BA15" s="926"/>
      <c r="BB15" s="929"/>
      <c r="BC15" s="929"/>
      <c r="BD15" s="929"/>
      <c r="BE15" s="929"/>
      <c r="BF15" s="929"/>
      <c r="BG15" s="930"/>
    </row>
    <row r="16" spans="1:59" s="345" customFormat="1" ht="20.25" customHeight="1" x14ac:dyDescent="0.3">
      <c r="A16" s="958">
        <v>1</v>
      </c>
      <c r="B16" s="959"/>
      <c r="C16" s="959"/>
      <c r="D16" s="959"/>
      <c r="E16" s="959"/>
      <c r="F16" s="960"/>
      <c r="G16" s="382"/>
      <c r="H16" s="965"/>
      <c r="I16" s="966"/>
      <c r="J16" s="971"/>
      <c r="K16" s="972"/>
      <c r="L16" s="972"/>
      <c r="M16" s="972"/>
      <c r="N16" s="972"/>
      <c r="O16" s="973"/>
      <c r="P16" s="980" t="s">
        <v>319</v>
      </c>
      <c r="Q16" s="981"/>
      <c r="R16" s="982"/>
      <c r="S16" s="457"/>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9"/>
      <c r="AX16" s="983"/>
      <c r="AY16" s="984"/>
      <c r="AZ16" s="936"/>
      <c r="BA16" s="937"/>
      <c r="BB16" s="938"/>
      <c r="BC16" s="938"/>
      <c r="BD16" s="938"/>
      <c r="BE16" s="938"/>
      <c r="BF16" s="938"/>
      <c r="BG16" s="939"/>
    </row>
    <row r="17" spans="1:59" s="345" customFormat="1" ht="20.25" customHeight="1" x14ac:dyDescent="0.3">
      <c r="A17" s="877"/>
      <c r="B17" s="961"/>
      <c r="C17" s="961"/>
      <c r="D17" s="961"/>
      <c r="E17" s="961"/>
      <c r="F17" s="962"/>
      <c r="G17" s="386"/>
      <c r="H17" s="967"/>
      <c r="I17" s="968"/>
      <c r="J17" s="974"/>
      <c r="K17" s="975"/>
      <c r="L17" s="975"/>
      <c r="M17" s="975"/>
      <c r="N17" s="975"/>
      <c r="O17" s="976"/>
      <c r="P17" s="944" t="s">
        <v>320</v>
      </c>
      <c r="Q17" s="945"/>
      <c r="R17" s="946"/>
      <c r="S17" s="460" t="str">
        <f>IF(S16="","",VLOOKUP(S16,'シフト記号表（勤務時間帯）'!$C$6:$K$35,9,FALSE))</f>
        <v/>
      </c>
      <c r="T17" s="387" t="str">
        <f>IF(T16="","",VLOOKUP(T16,'シフト記号表（勤務時間帯）'!$C$6:$K$35,9,FALSE))</f>
        <v/>
      </c>
      <c r="U17" s="387" t="str">
        <f>IF(U16="","",VLOOKUP(U16,'シフト記号表（勤務時間帯）'!$C$6:$K$35,9,FALSE))</f>
        <v/>
      </c>
      <c r="V17" s="387" t="str">
        <f>IF(V16="","",VLOOKUP(V16,'シフト記号表（勤務時間帯）'!$C$6:$K$35,9,FALSE))</f>
        <v/>
      </c>
      <c r="W17" s="387" t="str">
        <f>IF(W16="","",VLOOKUP(W16,'シフト記号表（勤務時間帯）'!$C$6:$K$35,9,FALSE))</f>
        <v/>
      </c>
      <c r="X17" s="387" t="str">
        <f>IF(X16="","",VLOOKUP(X16,'シフト記号表（勤務時間帯）'!$C$6:$K$35,9,FALSE))</f>
        <v/>
      </c>
      <c r="Y17" s="387" t="str">
        <f>IF(Y16="","",VLOOKUP(Y16,'シフト記号表（勤務時間帯）'!$C$6:$K$35,9,FALSE))</f>
        <v/>
      </c>
      <c r="Z17" s="387" t="str">
        <f>IF(Z16="","",VLOOKUP(Z16,'シフト記号表（勤務時間帯）'!$C$6:$K$35,9,FALSE))</f>
        <v/>
      </c>
      <c r="AA17" s="387" t="str">
        <f>IF(AA16="","",VLOOKUP(AA16,'シフト記号表（勤務時間帯）'!$C$6:$K$35,9,FALSE))</f>
        <v/>
      </c>
      <c r="AB17" s="387" t="str">
        <f>IF(AB16="","",VLOOKUP(AB16,'シフト記号表（勤務時間帯）'!$C$6:$K$35,9,FALSE))</f>
        <v/>
      </c>
      <c r="AC17" s="387" t="str">
        <f>IF(AC16="","",VLOOKUP(AC16,'シフト記号表（勤務時間帯）'!$C$6:$K$35,9,FALSE))</f>
        <v/>
      </c>
      <c r="AD17" s="387" t="str">
        <f>IF(AD16="","",VLOOKUP(AD16,'シフト記号表（勤務時間帯）'!$C$6:$K$35,9,FALSE))</f>
        <v/>
      </c>
      <c r="AE17" s="387" t="str">
        <f>IF(AE16="","",VLOOKUP(AE16,'シフト記号表（勤務時間帯）'!$C$6:$K$35,9,FALSE))</f>
        <v/>
      </c>
      <c r="AF17" s="387" t="str">
        <f>IF(AF16="","",VLOOKUP(AF16,'シフト記号表（勤務時間帯）'!$C$6:$K$35,9,FALSE))</f>
        <v/>
      </c>
      <c r="AG17" s="387" t="str">
        <f>IF(AG16="","",VLOOKUP(AG16,'シフト記号表（勤務時間帯）'!$C$6:$K$35,9,FALSE))</f>
        <v/>
      </c>
      <c r="AH17" s="387" t="str">
        <f>IF(AH16="","",VLOOKUP(AH16,'シフト記号表（勤務時間帯）'!$C$6:$K$35,9,FALSE))</f>
        <v/>
      </c>
      <c r="AI17" s="387" t="str">
        <f>IF(AI16="","",VLOOKUP(AI16,'シフト記号表（勤務時間帯）'!$C$6:$K$35,9,FALSE))</f>
        <v/>
      </c>
      <c r="AJ17" s="387" t="str">
        <f>IF(AJ16="","",VLOOKUP(AJ16,'シフト記号表（勤務時間帯）'!$C$6:$K$35,9,FALSE))</f>
        <v/>
      </c>
      <c r="AK17" s="387" t="str">
        <f>IF(AK16="","",VLOOKUP(AK16,'シフト記号表（勤務時間帯）'!$C$6:$K$35,9,FALSE))</f>
        <v/>
      </c>
      <c r="AL17" s="387" t="str">
        <f>IF(AL16="","",VLOOKUP(AL16,'シフト記号表（勤務時間帯）'!$C$6:$K$35,9,FALSE))</f>
        <v/>
      </c>
      <c r="AM17" s="387" t="str">
        <f>IF(AM16="","",VLOOKUP(AM16,'シフト記号表（勤務時間帯）'!$C$6:$K$35,9,FALSE))</f>
        <v/>
      </c>
      <c r="AN17" s="387" t="str">
        <f>IF(AN16="","",VLOOKUP(AN16,'シフト記号表（勤務時間帯）'!$C$6:$K$35,9,FALSE))</f>
        <v/>
      </c>
      <c r="AO17" s="387" t="str">
        <f>IF(AO16="","",VLOOKUP(AO16,'シフト記号表（勤務時間帯）'!$C$6:$K$35,9,FALSE))</f>
        <v/>
      </c>
      <c r="AP17" s="387" t="str">
        <f>IF(AP16="","",VLOOKUP(AP16,'シフト記号表（勤務時間帯）'!$C$6:$K$35,9,FALSE))</f>
        <v/>
      </c>
      <c r="AQ17" s="387" t="str">
        <f>IF(AQ16="","",VLOOKUP(AQ16,'シフト記号表（勤務時間帯）'!$C$6:$K$35,9,FALSE))</f>
        <v/>
      </c>
      <c r="AR17" s="387" t="str">
        <f>IF(AR16="","",VLOOKUP(AR16,'シフト記号表（勤務時間帯）'!$C$6:$K$35,9,FALSE))</f>
        <v/>
      </c>
      <c r="AS17" s="387" t="str">
        <f>IF(AS16="","",VLOOKUP(AS16,'シフト記号表（勤務時間帯）'!$C$6:$K$35,9,FALSE))</f>
        <v/>
      </c>
      <c r="AT17" s="387" t="str">
        <f>IF(AT16="","",VLOOKUP(AT16,'シフト記号表（勤務時間帯）'!$C$6:$K$35,9,FALSE))</f>
        <v/>
      </c>
      <c r="AU17" s="387" t="str">
        <f>IF(AU16="","",VLOOKUP(AU16,'シフト記号表（勤務時間帯）'!$C$6:$K$35,9,FALSE))</f>
        <v/>
      </c>
      <c r="AV17" s="387" t="str">
        <f>IF(AV16="","",VLOOKUP(AV16,'シフト記号表（勤務時間帯）'!$C$6:$K$35,9,FALSE))</f>
        <v/>
      </c>
      <c r="AW17" s="461" t="str">
        <f>IF(AW16="","",VLOOKUP(AW16,'シフト記号表（勤務時間帯）'!$C$6:$K$35,9,FALSE))</f>
        <v/>
      </c>
      <c r="AX17" s="947">
        <f>IF($BB$4="４週",SUM(S17:AT17),IF($BB$4="暦月",SUM(S17:AW17),""))</f>
        <v>0</v>
      </c>
      <c r="AY17" s="948"/>
      <c r="AZ17" s="949">
        <f>IF($BB$4="４週",AX17/4,IF($BB$4="暦月",AX17/($BB$7/7),""))</f>
        <v>0</v>
      </c>
      <c r="BA17" s="950"/>
      <c r="BB17" s="940"/>
      <c r="BC17" s="940"/>
      <c r="BD17" s="940"/>
      <c r="BE17" s="940"/>
      <c r="BF17" s="940"/>
      <c r="BG17" s="941"/>
    </row>
    <row r="18" spans="1:59" s="345" customFormat="1" ht="20.25" customHeight="1" thickBot="1" x14ac:dyDescent="0.35">
      <c r="A18" s="877"/>
      <c r="B18" s="963"/>
      <c r="C18" s="963"/>
      <c r="D18" s="963"/>
      <c r="E18" s="963"/>
      <c r="F18" s="964"/>
      <c r="G18" s="388">
        <f>B16</f>
        <v>0</v>
      </c>
      <c r="H18" s="969"/>
      <c r="I18" s="970"/>
      <c r="J18" s="977"/>
      <c r="K18" s="978"/>
      <c r="L18" s="978"/>
      <c r="M18" s="978"/>
      <c r="N18" s="978"/>
      <c r="O18" s="979"/>
      <c r="P18" s="951" t="s">
        <v>321</v>
      </c>
      <c r="Q18" s="952"/>
      <c r="R18" s="953"/>
      <c r="S18" s="462" t="str">
        <f>IF(S16="","",VLOOKUP(S16,'シフト記号表（勤務時間帯）'!$C$6:$U$35,19,FALSE))</f>
        <v/>
      </c>
      <c r="T18" s="389" t="str">
        <f>IF(T16="","",VLOOKUP(T16,'シフト記号表（勤務時間帯）'!$C$6:$U$35,19,FALSE))</f>
        <v/>
      </c>
      <c r="U18" s="389" t="str">
        <f>IF(U16="","",VLOOKUP(U16,'シフト記号表（勤務時間帯）'!$C$6:$U$35,19,FALSE))</f>
        <v/>
      </c>
      <c r="V18" s="389" t="str">
        <f>IF(V16="","",VLOOKUP(V16,'シフト記号表（勤務時間帯）'!$C$6:$U$35,19,FALSE))</f>
        <v/>
      </c>
      <c r="W18" s="389" t="str">
        <f>IF(W16="","",VLOOKUP(W16,'シフト記号表（勤務時間帯）'!$C$6:$U$35,19,FALSE))</f>
        <v/>
      </c>
      <c r="X18" s="389" t="str">
        <f>IF(X16="","",VLOOKUP(X16,'シフト記号表（勤務時間帯）'!$C$6:$U$35,19,FALSE))</f>
        <v/>
      </c>
      <c r="Y18" s="389" t="str">
        <f>IF(Y16="","",VLOOKUP(Y16,'シフト記号表（勤務時間帯）'!$C$6:$U$35,19,FALSE))</f>
        <v/>
      </c>
      <c r="Z18" s="389" t="str">
        <f>IF(Z16="","",VLOOKUP(Z16,'シフト記号表（勤務時間帯）'!$C$6:$U$35,19,FALSE))</f>
        <v/>
      </c>
      <c r="AA18" s="389" t="str">
        <f>IF(AA16="","",VLOOKUP(AA16,'シフト記号表（勤務時間帯）'!$C$6:$U$35,19,FALSE))</f>
        <v/>
      </c>
      <c r="AB18" s="389" t="str">
        <f>IF(AB16="","",VLOOKUP(AB16,'シフト記号表（勤務時間帯）'!$C$6:$U$35,19,FALSE))</f>
        <v/>
      </c>
      <c r="AC18" s="389" t="str">
        <f>IF(AC16="","",VLOOKUP(AC16,'シフト記号表（勤務時間帯）'!$C$6:$U$35,19,FALSE))</f>
        <v/>
      </c>
      <c r="AD18" s="389" t="str">
        <f>IF(AD16="","",VLOOKUP(AD16,'シフト記号表（勤務時間帯）'!$C$6:$U$35,19,FALSE))</f>
        <v/>
      </c>
      <c r="AE18" s="389" t="str">
        <f>IF(AE16="","",VLOOKUP(AE16,'シフト記号表（勤務時間帯）'!$C$6:$U$35,19,FALSE))</f>
        <v/>
      </c>
      <c r="AF18" s="389" t="str">
        <f>IF(AF16="","",VLOOKUP(AF16,'シフト記号表（勤務時間帯）'!$C$6:$U$35,19,FALSE))</f>
        <v/>
      </c>
      <c r="AG18" s="389" t="str">
        <f>IF(AG16="","",VLOOKUP(AG16,'シフト記号表（勤務時間帯）'!$C$6:$U$35,19,FALSE))</f>
        <v/>
      </c>
      <c r="AH18" s="389" t="str">
        <f>IF(AH16="","",VLOOKUP(AH16,'シフト記号表（勤務時間帯）'!$C$6:$U$35,19,FALSE))</f>
        <v/>
      </c>
      <c r="AI18" s="389" t="str">
        <f>IF(AI16="","",VLOOKUP(AI16,'シフト記号表（勤務時間帯）'!$C$6:$U$35,19,FALSE))</f>
        <v/>
      </c>
      <c r="AJ18" s="389" t="str">
        <f>IF(AJ16="","",VLOOKUP(AJ16,'シフト記号表（勤務時間帯）'!$C$6:$U$35,19,FALSE))</f>
        <v/>
      </c>
      <c r="AK18" s="389" t="str">
        <f>IF(AK16="","",VLOOKUP(AK16,'シフト記号表（勤務時間帯）'!$C$6:$U$35,19,FALSE))</f>
        <v/>
      </c>
      <c r="AL18" s="389" t="str">
        <f>IF(AL16="","",VLOOKUP(AL16,'シフト記号表（勤務時間帯）'!$C$6:$U$35,19,FALSE))</f>
        <v/>
      </c>
      <c r="AM18" s="389" t="str">
        <f>IF(AM16="","",VLOOKUP(AM16,'シフト記号表（勤務時間帯）'!$C$6:$U$35,19,FALSE))</f>
        <v/>
      </c>
      <c r="AN18" s="389" t="str">
        <f>IF(AN16="","",VLOOKUP(AN16,'シフト記号表（勤務時間帯）'!$C$6:$U$35,19,FALSE))</f>
        <v/>
      </c>
      <c r="AO18" s="389" t="str">
        <f>IF(AO16="","",VLOOKUP(AO16,'シフト記号表（勤務時間帯）'!$C$6:$U$35,19,FALSE))</f>
        <v/>
      </c>
      <c r="AP18" s="389" t="str">
        <f>IF(AP16="","",VLOOKUP(AP16,'シフト記号表（勤務時間帯）'!$C$6:$U$35,19,FALSE))</f>
        <v/>
      </c>
      <c r="AQ18" s="389" t="str">
        <f>IF(AQ16="","",VLOOKUP(AQ16,'シフト記号表（勤務時間帯）'!$C$6:$U$35,19,FALSE))</f>
        <v/>
      </c>
      <c r="AR18" s="389" t="str">
        <f>IF(AR16="","",VLOOKUP(AR16,'シフト記号表（勤務時間帯）'!$C$6:$U$35,19,FALSE))</f>
        <v/>
      </c>
      <c r="AS18" s="389" t="str">
        <f>IF(AS16="","",VLOOKUP(AS16,'シフト記号表（勤務時間帯）'!$C$6:$U$35,19,FALSE))</f>
        <v/>
      </c>
      <c r="AT18" s="389" t="str">
        <f>IF(AT16="","",VLOOKUP(AT16,'シフト記号表（勤務時間帯）'!$C$6:$U$35,19,FALSE))</f>
        <v/>
      </c>
      <c r="AU18" s="389" t="str">
        <f>IF(AU16="","",VLOOKUP(AU16,'シフト記号表（勤務時間帯）'!$C$6:$U$35,19,FALSE))</f>
        <v/>
      </c>
      <c r="AV18" s="389" t="str">
        <f>IF(AV16="","",VLOOKUP(AV16,'シフト記号表（勤務時間帯）'!$C$6:$U$35,19,FALSE))</f>
        <v/>
      </c>
      <c r="AW18" s="463" t="str">
        <f>IF(AW16="","",VLOOKUP(AW16,'シフト記号表（勤務時間帯）'!$C$6:$U$35,19,FALSE))</f>
        <v/>
      </c>
      <c r="AX18" s="954">
        <f>IF($BB$4="４週",SUM(S18:AT18),IF($BB$4="暦月",SUM(S18:AW18),""))</f>
        <v>0</v>
      </c>
      <c r="AY18" s="955"/>
      <c r="AZ18" s="956">
        <f>IF($BB$4="４週",AX18/4,IF($BB$4="暦月",AX18/($BB$7/7),""))</f>
        <v>0</v>
      </c>
      <c r="BA18" s="957"/>
      <c r="BB18" s="942"/>
      <c r="BC18" s="942"/>
      <c r="BD18" s="942"/>
      <c r="BE18" s="942"/>
      <c r="BF18" s="942"/>
      <c r="BG18" s="943"/>
    </row>
    <row r="19" spans="1:59" s="345" customFormat="1" ht="20.25" customHeight="1" x14ac:dyDescent="0.3">
      <c r="A19" s="877">
        <v>2</v>
      </c>
      <c r="B19" s="961"/>
      <c r="C19" s="961"/>
      <c r="D19" s="961"/>
      <c r="E19" s="961"/>
      <c r="F19" s="962"/>
      <c r="G19" s="386"/>
      <c r="H19" s="967"/>
      <c r="I19" s="968"/>
      <c r="J19" s="974"/>
      <c r="K19" s="975"/>
      <c r="L19" s="975"/>
      <c r="M19" s="975"/>
      <c r="N19" s="975"/>
      <c r="O19" s="976"/>
      <c r="P19" s="980" t="s">
        <v>322</v>
      </c>
      <c r="Q19" s="981"/>
      <c r="R19" s="982"/>
      <c r="S19" s="46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5"/>
      <c r="AX19" s="983"/>
      <c r="AY19" s="984"/>
      <c r="AZ19" s="936"/>
      <c r="BA19" s="937"/>
      <c r="BB19" s="938"/>
      <c r="BC19" s="938"/>
      <c r="BD19" s="938"/>
      <c r="BE19" s="938"/>
      <c r="BF19" s="938"/>
      <c r="BG19" s="939"/>
    </row>
    <row r="20" spans="1:59" s="345" customFormat="1" ht="20.25" customHeight="1" x14ac:dyDescent="0.3">
      <c r="A20" s="877"/>
      <c r="B20" s="961"/>
      <c r="C20" s="961"/>
      <c r="D20" s="961"/>
      <c r="E20" s="961"/>
      <c r="F20" s="962"/>
      <c r="G20" s="386"/>
      <c r="H20" s="967"/>
      <c r="I20" s="968"/>
      <c r="J20" s="974"/>
      <c r="K20" s="975"/>
      <c r="L20" s="975"/>
      <c r="M20" s="975"/>
      <c r="N20" s="975"/>
      <c r="O20" s="976"/>
      <c r="P20" s="944" t="s">
        <v>320</v>
      </c>
      <c r="Q20" s="945"/>
      <c r="R20" s="946"/>
      <c r="S20" s="460" t="str">
        <f>IF(S19="","",VLOOKUP(S19,'シフト記号表（勤務時間帯）'!$C$6:$K$35,9,FALSE))</f>
        <v/>
      </c>
      <c r="T20" s="387" t="str">
        <f>IF(T19="","",VLOOKUP(T19,'シフト記号表（勤務時間帯）'!$C$6:$K$35,9,FALSE))</f>
        <v/>
      </c>
      <c r="U20" s="387" t="str">
        <f>IF(U19="","",VLOOKUP(U19,'シフト記号表（勤務時間帯）'!$C$6:$K$35,9,FALSE))</f>
        <v/>
      </c>
      <c r="V20" s="387" t="str">
        <f>IF(V19="","",VLOOKUP(V19,'シフト記号表（勤務時間帯）'!$C$6:$K$35,9,FALSE))</f>
        <v/>
      </c>
      <c r="W20" s="387" t="str">
        <f>IF(W19="","",VLOOKUP(W19,'シフト記号表（勤務時間帯）'!$C$6:$K$35,9,FALSE))</f>
        <v/>
      </c>
      <c r="X20" s="387" t="str">
        <f>IF(X19="","",VLOOKUP(X19,'シフト記号表（勤務時間帯）'!$C$6:$K$35,9,FALSE))</f>
        <v/>
      </c>
      <c r="Y20" s="387" t="str">
        <f>IF(Y19="","",VLOOKUP(Y19,'シフト記号表（勤務時間帯）'!$C$6:$K$35,9,FALSE))</f>
        <v/>
      </c>
      <c r="Z20" s="387" t="str">
        <f>IF(Z19="","",VLOOKUP(Z19,'シフト記号表（勤務時間帯）'!$C$6:$K$35,9,FALSE))</f>
        <v/>
      </c>
      <c r="AA20" s="387" t="str">
        <f>IF(AA19="","",VLOOKUP(AA19,'シフト記号表（勤務時間帯）'!$C$6:$K$35,9,FALSE))</f>
        <v/>
      </c>
      <c r="AB20" s="387" t="str">
        <f>IF(AB19="","",VLOOKUP(AB19,'シフト記号表（勤務時間帯）'!$C$6:$K$35,9,FALSE))</f>
        <v/>
      </c>
      <c r="AC20" s="387" t="str">
        <f>IF(AC19="","",VLOOKUP(AC19,'シフト記号表（勤務時間帯）'!$C$6:$K$35,9,FALSE))</f>
        <v/>
      </c>
      <c r="AD20" s="387" t="str">
        <f>IF(AD19="","",VLOOKUP(AD19,'シフト記号表（勤務時間帯）'!$C$6:$K$35,9,FALSE))</f>
        <v/>
      </c>
      <c r="AE20" s="387" t="str">
        <f>IF(AE19="","",VLOOKUP(AE19,'シフト記号表（勤務時間帯）'!$C$6:$K$35,9,FALSE))</f>
        <v/>
      </c>
      <c r="AF20" s="387" t="str">
        <f>IF(AF19="","",VLOOKUP(AF19,'シフト記号表（勤務時間帯）'!$C$6:$K$35,9,FALSE))</f>
        <v/>
      </c>
      <c r="AG20" s="387" t="str">
        <f>IF(AG19="","",VLOOKUP(AG19,'シフト記号表（勤務時間帯）'!$C$6:$K$35,9,FALSE))</f>
        <v/>
      </c>
      <c r="AH20" s="387" t="str">
        <f>IF(AH19="","",VLOOKUP(AH19,'シフト記号表（勤務時間帯）'!$C$6:$K$35,9,FALSE))</f>
        <v/>
      </c>
      <c r="AI20" s="387" t="str">
        <f>IF(AI19="","",VLOOKUP(AI19,'シフト記号表（勤務時間帯）'!$C$6:$K$35,9,FALSE))</f>
        <v/>
      </c>
      <c r="AJ20" s="387" t="str">
        <f>IF(AJ19="","",VLOOKUP(AJ19,'シフト記号表（勤務時間帯）'!$C$6:$K$35,9,FALSE))</f>
        <v/>
      </c>
      <c r="AK20" s="387" t="str">
        <f>IF(AK19="","",VLOOKUP(AK19,'シフト記号表（勤務時間帯）'!$C$6:$K$35,9,FALSE))</f>
        <v/>
      </c>
      <c r="AL20" s="387" t="str">
        <f>IF(AL19="","",VLOOKUP(AL19,'シフト記号表（勤務時間帯）'!$C$6:$K$35,9,FALSE))</f>
        <v/>
      </c>
      <c r="AM20" s="387" t="str">
        <f>IF(AM19="","",VLOOKUP(AM19,'シフト記号表（勤務時間帯）'!$C$6:$K$35,9,FALSE))</f>
        <v/>
      </c>
      <c r="AN20" s="387" t="str">
        <f>IF(AN19="","",VLOOKUP(AN19,'シフト記号表（勤務時間帯）'!$C$6:$K$35,9,FALSE))</f>
        <v/>
      </c>
      <c r="AO20" s="387" t="str">
        <f>IF(AO19="","",VLOOKUP(AO19,'シフト記号表（勤務時間帯）'!$C$6:$K$35,9,FALSE))</f>
        <v/>
      </c>
      <c r="AP20" s="387" t="str">
        <f>IF(AP19="","",VLOOKUP(AP19,'シフト記号表（勤務時間帯）'!$C$6:$K$35,9,FALSE))</f>
        <v/>
      </c>
      <c r="AQ20" s="387" t="str">
        <f>IF(AQ19="","",VLOOKUP(AQ19,'シフト記号表（勤務時間帯）'!$C$6:$K$35,9,FALSE))</f>
        <v/>
      </c>
      <c r="AR20" s="387" t="str">
        <f>IF(AR19="","",VLOOKUP(AR19,'シフト記号表（勤務時間帯）'!$C$6:$K$35,9,FALSE))</f>
        <v/>
      </c>
      <c r="AS20" s="387" t="str">
        <f>IF(AS19="","",VLOOKUP(AS19,'シフト記号表（勤務時間帯）'!$C$6:$K$35,9,FALSE))</f>
        <v/>
      </c>
      <c r="AT20" s="387" t="str">
        <f>IF(AT19="","",VLOOKUP(AT19,'シフト記号表（勤務時間帯）'!$C$6:$K$35,9,FALSE))</f>
        <v/>
      </c>
      <c r="AU20" s="387" t="str">
        <f>IF(AU19="","",VLOOKUP(AU19,'シフト記号表（勤務時間帯）'!$C$6:$K$35,9,FALSE))</f>
        <v/>
      </c>
      <c r="AV20" s="387" t="str">
        <f>IF(AV19="","",VLOOKUP(AV19,'シフト記号表（勤務時間帯）'!$C$6:$K$35,9,FALSE))</f>
        <v/>
      </c>
      <c r="AW20" s="461" t="str">
        <f>IF(AW19="","",VLOOKUP(AW19,'シフト記号表（勤務時間帯）'!$C$6:$K$35,9,FALSE))</f>
        <v/>
      </c>
      <c r="AX20" s="947">
        <f>IF($BB$4="４週",SUM(S20:AT20),IF($BB$4="暦月",SUM(S20:AW20),""))</f>
        <v>0</v>
      </c>
      <c r="AY20" s="948"/>
      <c r="AZ20" s="949">
        <f>IF($BB$4="４週",AX20/4,IF($BB$4="暦月",AX20/($BB$7/7),""))</f>
        <v>0</v>
      </c>
      <c r="BA20" s="950"/>
      <c r="BB20" s="940"/>
      <c r="BC20" s="940"/>
      <c r="BD20" s="940"/>
      <c r="BE20" s="940"/>
      <c r="BF20" s="940"/>
      <c r="BG20" s="941"/>
    </row>
    <row r="21" spans="1:59" s="345" customFormat="1" ht="20.25" customHeight="1" thickBot="1" x14ac:dyDescent="0.35">
      <c r="A21" s="877"/>
      <c r="B21" s="963"/>
      <c r="C21" s="963"/>
      <c r="D21" s="963"/>
      <c r="E21" s="963"/>
      <c r="F21" s="964"/>
      <c r="G21" s="388">
        <f>B19</f>
        <v>0</v>
      </c>
      <c r="H21" s="969"/>
      <c r="I21" s="970"/>
      <c r="J21" s="977"/>
      <c r="K21" s="978"/>
      <c r="L21" s="978"/>
      <c r="M21" s="978"/>
      <c r="N21" s="978"/>
      <c r="O21" s="979"/>
      <c r="P21" s="951" t="s">
        <v>321</v>
      </c>
      <c r="Q21" s="952"/>
      <c r="R21" s="953"/>
      <c r="S21" s="462" t="str">
        <f>IF(S19="","",VLOOKUP(S19,'シフト記号表（勤務時間帯）'!$C$6:$U$35,19,FALSE))</f>
        <v/>
      </c>
      <c r="T21" s="389" t="str">
        <f>IF(T19="","",VLOOKUP(T19,'シフト記号表（勤務時間帯）'!$C$6:$U$35,19,FALSE))</f>
        <v/>
      </c>
      <c r="U21" s="389" t="str">
        <f>IF(U19="","",VLOOKUP(U19,'シフト記号表（勤務時間帯）'!$C$6:$U$35,19,FALSE))</f>
        <v/>
      </c>
      <c r="V21" s="389" t="str">
        <f>IF(V19="","",VLOOKUP(V19,'シフト記号表（勤務時間帯）'!$C$6:$U$35,19,FALSE))</f>
        <v/>
      </c>
      <c r="W21" s="389" t="str">
        <f>IF(W19="","",VLOOKUP(W19,'シフト記号表（勤務時間帯）'!$C$6:$U$35,19,FALSE))</f>
        <v/>
      </c>
      <c r="X21" s="389" t="str">
        <f>IF(X19="","",VLOOKUP(X19,'シフト記号表（勤務時間帯）'!$C$6:$U$35,19,FALSE))</f>
        <v/>
      </c>
      <c r="Y21" s="389" t="str">
        <f>IF(Y19="","",VLOOKUP(Y19,'シフト記号表（勤務時間帯）'!$C$6:$U$35,19,FALSE))</f>
        <v/>
      </c>
      <c r="Z21" s="389" t="str">
        <f>IF(Z19="","",VLOOKUP(Z19,'シフト記号表（勤務時間帯）'!$C$6:$U$35,19,FALSE))</f>
        <v/>
      </c>
      <c r="AA21" s="389" t="str">
        <f>IF(AA19="","",VLOOKUP(AA19,'シフト記号表（勤務時間帯）'!$C$6:$U$35,19,FALSE))</f>
        <v/>
      </c>
      <c r="AB21" s="389" t="str">
        <f>IF(AB19="","",VLOOKUP(AB19,'シフト記号表（勤務時間帯）'!$C$6:$U$35,19,FALSE))</f>
        <v/>
      </c>
      <c r="AC21" s="389" t="str">
        <f>IF(AC19="","",VLOOKUP(AC19,'シフト記号表（勤務時間帯）'!$C$6:$U$35,19,FALSE))</f>
        <v/>
      </c>
      <c r="AD21" s="389" t="str">
        <f>IF(AD19="","",VLOOKUP(AD19,'シフト記号表（勤務時間帯）'!$C$6:$U$35,19,FALSE))</f>
        <v/>
      </c>
      <c r="AE21" s="389" t="str">
        <f>IF(AE19="","",VLOOKUP(AE19,'シフト記号表（勤務時間帯）'!$C$6:$U$35,19,FALSE))</f>
        <v/>
      </c>
      <c r="AF21" s="389" t="str">
        <f>IF(AF19="","",VLOOKUP(AF19,'シフト記号表（勤務時間帯）'!$C$6:$U$35,19,FALSE))</f>
        <v/>
      </c>
      <c r="AG21" s="389" t="str">
        <f>IF(AG19="","",VLOOKUP(AG19,'シフト記号表（勤務時間帯）'!$C$6:$U$35,19,FALSE))</f>
        <v/>
      </c>
      <c r="AH21" s="389" t="str">
        <f>IF(AH19="","",VLOOKUP(AH19,'シフト記号表（勤務時間帯）'!$C$6:$U$35,19,FALSE))</f>
        <v/>
      </c>
      <c r="AI21" s="389" t="str">
        <f>IF(AI19="","",VLOOKUP(AI19,'シフト記号表（勤務時間帯）'!$C$6:$U$35,19,FALSE))</f>
        <v/>
      </c>
      <c r="AJ21" s="389" t="str">
        <f>IF(AJ19="","",VLOOKUP(AJ19,'シフト記号表（勤務時間帯）'!$C$6:$U$35,19,FALSE))</f>
        <v/>
      </c>
      <c r="AK21" s="389" t="str">
        <f>IF(AK19="","",VLOOKUP(AK19,'シフト記号表（勤務時間帯）'!$C$6:$U$35,19,FALSE))</f>
        <v/>
      </c>
      <c r="AL21" s="389" t="str">
        <f>IF(AL19="","",VLOOKUP(AL19,'シフト記号表（勤務時間帯）'!$C$6:$U$35,19,FALSE))</f>
        <v/>
      </c>
      <c r="AM21" s="389" t="str">
        <f>IF(AM19="","",VLOOKUP(AM19,'シフト記号表（勤務時間帯）'!$C$6:$U$35,19,FALSE))</f>
        <v/>
      </c>
      <c r="AN21" s="389" t="str">
        <f>IF(AN19="","",VLOOKUP(AN19,'シフト記号表（勤務時間帯）'!$C$6:$U$35,19,FALSE))</f>
        <v/>
      </c>
      <c r="AO21" s="389" t="str">
        <f>IF(AO19="","",VLOOKUP(AO19,'シフト記号表（勤務時間帯）'!$C$6:$U$35,19,FALSE))</f>
        <v/>
      </c>
      <c r="AP21" s="389" t="str">
        <f>IF(AP19="","",VLOOKUP(AP19,'シフト記号表（勤務時間帯）'!$C$6:$U$35,19,FALSE))</f>
        <v/>
      </c>
      <c r="AQ21" s="389" t="str">
        <f>IF(AQ19="","",VLOOKUP(AQ19,'シフト記号表（勤務時間帯）'!$C$6:$U$35,19,FALSE))</f>
        <v/>
      </c>
      <c r="AR21" s="389" t="str">
        <f>IF(AR19="","",VLOOKUP(AR19,'シフト記号表（勤務時間帯）'!$C$6:$U$35,19,FALSE))</f>
        <v/>
      </c>
      <c r="AS21" s="389" t="str">
        <f>IF(AS19="","",VLOOKUP(AS19,'シフト記号表（勤務時間帯）'!$C$6:$U$35,19,FALSE))</f>
        <v/>
      </c>
      <c r="AT21" s="389" t="str">
        <f>IF(AT19="","",VLOOKUP(AT19,'シフト記号表（勤務時間帯）'!$C$6:$U$35,19,FALSE))</f>
        <v/>
      </c>
      <c r="AU21" s="389" t="str">
        <f>IF(AU19="","",VLOOKUP(AU19,'シフト記号表（勤務時間帯）'!$C$6:$U$35,19,FALSE))</f>
        <v/>
      </c>
      <c r="AV21" s="389" t="str">
        <f>IF(AV19="","",VLOOKUP(AV19,'シフト記号表（勤務時間帯）'!$C$6:$U$35,19,FALSE))</f>
        <v/>
      </c>
      <c r="AW21" s="463" t="str">
        <f>IF(AW19="","",VLOOKUP(AW19,'シフト記号表（勤務時間帯）'!$C$6:$U$35,19,FALSE))</f>
        <v/>
      </c>
      <c r="AX21" s="954">
        <f>IF($BB$4="４週",SUM(S21:AT21),IF($BB$4="暦月",SUM(S21:AW21),""))</f>
        <v>0</v>
      </c>
      <c r="AY21" s="955"/>
      <c r="AZ21" s="956">
        <f>IF($BB$4="４週",AX21/4,IF($BB$4="暦月",AX21/($BB$7/7),""))</f>
        <v>0</v>
      </c>
      <c r="BA21" s="957"/>
      <c r="BB21" s="942"/>
      <c r="BC21" s="942"/>
      <c r="BD21" s="942"/>
      <c r="BE21" s="942"/>
      <c r="BF21" s="942"/>
      <c r="BG21" s="943"/>
    </row>
    <row r="22" spans="1:59" s="345" customFormat="1" ht="20.25" customHeight="1" x14ac:dyDescent="0.3">
      <c r="A22" s="877">
        <v>3</v>
      </c>
      <c r="B22" s="961"/>
      <c r="C22" s="961"/>
      <c r="D22" s="961"/>
      <c r="E22" s="961"/>
      <c r="F22" s="962"/>
      <c r="G22" s="386"/>
      <c r="H22" s="967"/>
      <c r="I22" s="968"/>
      <c r="J22" s="974"/>
      <c r="K22" s="975"/>
      <c r="L22" s="975"/>
      <c r="M22" s="975"/>
      <c r="N22" s="975"/>
      <c r="O22" s="976"/>
      <c r="P22" s="980" t="s">
        <v>322</v>
      </c>
      <c r="Q22" s="981"/>
      <c r="R22" s="982"/>
      <c r="S22" s="46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5"/>
      <c r="AX22" s="983"/>
      <c r="AY22" s="984"/>
      <c r="AZ22" s="936"/>
      <c r="BA22" s="937"/>
      <c r="BB22" s="938"/>
      <c r="BC22" s="938"/>
      <c r="BD22" s="938"/>
      <c r="BE22" s="938"/>
      <c r="BF22" s="938"/>
      <c r="BG22" s="939"/>
    </row>
    <row r="23" spans="1:59" s="345" customFormat="1" ht="20.25" customHeight="1" x14ac:dyDescent="0.3">
      <c r="A23" s="877"/>
      <c r="B23" s="961"/>
      <c r="C23" s="961"/>
      <c r="D23" s="961"/>
      <c r="E23" s="961"/>
      <c r="F23" s="962"/>
      <c r="G23" s="386"/>
      <c r="H23" s="967"/>
      <c r="I23" s="968"/>
      <c r="J23" s="974"/>
      <c r="K23" s="975"/>
      <c r="L23" s="975"/>
      <c r="M23" s="975"/>
      <c r="N23" s="975"/>
      <c r="O23" s="976"/>
      <c r="P23" s="944" t="s">
        <v>320</v>
      </c>
      <c r="Q23" s="945"/>
      <c r="R23" s="946"/>
      <c r="S23" s="460" t="str">
        <f>IF(S22="","",VLOOKUP(S22,'シフト記号表（勤務時間帯）'!$C$6:$K$35,9,FALSE))</f>
        <v/>
      </c>
      <c r="T23" s="387" t="str">
        <f>IF(T22="","",VLOOKUP(T22,'シフト記号表（勤務時間帯）'!$C$6:$K$35,9,FALSE))</f>
        <v/>
      </c>
      <c r="U23" s="387" t="str">
        <f>IF(U22="","",VLOOKUP(U22,'シフト記号表（勤務時間帯）'!$C$6:$K$35,9,FALSE))</f>
        <v/>
      </c>
      <c r="V23" s="387" t="str">
        <f>IF(V22="","",VLOOKUP(V22,'シフト記号表（勤務時間帯）'!$C$6:$K$35,9,FALSE))</f>
        <v/>
      </c>
      <c r="W23" s="387" t="str">
        <f>IF(W22="","",VLOOKUP(W22,'シフト記号表（勤務時間帯）'!$C$6:$K$35,9,FALSE))</f>
        <v/>
      </c>
      <c r="X23" s="387" t="str">
        <f>IF(X22="","",VLOOKUP(X22,'シフト記号表（勤務時間帯）'!$C$6:$K$35,9,FALSE))</f>
        <v/>
      </c>
      <c r="Y23" s="387" t="str">
        <f>IF(Y22="","",VLOOKUP(Y22,'シフト記号表（勤務時間帯）'!$C$6:$K$35,9,FALSE))</f>
        <v/>
      </c>
      <c r="Z23" s="387" t="str">
        <f>IF(Z22="","",VLOOKUP(Z22,'シフト記号表（勤務時間帯）'!$C$6:$K$35,9,FALSE))</f>
        <v/>
      </c>
      <c r="AA23" s="387" t="str">
        <f>IF(AA22="","",VLOOKUP(AA22,'シフト記号表（勤務時間帯）'!$C$6:$K$35,9,FALSE))</f>
        <v/>
      </c>
      <c r="AB23" s="387" t="str">
        <f>IF(AB22="","",VLOOKUP(AB22,'シフト記号表（勤務時間帯）'!$C$6:$K$35,9,FALSE))</f>
        <v/>
      </c>
      <c r="AC23" s="387" t="str">
        <f>IF(AC22="","",VLOOKUP(AC22,'シフト記号表（勤務時間帯）'!$C$6:$K$35,9,FALSE))</f>
        <v/>
      </c>
      <c r="AD23" s="387" t="str">
        <f>IF(AD22="","",VLOOKUP(AD22,'シフト記号表（勤務時間帯）'!$C$6:$K$35,9,FALSE))</f>
        <v/>
      </c>
      <c r="AE23" s="387" t="str">
        <f>IF(AE22="","",VLOOKUP(AE22,'シフト記号表（勤務時間帯）'!$C$6:$K$35,9,FALSE))</f>
        <v/>
      </c>
      <c r="AF23" s="387" t="str">
        <f>IF(AF22="","",VLOOKUP(AF22,'シフト記号表（勤務時間帯）'!$C$6:$K$35,9,FALSE))</f>
        <v/>
      </c>
      <c r="AG23" s="387" t="str">
        <f>IF(AG22="","",VLOOKUP(AG22,'シフト記号表（勤務時間帯）'!$C$6:$K$35,9,FALSE))</f>
        <v/>
      </c>
      <c r="AH23" s="387" t="str">
        <f>IF(AH22="","",VLOOKUP(AH22,'シフト記号表（勤務時間帯）'!$C$6:$K$35,9,FALSE))</f>
        <v/>
      </c>
      <c r="AI23" s="387" t="str">
        <f>IF(AI22="","",VLOOKUP(AI22,'シフト記号表（勤務時間帯）'!$C$6:$K$35,9,FALSE))</f>
        <v/>
      </c>
      <c r="AJ23" s="387" t="str">
        <f>IF(AJ22="","",VLOOKUP(AJ22,'シフト記号表（勤務時間帯）'!$C$6:$K$35,9,FALSE))</f>
        <v/>
      </c>
      <c r="AK23" s="387" t="str">
        <f>IF(AK22="","",VLOOKUP(AK22,'シフト記号表（勤務時間帯）'!$C$6:$K$35,9,FALSE))</f>
        <v/>
      </c>
      <c r="AL23" s="387" t="str">
        <f>IF(AL22="","",VLOOKUP(AL22,'シフト記号表（勤務時間帯）'!$C$6:$K$35,9,FALSE))</f>
        <v/>
      </c>
      <c r="AM23" s="387" t="str">
        <f>IF(AM22="","",VLOOKUP(AM22,'シフト記号表（勤務時間帯）'!$C$6:$K$35,9,FALSE))</f>
        <v/>
      </c>
      <c r="AN23" s="387" t="str">
        <f>IF(AN22="","",VLOOKUP(AN22,'シフト記号表（勤務時間帯）'!$C$6:$K$35,9,FALSE))</f>
        <v/>
      </c>
      <c r="AO23" s="387" t="str">
        <f>IF(AO22="","",VLOOKUP(AO22,'シフト記号表（勤務時間帯）'!$C$6:$K$35,9,FALSE))</f>
        <v/>
      </c>
      <c r="AP23" s="387" t="str">
        <f>IF(AP22="","",VLOOKUP(AP22,'シフト記号表（勤務時間帯）'!$C$6:$K$35,9,FALSE))</f>
        <v/>
      </c>
      <c r="AQ23" s="387" t="str">
        <f>IF(AQ22="","",VLOOKUP(AQ22,'シフト記号表（勤務時間帯）'!$C$6:$K$35,9,FALSE))</f>
        <v/>
      </c>
      <c r="AR23" s="387" t="str">
        <f>IF(AR22="","",VLOOKUP(AR22,'シフト記号表（勤務時間帯）'!$C$6:$K$35,9,FALSE))</f>
        <v/>
      </c>
      <c r="AS23" s="387" t="str">
        <f>IF(AS22="","",VLOOKUP(AS22,'シフト記号表（勤務時間帯）'!$C$6:$K$35,9,FALSE))</f>
        <v/>
      </c>
      <c r="AT23" s="387" t="str">
        <f>IF(AT22="","",VLOOKUP(AT22,'シフト記号表（勤務時間帯）'!$C$6:$K$35,9,FALSE))</f>
        <v/>
      </c>
      <c r="AU23" s="387" t="str">
        <f>IF(AU22="","",VLOOKUP(AU22,'シフト記号表（勤務時間帯）'!$C$6:$K$35,9,FALSE))</f>
        <v/>
      </c>
      <c r="AV23" s="387" t="str">
        <f>IF(AV22="","",VLOOKUP(AV22,'シフト記号表（勤務時間帯）'!$C$6:$K$35,9,FALSE))</f>
        <v/>
      </c>
      <c r="AW23" s="461" t="str">
        <f>IF(AW22="","",VLOOKUP(AW22,'シフト記号表（勤務時間帯）'!$C$6:$K$35,9,FALSE))</f>
        <v/>
      </c>
      <c r="AX23" s="947">
        <f>IF($BB$4="４週",SUM(S23:AT23),IF($BB$4="暦月",SUM(S23:AW23),""))</f>
        <v>0</v>
      </c>
      <c r="AY23" s="948"/>
      <c r="AZ23" s="949">
        <f>IF($BB$4="４週",AX23/4,IF($BB$4="暦月",AX23/($BB$7/7),""))</f>
        <v>0</v>
      </c>
      <c r="BA23" s="950"/>
      <c r="BB23" s="940"/>
      <c r="BC23" s="940"/>
      <c r="BD23" s="940"/>
      <c r="BE23" s="940"/>
      <c r="BF23" s="940"/>
      <c r="BG23" s="941"/>
    </row>
    <row r="24" spans="1:59" s="345" customFormat="1" ht="20.25" customHeight="1" thickBot="1" x14ac:dyDescent="0.35">
      <c r="A24" s="877"/>
      <c r="B24" s="963"/>
      <c r="C24" s="963"/>
      <c r="D24" s="963"/>
      <c r="E24" s="963"/>
      <c r="F24" s="964"/>
      <c r="G24" s="388">
        <f>B22</f>
        <v>0</v>
      </c>
      <c r="H24" s="969"/>
      <c r="I24" s="970"/>
      <c r="J24" s="977"/>
      <c r="K24" s="978"/>
      <c r="L24" s="978"/>
      <c r="M24" s="978"/>
      <c r="N24" s="978"/>
      <c r="O24" s="979"/>
      <c r="P24" s="951" t="s">
        <v>321</v>
      </c>
      <c r="Q24" s="952"/>
      <c r="R24" s="953"/>
      <c r="S24" s="462" t="str">
        <f>IF(S22="","",VLOOKUP(S22,'シフト記号表（勤務時間帯）'!$C$6:$U$35,19,FALSE))</f>
        <v/>
      </c>
      <c r="T24" s="389" t="str">
        <f>IF(T22="","",VLOOKUP(T22,'シフト記号表（勤務時間帯）'!$C$6:$U$35,19,FALSE))</f>
        <v/>
      </c>
      <c r="U24" s="389" t="str">
        <f>IF(U22="","",VLOOKUP(U22,'シフト記号表（勤務時間帯）'!$C$6:$U$35,19,FALSE))</f>
        <v/>
      </c>
      <c r="V24" s="389" t="str">
        <f>IF(V22="","",VLOOKUP(V22,'シフト記号表（勤務時間帯）'!$C$6:$U$35,19,FALSE))</f>
        <v/>
      </c>
      <c r="W24" s="389" t="str">
        <f>IF(W22="","",VLOOKUP(W22,'シフト記号表（勤務時間帯）'!$C$6:$U$35,19,FALSE))</f>
        <v/>
      </c>
      <c r="X24" s="389" t="str">
        <f>IF(X22="","",VLOOKUP(X22,'シフト記号表（勤務時間帯）'!$C$6:$U$35,19,FALSE))</f>
        <v/>
      </c>
      <c r="Y24" s="389" t="str">
        <f>IF(Y22="","",VLOOKUP(Y22,'シフト記号表（勤務時間帯）'!$C$6:$U$35,19,FALSE))</f>
        <v/>
      </c>
      <c r="Z24" s="389" t="str">
        <f>IF(Z22="","",VLOOKUP(Z22,'シフト記号表（勤務時間帯）'!$C$6:$U$35,19,FALSE))</f>
        <v/>
      </c>
      <c r="AA24" s="389" t="str">
        <f>IF(AA22="","",VLOOKUP(AA22,'シフト記号表（勤務時間帯）'!$C$6:$U$35,19,FALSE))</f>
        <v/>
      </c>
      <c r="AB24" s="389" t="str">
        <f>IF(AB22="","",VLOOKUP(AB22,'シフト記号表（勤務時間帯）'!$C$6:$U$35,19,FALSE))</f>
        <v/>
      </c>
      <c r="AC24" s="389" t="str">
        <f>IF(AC22="","",VLOOKUP(AC22,'シフト記号表（勤務時間帯）'!$C$6:$U$35,19,FALSE))</f>
        <v/>
      </c>
      <c r="AD24" s="389" t="str">
        <f>IF(AD22="","",VLOOKUP(AD22,'シフト記号表（勤務時間帯）'!$C$6:$U$35,19,FALSE))</f>
        <v/>
      </c>
      <c r="AE24" s="389" t="str">
        <f>IF(AE22="","",VLOOKUP(AE22,'シフト記号表（勤務時間帯）'!$C$6:$U$35,19,FALSE))</f>
        <v/>
      </c>
      <c r="AF24" s="389" t="str">
        <f>IF(AF22="","",VLOOKUP(AF22,'シフト記号表（勤務時間帯）'!$C$6:$U$35,19,FALSE))</f>
        <v/>
      </c>
      <c r="AG24" s="389" t="str">
        <f>IF(AG22="","",VLOOKUP(AG22,'シフト記号表（勤務時間帯）'!$C$6:$U$35,19,FALSE))</f>
        <v/>
      </c>
      <c r="AH24" s="389" t="str">
        <f>IF(AH22="","",VLOOKUP(AH22,'シフト記号表（勤務時間帯）'!$C$6:$U$35,19,FALSE))</f>
        <v/>
      </c>
      <c r="AI24" s="389" t="str">
        <f>IF(AI22="","",VLOOKUP(AI22,'シフト記号表（勤務時間帯）'!$C$6:$U$35,19,FALSE))</f>
        <v/>
      </c>
      <c r="AJ24" s="389" t="str">
        <f>IF(AJ22="","",VLOOKUP(AJ22,'シフト記号表（勤務時間帯）'!$C$6:$U$35,19,FALSE))</f>
        <v/>
      </c>
      <c r="AK24" s="389" t="str">
        <f>IF(AK22="","",VLOOKUP(AK22,'シフト記号表（勤務時間帯）'!$C$6:$U$35,19,FALSE))</f>
        <v/>
      </c>
      <c r="AL24" s="389" t="str">
        <f>IF(AL22="","",VLOOKUP(AL22,'シフト記号表（勤務時間帯）'!$C$6:$U$35,19,FALSE))</f>
        <v/>
      </c>
      <c r="AM24" s="389" t="str">
        <f>IF(AM22="","",VLOOKUP(AM22,'シフト記号表（勤務時間帯）'!$C$6:$U$35,19,FALSE))</f>
        <v/>
      </c>
      <c r="AN24" s="389" t="str">
        <f>IF(AN22="","",VLOOKUP(AN22,'シフト記号表（勤務時間帯）'!$C$6:$U$35,19,FALSE))</f>
        <v/>
      </c>
      <c r="AO24" s="389" t="str">
        <f>IF(AO22="","",VLOOKUP(AO22,'シフト記号表（勤務時間帯）'!$C$6:$U$35,19,FALSE))</f>
        <v/>
      </c>
      <c r="AP24" s="389" t="str">
        <f>IF(AP22="","",VLOOKUP(AP22,'シフト記号表（勤務時間帯）'!$C$6:$U$35,19,FALSE))</f>
        <v/>
      </c>
      <c r="AQ24" s="389" t="str">
        <f>IF(AQ22="","",VLOOKUP(AQ22,'シフト記号表（勤務時間帯）'!$C$6:$U$35,19,FALSE))</f>
        <v/>
      </c>
      <c r="AR24" s="389" t="str">
        <f>IF(AR22="","",VLOOKUP(AR22,'シフト記号表（勤務時間帯）'!$C$6:$U$35,19,FALSE))</f>
        <v/>
      </c>
      <c r="AS24" s="389" t="str">
        <f>IF(AS22="","",VLOOKUP(AS22,'シフト記号表（勤務時間帯）'!$C$6:$U$35,19,FALSE))</f>
        <v/>
      </c>
      <c r="AT24" s="389" t="str">
        <f>IF(AT22="","",VLOOKUP(AT22,'シフト記号表（勤務時間帯）'!$C$6:$U$35,19,FALSE))</f>
        <v/>
      </c>
      <c r="AU24" s="389" t="str">
        <f>IF(AU22="","",VLOOKUP(AU22,'シフト記号表（勤務時間帯）'!$C$6:$U$35,19,FALSE))</f>
        <v/>
      </c>
      <c r="AV24" s="389" t="str">
        <f>IF(AV22="","",VLOOKUP(AV22,'シフト記号表（勤務時間帯）'!$C$6:$U$35,19,FALSE))</f>
        <v/>
      </c>
      <c r="AW24" s="463" t="str">
        <f>IF(AW22="","",VLOOKUP(AW22,'シフト記号表（勤務時間帯）'!$C$6:$U$35,19,FALSE))</f>
        <v/>
      </c>
      <c r="AX24" s="954">
        <f>IF($BB$4="４週",SUM(S24:AT24),IF($BB$4="暦月",SUM(S24:AW24),""))</f>
        <v>0</v>
      </c>
      <c r="AY24" s="955"/>
      <c r="AZ24" s="956">
        <f>IF($BB$4="４週",AX24/4,IF($BB$4="暦月",AX24/($BB$7/7),""))</f>
        <v>0</v>
      </c>
      <c r="BA24" s="957"/>
      <c r="BB24" s="942"/>
      <c r="BC24" s="942"/>
      <c r="BD24" s="942"/>
      <c r="BE24" s="942"/>
      <c r="BF24" s="942"/>
      <c r="BG24" s="943"/>
    </row>
    <row r="25" spans="1:59" s="345" customFormat="1" ht="20.25" customHeight="1" x14ac:dyDescent="0.3">
      <c r="A25" s="877">
        <v>4</v>
      </c>
      <c r="B25" s="961"/>
      <c r="C25" s="961"/>
      <c r="D25" s="961"/>
      <c r="E25" s="961"/>
      <c r="F25" s="962"/>
      <c r="G25" s="386"/>
      <c r="H25" s="967"/>
      <c r="I25" s="968"/>
      <c r="J25" s="974"/>
      <c r="K25" s="975"/>
      <c r="L25" s="975"/>
      <c r="M25" s="975"/>
      <c r="N25" s="975"/>
      <c r="O25" s="976"/>
      <c r="P25" s="980" t="s">
        <v>323</v>
      </c>
      <c r="Q25" s="981"/>
      <c r="R25" s="982"/>
      <c r="S25" s="46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5"/>
      <c r="AX25" s="983"/>
      <c r="AY25" s="984"/>
      <c r="AZ25" s="936"/>
      <c r="BA25" s="937"/>
      <c r="BB25" s="938"/>
      <c r="BC25" s="938"/>
      <c r="BD25" s="938"/>
      <c r="BE25" s="938"/>
      <c r="BF25" s="938"/>
      <c r="BG25" s="939"/>
    </row>
    <row r="26" spans="1:59" s="345" customFormat="1" ht="20.25" customHeight="1" x14ac:dyDescent="0.3">
      <c r="A26" s="877"/>
      <c r="B26" s="961"/>
      <c r="C26" s="961"/>
      <c r="D26" s="961"/>
      <c r="E26" s="961"/>
      <c r="F26" s="962"/>
      <c r="G26" s="386"/>
      <c r="H26" s="967"/>
      <c r="I26" s="968"/>
      <c r="J26" s="974"/>
      <c r="K26" s="975"/>
      <c r="L26" s="975"/>
      <c r="M26" s="975"/>
      <c r="N26" s="975"/>
      <c r="O26" s="976"/>
      <c r="P26" s="944" t="s">
        <v>324</v>
      </c>
      <c r="Q26" s="945"/>
      <c r="R26" s="946"/>
      <c r="S26" s="460" t="str">
        <f>IF(S25="","",VLOOKUP(S25,'シフト記号表（勤務時間帯）'!$C$6:$K$35,9,FALSE))</f>
        <v/>
      </c>
      <c r="T26" s="387" t="str">
        <f>IF(T25="","",VLOOKUP(T25,'シフト記号表（勤務時間帯）'!$C$6:$K$35,9,FALSE))</f>
        <v/>
      </c>
      <c r="U26" s="387" t="str">
        <f>IF(U25="","",VLOOKUP(U25,'シフト記号表（勤務時間帯）'!$C$6:$K$35,9,FALSE))</f>
        <v/>
      </c>
      <c r="V26" s="387" t="str">
        <f>IF(V25="","",VLOOKUP(V25,'シフト記号表（勤務時間帯）'!$C$6:$K$35,9,FALSE))</f>
        <v/>
      </c>
      <c r="W26" s="387" t="str">
        <f>IF(W25="","",VLOOKUP(W25,'シフト記号表（勤務時間帯）'!$C$6:$K$35,9,FALSE))</f>
        <v/>
      </c>
      <c r="X26" s="387" t="str">
        <f>IF(X25="","",VLOOKUP(X25,'シフト記号表（勤務時間帯）'!$C$6:$K$35,9,FALSE))</f>
        <v/>
      </c>
      <c r="Y26" s="387" t="str">
        <f>IF(Y25="","",VLOOKUP(Y25,'シフト記号表（勤務時間帯）'!$C$6:$K$35,9,FALSE))</f>
        <v/>
      </c>
      <c r="Z26" s="387" t="str">
        <f>IF(Z25="","",VLOOKUP(Z25,'シフト記号表（勤務時間帯）'!$C$6:$K$35,9,FALSE))</f>
        <v/>
      </c>
      <c r="AA26" s="387" t="str">
        <f>IF(AA25="","",VLOOKUP(AA25,'シフト記号表（勤務時間帯）'!$C$6:$K$35,9,FALSE))</f>
        <v/>
      </c>
      <c r="AB26" s="387" t="str">
        <f>IF(AB25="","",VLOOKUP(AB25,'シフト記号表（勤務時間帯）'!$C$6:$K$35,9,FALSE))</f>
        <v/>
      </c>
      <c r="AC26" s="387" t="str">
        <f>IF(AC25="","",VLOOKUP(AC25,'シフト記号表（勤務時間帯）'!$C$6:$K$35,9,FALSE))</f>
        <v/>
      </c>
      <c r="AD26" s="387" t="str">
        <f>IF(AD25="","",VLOOKUP(AD25,'シフト記号表（勤務時間帯）'!$C$6:$K$35,9,FALSE))</f>
        <v/>
      </c>
      <c r="AE26" s="387" t="str">
        <f>IF(AE25="","",VLOOKUP(AE25,'シフト記号表（勤務時間帯）'!$C$6:$K$35,9,FALSE))</f>
        <v/>
      </c>
      <c r="AF26" s="387" t="str">
        <f>IF(AF25="","",VLOOKUP(AF25,'シフト記号表（勤務時間帯）'!$C$6:$K$35,9,FALSE))</f>
        <v/>
      </c>
      <c r="AG26" s="387" t="str">
        <f>IF(AG25="","",VLOOKUP(AG25,'シフト記号表（勤務時間帯）'!$C$6:$K$35,9,FALSE))</f>
        <v/>
      </c>
      <c r="AH26" s="387" t="str">
        <f>IF(AH25="","",VLOOKUP(AH25,'シフト記号表（勤務時間帯）'!$C$6:$K$35,9,FALSE))</f>
        <v/>
      </c>
      <c r="AI26" s="387" t="str">
        <f>IF(AI25="","",VLOOKUP(AI25,'シフト記号表（勤務時間帯）'!$C$6:$K$35,9,FALSE))</f>
        <v/>
      </c>
      <c r="AJ26" s="387" t="str">
        <f>IF(AJ25="","",VLOOKUP(AJ25,'シフト記号表（勤務時間帯）'!$C$6:$K$35,9,FALSE))</f>
        <v/>
      </c>
      <c r="AK26" s="387" t="str">
        <f>IF(AK25="","",VLOOKUP(AK25,'シフト記号表（勤務時間帯）'!$C$6:$K$35,9,FALSE))</f>
        <v/>
      </c>
      <c r="AL26" s="387" t="str">
        <f>IF(AL25="","",VLOOKUP(AL25,'シフト記号表（勤務時間帯）'!$C$6:$K$35,9,FALSE))</f>
        <v/>
      </c>
      <c r="AM26" s="387" t="str">
        <f>IF(AM25="","",VLOOKUP(AM25,'シフト記号表（勤務時間帯）'!$C$6:$K$35,9,FALSE))</f>
        <v/>
      </c>
      <c r="AN26" s="387" t="str">
        <f>IF(AN25="","",VLOOKUP(AN25,'シフト記号表（勤務時間帯）'!$C$6:$K$35,9,FALSE))</f>
        <v/>
      </c>
      <c r="AO26" s="387" t="str">
        <f>IF(AO25="","",VLOOKUP(AO25,'シフト記号表（勤務時間帯）'!$C$6:$K$35,9,FALSE))</f>
        <v/>
      </c>
      <c r="AP26" s="387" t="str">
        <f>IF(AP25="","",VLOOKUP(AP25,'シフト記号表（勤務時間帯）'!$C$6:$K$35,9,FALSE))</f>
        <v/>
      </c>
      <c r="AQ26" s="387" t="str">
        <f>IF(AQ25="","",VLOOKUP(AQ25,'シフト記号表（勤務時間帯）'!$C$6:$K$35,9,FALSE))</f>
        <v/>
      </c>
      <c r="AR26" s="387" t="str">
        <f>IF(AR25="","",VLOOKUP(AR25,'シフト記号表（勤務時間帯）'!$C$6:$K$35,9,FALSE))</f>
        <v/>
      </c>
      <c r="AS26" s="387" t="str">
        <f>IF(AS25="","",VLOOKUP(AS25,'シフト記号表（勤務時間帯）'!$C$6:$K$35,9,FALSE))</f>
        <v/>
      </c>
      <c r="AT26" s="387" t="str">
        <f>IF(AT25="","",VLOOKUP(AT25,'シフト記号表（勤務時間帯）'!$C$6:$K$35,9,FALSE))</f>
        <v/>
      </c>
      <c r="AU26" s="387" t="str">
        <f>IF(AU25="","",VLOOKUP(AU25,'シフト記号表（勤務時間帯）'!$C$6:$K$35,9,FALSE))</f>
        <v/>
      </c>
      <c r="AV26" s="387" t="str">
        <f>IF(AV25="","",VLOOKUP(AV25,'シフト記号表（勤務時間帯）'!$C$6:$K$35,9,FALSE))</f>
        <v/>
      </c>
      <c r="AW26" s="461" t="str">
        <f>IF(AW25="","",VLOOKUP(AW25,'シフト記号表（勤務時間帯）'!$C$6:$K$35,9,FALSE))</f>
        <v/>
      </c>
      <c r="AX26" s="947">
        <f>IF($BB$4="４週",SUM(S26:AT26),IF($BB$4="暦月",SUM(S26:AW26),""))</f>
        <v>0</v>
      </c>
      <c r="AY26" s="948"/>
      <c r="AZ26" s="949">
        <f>IF($BB$4="４週",AX26/4,IF($BB$4="暦月",AX26/($BB$7/7),""))</f>
        <v>0</v>
      </c>
      <c r="BA26" s="950"/>
      <c r="BB26" s="940"/>
      <c r="BC26" s="940"/>
      <c r="BD26" s="940"/>
      <c r="BE26" s="940"/>
      <c r="BF26" s="940"/>
      <c r="BG26" s="941"/>
    </row>
    <row r="27" spans="1:59" s="345" customFormat="1" ht="20.25" customHeight="1" thickBot="1" x14ac:dyDescent="0.35">
      <c r="A27" s="877"/>
      <c r="B27" s="963"/>
      <c r="C27" s="963"/>
      <c r="D27" s="963"/>
      <c r="E27" s="963"/>
      <c r="F27" s="964"/>
      <c r="G27" s="388">
        <f>B25</f>
        <v>0</v>
      </c>
      <c r="H27" s="969"/>
      <c r="I27" s="970"/>
      <c r="J27" s="977"/>
      <c r="K27" s="978"/>
      <c r="L27" s="978"/>
      <c r="M27" s="978"/>
      <c r="N27" s="978"/>
      <c r="O27" s="979"/>
      <c r="P27" s="951" t="s">
        <v>325</v>
      </c>
      <c r="Q27" s="952"/>
      <c r="R27" s="953"/>
      <c r="S27" s="462" t="str">
        <f>IF(S25="","",VLOOKUP(S25,'シフト記号表（勤務時間帯）'!$C$6:$U$35,19,FALSE))</f>
        <v/>
      </c>
      <c r="T27" s="389" t="str">
        <f>IF(T25="","",VLOOKUP(T25,'シフト記号表（勤務時間帯）'!$C$6:$U$35,19,FALSE))</f>
        <v/>
      </c>
      <c r="U27" s="389" t="str">
        <f>IF(U25="","",VLOOKUP(U25,'シフト記号表（勤務時間帯）'!$C$6:$U$35,19,FALSE))</f>
        <v/>
      </c>
      <c r="V27" s="389" t="str">
        <f>IF(V25="","",VLOOKUP(V25,'シフト記号表（勤務時間帯）'!$C$6:$U$35,19,FALSE))</f>
        <v/>
      </c>
      <c r="W27" s="389" t="str">
        <f>IF(W25="","",VLOOKUP(W25,'シフト記号表（勤務時間帯）'!$C$6:$U$35,19,FALSE))</f>
        <v/>
      </c>
      <c r="X27" s="389" t="str">
        <f>IF(X25="","",VLOOKUP(X25,'シフト記号表（勤務時間帯）'!$C$6:$U$35,19,FALSE))</f>
        <v/>
      </c>
      <c r="Y27" s="389" t="str">
        <f>IF(Y25="","",VLOOKUP(Y25,'シフト記号表（勤務時間帯）'!$C$6:$U$35,19,FALSE))</f>
        <v/>
      </c>
      <c r="Z27" s="389" t="str">
        <f>IF(Z25="","",VLOOKUP(Z25,'シフト記号表（勤務時間帯）'!$C$6:$U$35,19,FALSE))</f>
        <v/>
      </c>
      <c r="AA27" s="389" t="str">
        <f>IF(AA25="","",VLOOKUP(AA25,'シフト記号表（勤務時間帯）'!$C$6:$U$35,19,FALSE))</f>
        <v/>
      </c>
      <c r="AB27" s="389" t="str">
        <f>IF(AB25="","",VLOOKUP(AB25,'シフト記号表（勤務時間帯）'!$C$6:$U$35,19,FALSE))</f>
        <v/>
      </c>
      <c r="AC27" s="389" t="str">
        <f>IF(AC25="","",VLOOKUP(AC25,'シフト記号表（勤務時間帯）'!$C$6:$U$35,19,FALSE))</f>
        <v/>
      </c>
      <c r="AD27" s="389" t="str">
        <f>IF(AD25="","",VLOOKUP(AD25,'シフト記号表（勤務時間帯）'!$C$6:$U$35,19,FALSE))</f>
        <v/>
      </c>
      <c r="AE27" s="389" t="str">
        <f>IF(AE25="","",VLOOKUP(AE25,'シフト記号表（勤務時間帯）'!$C$6:$U$35,19,FALSE))</f>
        <v/>
      </c>
      <c r="AF27" s="389" t="str">
        <f>IF(AF25="","",VLOOKUP(AF25,'シフト記号表（勤務時間帯）'!$C$6:$U$35,19,FALSE))</f>
        <v/>
      </c>
      <c r="AG27" s="389" t="str">
        <f>IF(AG25="","",VLOOKUP(AG25,'シフト記号表（勤務時間帯）'!$C$6:$U$35,19,FALSE))</f>
        <v/>
      </c>
      <c r="AH27" s="389" t="str">
        <f>IF(AH25="","",VLOOKUP(AH25,'シフト記号表（勤務時間帯）'!$C$6:$U$35,19,FALSE))</f>
        <v/>
      </c>
      <c r="AI27" s="389" t="str">
        <f>IF(AI25="","",VLOOKUP(AI25,'シフト記号表（勤務時間帯）'!$C$6:$U$35,19,FALSE))</f>
        <v/>
      </c>
      <c r="AJ27" s="389" t="str">
        <f>IF(AJ25="","",VLOOKUP(AJ25,'シフト記号表（勤務時間帯）'!$C$6:$U$35,19,FALSE))</f>
        <v/>
      </c>
      <c r="AK27" s="389" t="str">
        <f>IF(AK25="","",VLOOKUP(AK25,'シフト記号表（勤務時間帯）'!$C$6:$U$35,19,FALSE))</f>
        <v/>
      </c>
      <c r="AL27" s="389" t="str">
        <f>IF(AL25="","",VLOOKUP(AL25,'シフト記号表（勤務時間帯）'!$C$6:$U$35,19,FALSE))</f>
        <v/>
      </c>
      <c r="AM27" s="389" t="str">
        <f>IF(AM25="","",VLOOKUP(AM25,'シフト記号表（勤務時間帯）'!$C$6:$U$35,19,FALSE))</f>
        <v/>
      </c>
      <c r="AN27" s="389" t="str">
        <f>IF(AN25="","",VLOOKUP(AN25,'シフト記号表（勤務時間帯）'!$C$6:$U$35,19,FALSE))</f>
        <v/>
      </c>
      <c r="AO27" s="389" t="str">
        <f>IF(AO25="","",VLOOKUP(AO25,'シフト記号表（勤務時間帯）'!$C$6:$U$35,19,FALSE))</f>
        <v/>
      </c>
      <c r="AP27" s="389" t="str">
        <f>IF(AP25="","",VLOOKUP(AP25,'シフト記号表（勤務時間帯）'!$C$6:$U$35,19,FALSE))</f>
        <v/>
      </c>
      <c r="AQ27" s="389" t="str">
        <f>IF(AQ25="","",VLOOKUP(AQ25,'シフト記号表（勤務時間帯）'!$C$6:$U$35,19,FALSE))</f>
        <v/>
      </c>
      <c r="AR27" s="389" t="str">
        <f>IF(AR25="","",VLOOKUP(AR25,'シフト記号表（勤務時間帯）'!$C$6:$U$35,19,FALSE))</f>
        <v/>
      </c>
      <c r="AS27" s="389" t="str">
        <f>IF(AS25="","",VLOOKUP(AS25,'シフト記号表（勤務時間帯）'!$C$6:$U$35,19,FALSE))</f>
        <v/>
      </c>
      <c r="AT27" s="389" t="str">
        <f>IF(AT25="","",VLOOKUP(AT25,'シフト記号表（勤務時間帯）'!$C$6:$U$35,19,FALSE))</f>
        <v/>
      </c>
      <c r="AU27" s="389" t="str">
        <f>IF(AU25="","",VLOOKUP(AU25,'シフト記号表（勤務時間帯）'!$C$6:$U$35,19,FALSE))</f>
        <v/>
      </c>
      <c r="AV27" s="389" t="str">
        <f>IF(AV25="","",VLOOKUP(AV25,'シフト記号表（勤務時間帯）'!$C$6:$U$35,19,FALSE))</f>
        <v/>
      </c>
      <c r="AW27" s="463" t="str">
        <f>IF(AW25="","",VLOOKUP(AW25,'シフト記号表（勤務時間帯）'!$C$6:$U$35,19,FALSE))</f>
        <v/>
      </c>
      <c r="AX27" s="954">
        <f>IF($BB$4="４週",SUM(S27:AT27),IF($BB$4="暦月",SUM(S27:AW27),""))</f>
        <v>0</v>
      </c>
      <c r="AY27" s="955"/>
      <c r="AZ27" s="956">
        <f>IF($BB$4="４週",AX27/4,IF($BB$4="暦月",AX27/($BB$7/7),""))</f>
        <v>0</v>
      </c>
      <c r="BA27" s="957"/>
      <c r="BB27" s="942"/>
      <c r="BC27" s="942"/>
      <c r="BD27" s="942"/>
      <c r="BE27" s="942"/>
      <c r="BF27" s="942"/>
      <c r="BG27" s="943"/>
    </row>
    <row r="28" spans="1:59" s="345" customFormat="1" ht="20.25" customHeight="1" x14ac:dyDescent="0.3">
      <c r="A28" s="877">
        <v>5</v>
      </c>
      <c r="B28" s="961"/>
      <c r="C28" s="961"/>
      <c r="D28" s="961"/>
      <c r="E28" s="961"/>
      <c r="F28" s="962"/>
      <c r="G28" s="386"/>
      <c r="H28" s="967"/>
      <c r="I28" s="968"/>
      <c r="J28" s="974"/>
      <c r="K28" s="975"/>
      <c r="L28" s="975"/>
      <c r="M28" s="975"/>
      <c r="N28" s="975"/>
      <c r="O28" s="976"/>
      <c r="P28" s="980" t="s">
        <v>323</v>
      </c>
      <c r="Q28" s="981"/>
      <c r="R28" s="982"/>
      <c r="S28" s="46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5"/>
      <c r="AX28" s="983"/>
      <c r="AY28" s="984"/>
      <c r="AZ28" s="936"/>
      <c r="BA28" s="937"/>
      <c r="BB28" s="938"/>
      <c r="BC28" s="938"/>
      <c r="BD28" s="938"/>
      <c r="BE28" s="938"/>
      <c r="BF28" s="938"/>
      <c r="BG28" s="939"/>
    </row>
    <row r="29" spans="1:59" s="345" customFormat="1" ht="20.25" customHeight="1" x14ac:dyDescent="0.3">
      <c r="A29" s="877"/>
      <c r="B29" s="961"/>
      <c r="C29" s="961"/>
      <c r="D29" s="961"/>
      <c r="E29" s="961"/>
      <c r="F29" s="962"/>
      <c r="G29" s="386"/>
      <c r="H29" s="967"/>
      <c r="I29" s="968"/>
      <c r="J29" s="974"/>
      <c r="K29" s="975"/>
      <c r="L29" s="975"/>
      <c r="M29" s="975"/>
      <c r="N29" s="975"/>
      <c r="O29" s="976"/>
      <c r="P29" s="944" t="s">
        <v>324</v>
      </c>
      <c r="Q29" s="945"/>
      <c r="R29" s="946"/>
      <c r="S29" s="460" t="str">
        <f>IF(S28="","",VLOOKUP(S28,'シフト記号表（勤務時間帯）'!$C$6:$K$35,9,FALSE))</f>
        <v/>
      </c>
      <c r="T29" s="387" t="str">
        <f>IF(T28="","",VLOOKUP(T28,'シフト記号表（勤務時間帯）'!$C$6:$K$35,9,FALSE))</f>
        <v/>
      </c>
      <c r="U29" s="387" t="str">
        <f>IF(U28="","",VLOOKUP(U28,'シフト記号表（勤務時間帯）'!$C$6:$K$35,9,FALSE))</f>
        <v/>
      </c>
      <c r="V29" s="387" t="str">
        <f>IF(V28="","",VLOOKUP(V28,'シフト記号表（勤務時間帯）'!$C$6:$K$35,9,FALSE))</f>
        <v/>
      </c>
      <c r="W29" s="387" t="str">
        <f>IF(W28="","",VLOOKUP(W28,'シフト記号表（勤務時間帯）'!$C$6:$K$35,9,FALSE))</f>
        <v/>
      </c>
      <c r="X29" s="387" t="str">
        <f>IF(X28="","",VLOOKUP(X28,'シフト記号表（勤務時間帯）'!$C$6:$K$35,9,FALSE))</f>
        <v/>
      </c>
      <c r="Y29" s="387" t="str">
        <f>IF(Y28="","",VLOOKUP(Y28,'シフト記号表（勤務時間帯）'!$C$6:$K$35,9,FALSE))</f>
        <v/>
      </c>
      <c r="Z29" s="387" t="str">
        <f>IF(Z28="","",VLOOKUP(Z28,'シフト記号表（勤務時間帯）'!$C$6:$K$35,9,FALSE))</f>
        <v/>
      </c>
      <c r="AA29" s="387" t="str">
        <f>IF(AA28="","",VLOOKUP(AA28,'シフト記号表（勤務時間帯）'!$C$6:$K$35,9,FALSE))</f>
        <v/>
      </c>
      <c r="AB29" s="387" t="str">
        <f>IF(AB28="","",VLOOKUP(AB28,'シフト記号表（勤務時間帯）'!$C$6:$K$35,9,FALSE))</f>
        <v/>
      </c>
      <c r="AC29" s="387" t="str">
        <f>IF(AC28="","",VLOOKUP(AC28,'シフト記号表（勤務時間帯）'!$C$6:$K$35,9,FALSE))</f>
        <v/>
      </c>
      <c r="AD29" s="387" t="str">
        <f>IF(AD28="","",VLOOKUP(AD28,'シフト記号表（勤務時間帯）'!$C$6:$K$35,9,FALSE))</f>
        <v/>
      </c>
      <c r="AE29" s="387" t="str">
        <f>IF(AE28="","",VLOOKUP(AE28,'シフト記号表（勤務時間帯）'!$C$6:$K$35,9,FALSE))</f>
        <v/>
      </c>
      <c r="AF29" s="387" t="str">
        <f>IF(AF28="","",VLOOKUP(AF28,'シフト記号表（勤務時間帯）'!$C$6:$K$35,9,FALSE))</f>
        <v/>
      </c>
      <c r="AG29" s="387" t="str">
        <f>IF(AG28="","",VLOOKUP(AG28,'シフト記号表（勤務時間帯）'!$C$6:$K$35,9,FALSE))</f>
        <v/>
      </c>
      <c r="AH29" s="387" t="str">
        <f>IF(AH28="","",VLOOKUP(AH28,'シフト記号表（勤務時間帯）'!$C$6:$K$35,9,FALSE))</f>
        <v/>
      </c>
      <c r="AI29" s="387" t="str">
        <f>IF(AI28="","",VLOOKUP(AI28,'シフト記号表（勤務時間帯）'!$C$6:$K$35,9,FALSE))</f>
        <v/>
      </c>
      <c r="AJ29" s="387" t="str">
        <f>IF(AJ28="","",VLOOKUP(AJ28,'シフト記号表（勤務時間帯）'!$C$6:$K$35,9,FALSE))</f>
        <v/>
      </c>
      <c r="AK29" s="387" t="str">
        <f>IF(AK28="","",VLOOKUP(AK28,'シフト記号表（勤務時間帯）'!$C$6:$K$35,9,FALSE))</f>
        <v/>
      </c>
      <c r="AL29" s="387" t="str">
        <f>IF(AL28="","",VLOOKUP(AL28,'シフト記号表（勤務時間帯）'!$C$6:$K$35,9,FALSE))</f>
        <v/>
      </c>
      <c r="AM29" s="387" t="str">
        <f>IF(AM28="","",VLOOKUP(AM28,'シフト記号表（勤務時間帯）'!$C$6:$K$35,9,FALSE))</f>
        <v/>
      </c>
      <c r="AN29" s="387" t="str">
        <f>IF(AN28="","",VLOOKUP(AN28,'シフト記号表（勤務時間帯）'!$C$6:$K$35,9,FALSE))</f>
        <v/>
      </c>
      <c r="AO29" s="387" t="str">
        <f>IF(AO28="","",VLOOKUP(AO28,'シフト記号表（勤務時間帯）'!$C$6:$K$35,9,FALSE))</f>
        <v/>
      </c>
      <c r="AP29" s="387" t="str">
        <f>IF(AP28="","",VLOOKUP(AP28,'シフト記号表（勤務時間帯）'!$C$6:$K$35,9,FALSE))</f>
        <v/>
      </c>
      <c r="AQ29" s="387" t="str">
        <f>IF(AQ28="","",VLOOKUP(AQ28,'シフト記号表（勤務時間帯）'!$C$6:$K$35,9,FALSE))</f>
        <v/>
      </c>
      <c r="AR29" s="387" t="str">
        <f>IF(AR28="","",VLOOKUP(AR28,'シフト記号表（勤務時間帯）'!$C$6:$K$35,9,FALSE))</f>
        <v/>
      </c>
      <c r="AS29" s="387" t="str">
        <f>IF(AS28="","",VLOOKUP(AS28,'シフト記号表（勤務時間帯）'!$C$6:$K$35,9,FALSE))</f>
        <v/>
      </c>
      <c r="AT29" s="387" t="str">
        <f>IF(AT28="","",VLOOKUP(AT28,'シフト記号表（勤務時間帯）'!$C$6:$K$35,9,FALSE))</f>
        <v/>
      </c>
      <c r="AU29" s="387" t="str">
        <f>IF(AU28="","",VLOOKUP(AU28,'シフト記号表（勤務時間帯）'!$C$6:$K$35,9,FALSE))</f>
        <v/>
      </c>
      <c r="AV29" s="387" t="str">
        <f>IF(AV28="","",VLOOKUP(AV28,'シフト記号表（勤務時間帯）'!$C$6:$K$35,9,FALSE))</f>
        <v/>
      </c>
      <c r="AW29" s="461" t="str">
        <f>IF(AW28="","",VLOOKUP(AW28,'シフト記号表（勤務時間帯）'!$C$6:$K$35,9,FALSE))</f>
        <v/>
      </c>
      <c r="AX29" s="947">
        <f>IF($BB$4="４週",SUM(S29:AT29),IF($BB$4="暦月",SUM(S29:AW29),""))</f>
        <v>0</v>
      </c>
      <c r="AY29" s="948"/>
      <c r="AZ29" s="949">
        <f>IF($BB$4="４週",AX29/4,IF($BB$4="暦月",AX29/($BB$7/7),""))</f>
        <v>0</v>
      </c>
      <c r="BA29" s="950"/>
      <c r="BB29" s="940"/>
      <c r="BC29" s="940"/>
      <c r="BD29" s="940"/>
      <c r="BE29" s="940"/>
      <c r="BF29" s="940"/>
      <c r="BG29" s="941"/>
    </row>
    <row r="30" spans="1:59" s="345" customFormat="1" ht="20.25" customHeight="1" thickBot="1" x14ac:dyDescent="0.35">
      <c r="A30" s="877"/>
      <c r="B30" s="963"/>
      <c r="C30" s="963"/>
      <c r="D30" s="963"/>
      <c r="E30" s="963"/>
      <c r="F30" s="964"/>
      <c r="G30" s="388">
        <f>B28</f>
        <v>0</v>
      </c>
      <c r="H30" s="969"/>
      <c r="I30" s="970"/>
      <c r="J30" s="977"/>
      <c r="K30" s="978"/>
      <c r="L30" s="978"/>
      <c r="M30" s="978"/>
      <c r="N30" s="978"/>
      <c r="O30" s="979"/>
      <c r="P30" s="951" t="s">
        <v>325</v>
      </c>
      <c r="Q30" s="952"/>
      <c r="R30" s="953"/>
      <c r="S30" s="462" t="str">
        <f>IF(S28="","",VLOOKUP(S28,'シフト記号表（勤務時間帯）'!$C$6:$U$35,19,FALSE))</f>
        <v/>
      </c>
      <c r="T30" s="389" t="str">
        <f>IF(T28="","",VLOOKUP(T28,'シフト記号表（勤務時間帯）'!$C$6:$U$35,19,FALSE))</f>
        <v/>
      </c>
      <c r="U30" s="389" t="str">
        <f>IF(U28="","",VLOOKUP(U28,'シフト記号表（勤務時間帯）'!$C$6:$U$35,19,FALSE))</f>
        <v/>
      </c>
      <c r="V30" s="389" t="str">
        <f>IF(V28="","",VLOOKUP(V28,'シフト記号表（勤務時間帯）'!$C$6:$U$35,19,FALSE))</f>
        <v/>
      </c>
      <c r="W30" s="389" t="str">
        <f>IF(W28="","",VLOOKUP(W28,'シフト記号表（勤務時間帯）'!$C$6:$U$35,19,FALSE))</f>
        <v/>
      </c>
      <c r="X30" s="389" t="str">
        <f>IF(X28="","",VLOOKUP(X28,'シフト記号表（勤務時間帯）'!$C$6:$U$35,19,FALSE))</f>
        <v/>
      </c>
      <c r="Y30" s="389" t="str">
        <f>IF(Y28="","",VLOOKUP(Y28,'シフト記号表（勤務時間帯）'!$C$6:$U$35,19,FALSE))</f>
        <v/>
      </c>
      <c r="Z30" s="389" t="str">
        <f>IF(Z28="","",VLOOKUP(Z28,'シフト記号表（勤務時間帯）'!$C$6:$U$35,19,FALSE))</f>
        <v/>
      </c>
      <c r="AA30" s="389" t="str">
        <f>IF(AA28="","",VLOOKUP(AA28,'シフト記号表（勤務時間帯）'!$C$6:$U$35,19,FALSE))</f>
        <v/>
      </c>
      <c r="AB30" s="389" t="str">
        <f>IF(AB28="","",VLOOKUP(AB28,'シフト記号表（勤務時間帯）'!$C$6:$U$35,19,FALSE))</f>
        <v/>
      </c>
      <c r="AC30" s="389" t="str">
        <f>IF(AC28="","",VLOOKUP(AC28,'シフト記号表（勤務時間帯）'!$C$6:$U$35,19,FALSE))</f>
        <v/>
      </c>
      <c r="AD30" s="389" t="str">
        <f>IF(AD28="","",VLOOKUP(AD28,'シフト記号表（勤務時間帯）'!$C$6:$U$35,19,FALSE))</f>
        <v/>
      </c>
      <c r="AE30" s="389" t="str">
        <f>IF(AE28="","",VLOOKUP(AE28,'シフト記号表（勤務時間帯）'!$C$6:$U$35,19,FALSE))</f>
        <v/>
      </c>
      <c r="AF30" s="389" t="str">
        <f>IF(AF28="","",VLOOKUP(AF28,'シフト記号表（勤務時間帯）'!$C$6:$U$35,19,FALSE))</f>
        <v/>
      </c>
      <c r="AG30" s="389" t="str">
        <f>IF(AG28="","",VLOOKUP(AG28,'シフト記号表（勤務時間帯）'!$C$6:$U$35,19,FALSE))</f>
        <v/>
      </c>
      <c r="AH30" s="389" t="str">
        <f>IF(AH28="","",VLOOKUP(AH28,'シフト記号表（勤務時間帯）'!$C$6:$U$35,19,FALSE))</f>
        <v/>
      </c>
      <c r="AI30" s="389" t="str">
        <f>IF(AI28="","",VLOOKUP(AI28,'シフト記号表（勤務時間帯）'!$C$6:$U$35,19,FALSE))</f>
        <v/>
      </c>
      <c r="AJ30" s="389" t="str">
        <f>IF(AJ28="","",VLOOKUP(AJ28,'シフト記号表（勤務時間帯）'!$C$6:$U$35,19,FALSE))</f>
        <v/>
      </c>
      <c r="AK30" s="389" t="str">
        <f>IF(AK28="","",VLOOKUP(AK28,'シフト記号表（勤務時間帯）'!$C$6:$U$35,19,FALSE))</f>
        <v/>
      </c>
      <c r="AL30" s="389" t="str">
        <f>IF(AL28="","",VLOOKUP(AL28,'シフト記号表（勤務時間帯）'!$C$6:$U$35,19,FALSE))</f>
        <v/>
      </c>
      <c r="AM30" s="389" t="str">
        <f>IF(AM28="","",VLOOKUP(AM28,'シフト記号表（勤務時間帯）'!$C$6:$U$35,19,FALSE))</f>
        <v/>
      </c>
      <c r="AN30" s="389" t="str">
        <f>IF(AN28="","",VLOOKUP(AN28,'シフト記号表（勤務時間帯）'!$C$6:$U$35,19,FALSE))</f>
        <v/>
      </c>
      <c r="AO30" s="389" t="str">
        <f>IF(AO28="","",VLOOKUP(AO28,'シフト記号表（勤務時間帯）'!$C$6:$U$35,19,FALSE))</f>
        <v/>
      </c>
      <c r="AP30" s="389" t="str">
        <f>IF(AP28="","",VLOOKUP(AP28,'シフト記号表（勤務時間帯）'!$C$6:$U$35,19,FALSE))</f>
        <v/>
      </c>
      <c r="AQ30" s="389" t="str">
        <f>IF(AQ28="","",VLOOKUP(AQ28,'シフト記号表（勤務時間帯）'!$C$6:$U$35,19,FALSE))</f>
        <v/>
      </c>
      <c r="AR30" s="389" t="str">
        <f>IF(AR28="","",VLOOKUP(AR28,'シフト記号表（勤務時間帯）'!$C$6:$U$35,19,FALSE))</f>
        <v/>
      </c>
      <c r="AS30" s="389" t="str">
        <f>IF(AS28="","",VLOOKUP(AS28,'シフト記号表（勤務時間帯）'!$C$6:$U$35,19,FALSE))</f>
        <v/>
      </c>
      <c r="AT30" s="389" t="str">
        <f>IF(AT28="","",VLOOKUP(AT28,'シフト記号表（勤務時間帯）'!$C$6:$U$35,19,FALSE))</f>
        <v/>
      </c>
      <c r="AU30" s="389" t="str">
        <f>IF(AU28="","",VLOOKUP(AU28,'シフト記号表（勤務時間帯）'!$C$6:$U$35,19,FALSE))</f>
        <v/>
      </c>
      <c r="AV30" s="389" t="str">
        <f>IF(AV28="","",VLOOKUP(AV28,'シフト記号表（勤務時間帯）'!$C$6:$U$35,19,FALSE))</f>
        <v/>
      </c>
      <c r="AW30" s="463" t="str">
        <f>IF(AW28="","",VLOOKUP(AW28,'シフト記号表（勤務時間帯）'!$C$6:$U$35,19,FALSE))</f>
        <v/>
      </c>
      <c r="AX30" s="954">
        <f>IF($BB$4="４週",SUM(S30:AT30),IF($BB$4="暦月",SUM(S30:AW30),""))</f>
        <v>0</v>
      </c>
      <c r="AY30" s="955"/>
      <c r="AZ30" s="956">
        <f>IF($BB$4="４週",AX30/4,IF($BB$4="暦月",AX30/($BB$7/7),""))</f>
        <v>0</v>
      </c>
      <c r="BA30" s="957"/>
      <c r="BB30" s="942"/>
      <c r="BC30" s="942"/>
      <c r="BD30" s="942"/>
      <c r="BE30" s="942"/>
      <c r="BF30" s="942"/>
      <c r="BG30" s="943"/>
    </row>
    <row r="31" spans="1:59" s="345" customFormat="1" ht="20.25" customHeight="1" x14ac:dyDescent="0.3">
      <c r="A31" s="877">
        <v>6</v>
      </c>
      <c r="B31" s="961"/>
      <c r="C31" s="961"/>
      <c r="D31" s="961"/>
      <c r="E31" s="961"/>
      <c r="F31" s="962"/>
      <c r="G31" s="386"/>
      <c r="H31" s="967"/>
      <c r="I31" s="968"/>
      <c r="J31" s="974"/>
      <c r="K31" s="975"/>
      <c r="L31" s="975"/>
      <c r="M31" s="975"/>
      <c r="N31" s="975"/>
      <c r="O31" s="976"/>
      <c r="P31" s="980" t="s">
        <v>323</v>
      </c>
      <c r="Q31" s="981"/>
      <c r="R31" s="982"/>
      <c r="S31" s="46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5"/>
      <c r="AX31" s="983"/>
      <c r="AY31" s="984"/>
      <c r="AZ31" s="936"/>
      <c r="BA31" s="937"/>
      <c r="BB31" s="938"/>
      <c r="BC31" s="938"/>
      <c r="BD31" s="938"/>
      <c r="BE31" s="938"/>
      <c r="BF31" s="938"/>
      <c r="BG31" s="939"/>
    </row>
    <row r="32" spans="1:59" s="345" customFormat="1" ht="20.25" customHeight="1" x14ac:dyDescent="0.3">
      <c r="A32" s="877"/>
      <c r="B32" s="961"/>
      <c r="C32" s="961"/>
      <c r="D32" s="961"/>
      <c r="E32" s="961"/>
      <c r="F32" s="962"/>
      <c r="G32" s="386"/>
      <c r="H32" s="967"/>
      <c r="I32" s="968"/>
      <c r="J32" s="974"/>
      <c r="K32" s="975"/>
      <c r="L32" s="975"/>
      <c r="M32" s="975"/>
      <c r="N32" s="975"/>
      <c r="O32" s="976"/>
      <c r="P32" s="944" t="s">
        <v>324</v>
      </c>
      <c r="Q32" s="945"/>
      <c r="R32" s="946"/>
      <c r="S32" s="460" t="str">
        <f>IF(S31="","",VLOOKUP(S31,'シフト記号表（勤務時間帯）'!$C$6:$K$35,9,FALSE))</f>
        <v/>
      </c>
      <c r="T32" s="387" t="str">
        <f>IF(T31="","",VLOOKUP(T31,'シフト記号表（勤務時間帯）'!$C$6:$K$35,9,FALSE))</f>
        <v/>
      </c>
      <c r="U32" s="387" t="str">
        <f>IF(U31="","",VLOOKUP(U31,'シフト記号表（勤務時間帯）'!$C$6:$K$35,9,FALSE))</f>
        <v/>
      </c>
      <c r="V32" s="387" t="str">
        <f>IF(V31="","",VLOOKUP(V31,'シフト記号表（勤務時間帯）'!$C$6:$K$35,9,FALSE))</f>
        <v/>
      </c>
      <c r="W32" s="387" t="str">
        <f>IF(W31="","",VLOOKUP(W31,'シフト記号表（勤務時間帯）'!$C$6:$K$35,9,FALSE))</f>
        <v/>
      </c>
      <c r="X32" s="387" t="str">
        <f>IF(X31="","",VLOOKUP(X31,'シフト記号表（勤務時間帯）'!$C$6:$K$35,9,FALSE))</f>
        <v/>
      </c>
      <c r="Y32" s="387" t="str">
        <f>IF(Y31="","",VLOOKUP(Y31,'シフト記号表（勤務時間帯）'!$C$6:$K$35,9,FALSE))</f>
        <v/>
      </c>
      <c r="Z32" s="387" t="str">
        <f>IF(Z31="","",VLOOKUP(Z31,'シフト記号表（勤務時間帯）'!$C$6:$K$35,9,FALSE))</f>
        <v/>
      </c>
      <c r="AA32" s="387" t="str">
        <f>IF(AA31="","",VLOOKUP(AA31,'シフト記号表（勤務時間帯）'!$C$6:$K$35,9,FALSE))</f>
        <v/>
      </c>
      <c r="AB32" s="387" t="str">
        <f>IF(AB31="","",VLOOKUP(AB31,'シフト記号表（勤務時間帯）'!$C$6:$K$35,9,FALSE))</f>
        <v/>
      </c>
      <c r="AC32" s="387" t="str">
        <f>IF(AC31="","",VLOOKUP(AC31,'シフト記号表（勤務時間帯）'!$C$6:$K$35,9,FALSE))</f>
        <v/>
      </c>
      <c r="AD32" s="387" t="str">
        <f>IF(AD31="","",VLOOKUP(AD31,'シフト記号表（勤務時間帯）'!$C$6:$K$35,9,FALSE))</f>
        <v/>
      </c>
      <c r="AE32" s="387" t="str">
        <f>IF(AE31="","",VLOOKUP(AE31,'シフト記号表（勤務時間帯）'!$C$6:$K$35,9,FALSE))</f>
        <v/>
      </c>
      <c r="AF32" s="387" t="str">
        <f>IF(AF31="","",VLOOKUP(AF31,'シフト記号表（勤務時間帯）'!$C$6:$K$35,9,FALSE))</f>
        <v/>
      </c>
      <c r="AG32" s="387" t="str">
        <f>IF(AG31="","",VLOOKUP(AG31,'シフト記号表（勤務時間帯）'!$C$6:$K$35,9,FALSE))</f>
        <v/>
      </c>
      <c r="AH32" s="387" t="str">
        <f>IF(AH31="","",VLOOKUP(AH31,'シフト記号表（勤務時間帯）'!$C$6:$K$35,9,FALSE))</f>
        <v/>
      </c>
      <c r="AI32" s="387" t="str">
        <f>IF(AI31="","",VLOOKUP(AI31,'シフト記号表（勤務時間帯）'!$C$6:$K$35,9,FALSE))</f>
        <v/>
      </c>
      <c r="AJ32" s="387" t="str">
        <f>IF(AJ31="","",VLOOKUP(AJ31,'シフト記号表（勤務時間帯）'!$C$6:$K$35,9,FALSE))</f>
        <v/>
      </c>
      <c r="AK32" s="387" t="str">
        <f>IF(AK31="","",VLOOKUP(AK31,'シフト記号表（勤務時間帯）'!$C$6:$K$35,9,FALSE))</f>
        <v/>
      </c>
      <c r="AL32" s="387" t="str">
        <f>IF(AL31="","",VLOOKUP(AL31,'シフト記号表（勤務時間帯）'!$C$6:$K$35,9,FALSE))</f>
        <v/>
      </c>
      <c r="AM32" s="387" t="str">
        <f>IF(AM31="","",VLOOKUP(AM31,'シフト記号表（勤務時間帯）'!$C$6:$K$35,9,FALSE))</f>
        <v/>
      </c>
      <c r="AN32" s="387" t="str">
        <f>IF(AN31="","",VLOOKUP(AN31,'シフト記号表（勤務時間帯）'!$C$6:$K$35,9,FALSE))</f>
        <v/>
      </c>
      <c r="AO32" s="387" t="str">
        <f>IF(AO31="","",VLOOKUP(AO31,'シフト記号表（勤務時間帯）'!$C$6:$K$35,9,FALSE))</f>
        <v/>
      </c>
      <c r="AP32" s="387" t="str">
        <f>IF(AP31="","",VLOOKUP(AP31,'シフト記号表（勤務時間帯）'!$C$6:$K$35,9,FALSE))</f>
        <v/>
      </c>
      <c r="AQ32" s="387" t="str">
        <f>IF(AQ31="","",VLOOKUP(AQ31,'シフト記号表（勤務時間帯）'!$C$6:$K$35,9,FALSE))</f>
        <v/>
      </c>
      <c r="AR32" s="387" t="str">
        <f>IF(AR31="","",VLOOKUP(AR31,'シフト記号表（勤務時間帯）'!$C$6:$K$35,9,FALSE))</f>
        <v/>
      </c>
      <c r="AS32" s="387" t="str">
        <f>IF(AS31="","",VLOOKUP(AS31,'シフト記号表（勤務時間帯）'!$C$6:$K$35,9,FALSE))</f>
        <v/>
      </c>
      <c r="AT32" s="387" t="str">
        <f>IF(AT31="","",VLOOKUP(AT31,'シフト記号表（勤務時間帯）'!$C$6:$K$35,9,FALSE))</f>
        <v/>
      </c>
      <c r="AU32" s="387" t="str">
        <f>IF(AU31="","",VLOOKUP(AU31,'シフト記号表（勤務時間帯）'!$C$6:$K$35,9,FALSE))</f>
        <v/>
      </c>
      <c r="AV32" s="387" t="str">
        <f>IF(AV31="","",VLOOKUP(AV31,'シフト記号表（勤務時間帯）'!$C$6:$K$35,9,FALSE))</f>
        <v/>
      </c>
      <c r="AW32" s="461" t="str">
        <f>IF(AW31="","",VLOOKUP(AW31,'シフト記号表（勤務時間帯）'!$C$6:$K$35,9,FALSE))</f>
        <v/>
      </c>
      <c r="AX32" s="947">
        <f>IF($BB$4="４週",SUM(S32:AT32),IF($BB$4="暦月",SUM(S32:AW32),""))</f>
        <v>0</v>
      </c>
      <c r="AY32" s="948"/>
      <c r="AZ32" s="949">
        <f>IF($BB$4="４週",AX32/4,IF($BB$4="暦月",AX32/($BB$7/7),""))</f>
        <v>0</v>
      </c>
      <c r="BA32" s="950"/>
      <c r="BB32" s="940"/>
      <c r="BC32" s="940"/>
      <c r="BD32" s="940"/>
      <c r="BE32" s="940"/>
      <c r="BF32" s="940"/>
      <c r="BG32" s="941"/>
    </row>
    <row r="33" spans="1:59" s="345" customFormat="1" ht="20.25" customHeight="1" thickBot="1" x14ac:dyDescent="0.35">
      <c r="A33" s="877"/>
      <c r="B33" s="963"/>
      <c r="C33" s="963"/>
      <c r="D33" s="963"/>
      <c r="E33" s="963"/>
      <c r="F33" s="964"/>
      <c r="G33" s="388">
        <f>B31</f>
        <v>0</v>
      </c>
      <c r="H33" s="969"/>
      <c r="I33" s="970"/>
      <c r="J33" s="977"/>
      <c r="K33" s="978"/>
      <c r="L33" s="978"/>
      <c r="M33" s="978"/>
      <c r="N33" s="978"/>
      <c r="O33" s="979"/>
      <c r="P33" s="951" t="s">
        <v>325</v>
      </c>
      <c r="Q33" s="952"/>
      <c r="R33" s="953"/>
      <c r="S33" s="462" t="str">
        <f>IF(S31="","",VLOOKUP(S31,'シフト記号表（勤務時間帯）'!$C$6:$U$35,19,FALSE))</f>
        <v/>
      </c>
      <c r="T33" s="389" t="str">
        <f>IF(T31="","",VLOOKUP(T31,'シフト記号表（勤務時間帯）'!$C$6:$U$35,19,FALSE))</f>
        <v/>
      </c>
      <c r="U33" s="389" t="str">
        <f>IF(U31="","",VLOOKUP(U31,'シフト記号表（勤務時間帯）'!$C$6:$U$35,19,FALSE))</f>
        <v/>
      </c>
      <c r="V33" s="389" t="str">
        <f>IF(V31="","",VLOOKUP(V31,'シフト記号表（勤務時間帯）'!$C$6:$U$35,19,FALSE))</f>
        <v/>
      </c>
      <c r="W33" s="389" t="str">
        <f>IF(W31="","",VLOOKUP(W31,'シフト記号表（勤務時間帯）'!$C$6:$U$35,19,FALSE))</f>
        <v/>
      </c>
      <c r="X33" s="389" t="str">
        <f>IF(X31="","",VLOOKUP(X31,'シフト記号表（勤務時間帯）'!$C$6:$U$35,19,FALSE))</f>
        <v/>
      </c>
      <c r="Y33" s="389" t="str">
        <f>IF(Y31="","",VLOOKUP(Y31,'シフト記号表（勤務時間帯）'!$C$6:$U$35,19,FALSE))</f>
        <v/>
      </c>
      <c r="Z33" s="389" t="str">
        <f>IF(Z31="","",VLOOKUP(Z31,'シフト記号表（勤務時間帯）'!$C$6:$U$35,19,FALSE))</f>
        <v/>
      </c>
      <c r="AA33" s="389" t="str">
        <f>IF(AA31="","",VLOOKUP(AA31,'シフト記号表（勤務時間帯）'!$C$6:$U$35,19,FALSE))</f>
        <v/>
      </c>
      <c r="AB33" s="389" t="str">
        <f>IF(AB31="","",VLOOKUP(AB31,'シフト記号表（勤務時間帯）'!$C$6:$U$35,19,FALSE))</f>
        <v/>
      </c>
      <c r="AC33" s="389" t="str">
        <f>IF(AC31="","",VLOOKUP(AC31,'シフト記号表（勤務時間帯）'!$C$6:$U$35,19,FALSE))</f>
        <v/>
      </c>
      <c r="AD33" s="389" t="str">
        <f>IF(AD31="","",VLOOKUP(AD31,'シフト記号表（勤務時間帯）'!$C$6:$U$35,19,FALSE))</f>
        <v/>
      </c>
      <c r="AE33" s="389" t="str">
        <f>IF(AE31="","",VLOOKUP(AE31,'シフト記号表（勤務時間帯）'!$C$6:$U$35,19,FALSE))</f>
        <v/>
      </c>
      <c r="AF33" s="389" t="str">
        <f>IF(AF31="","",VLOOKUP(AF31,'シフト記号表（勤務時間帯）'!$C$6:$U$35,19,FALSE))</f>
        <v/>
      </c>
      <c r="AG33" s="389" t="str">
        <f>IF(AG31="","",VLOOKUP(AG31,'シフト記号表（勤務時間帯）'!$C$6:$U$35,19,FALSE))</f>
        <v/>
      </c>
      <c r="AH33" s="389" t="str">
        <f>IF(AH31="","",VLOOKUP(AH31,'シフト記号表（勤務時間帯）'!$C$6:$U$35,19,FALSE))</f>
        <v/>
      </c>
      <c r="AI33" s="389" t="str">
        <f>IF(AI31="","",VLOOKUP(AI31,'シフト記号表（勤務時間帯）'!$C$6:$U$35,19,FALSE))</f>
        <v/>
      </c>
      <c r="AJ33" s="389" t="str">
        <f>IF(AJ31="","",VLOOKUP(AJ31,'シフト記号表（勤務時間帯）'!$C$6:$U$35,19,FALSE))</f>
        <v/>
      </c>
      <c r="AK33" s="389" t="str">
        <f>IF(AK31="","",VLOOKUP(AK31,'シフト記号表（勤務時間帯）'!$C$6:$U$35,19,FALSE))</f>
        <v/>
      </c>
      <c r="AL33" s="389" t="str">
        <f>IF(AL31="","",VLOOKUP(AL31,'シフト記号表（勤務時間帯）'!$C$6:$U$35,19,FALSE))</f>
        <v/>
      </c>
      <c r="AM33" s="389" t="str">
        <f>IF(AM31="","",VLOOKUP(AM31,'シフト記号表（勤務時間帯）'!$C$6:$U$35,19,FALSE))</f>
        <v/>
      </c>
      <c r="AN33" s="389" t="str">
        <f>IF(AN31="","",VLOOKUP(AN31,'シフト記号表（勤務時間帯）'!$C$6:$U$35,19,FALSE))</f>
        <v/>
      </c>
      <c r="AO33" s="389" t="str">
        <f>IF(AO31="","",VLOOKUP(AO31,'シフト記号表（勤務時間帯）'!$C$6:$U$35,19,FALSE))</f>
        <v/>
      </c>
      <c r="AP33" s="389" t="str">
        <f>IF(AP31="","",VLOOKUP(AP31,'シフト記号表（勤務時間帯）'!$C$6:$U$35,19,FALSE))</f>
        <v/>
      </c>
      <c r="AQ33" s="389" t="str">
        <f>IF(AQ31="","",VLOOKUP(AQ31,'シフト記号表（勤務時間帯）'!$C$6:$U$35,19,FALSE))</f>
        <v/>
      </c>
      <c r="AR33" s="389" t="str">
        <f>IF(AR31="","",VLOOKUP(AR31,'シフト記号表（勤務時間帯）'!$C$6:$U$35,19,FALSE))</f>
        <v/>
      </c>
      <c r="AS33" s="389" t="str">
        <f>IF(AS31="","",VLOOKUP(AS31,'シフト記号表（勤務時間帯）'!$C$6:$U$35,19,FALSE))</f>
        <v/>
      </c>
      <c r="AT33" s="389" t="str">
        <f>IF(AT31="","",VLOOKUP(AT31,'シフト記号表（勤務時間帯）'!$C$6:$U$35,19,FALSE))</f>
        <v/>
      </c>
      <c r="AU33" s="389" t="str">
        <f>IF(AU31="","",VLOOKUP(AU31,'シフト記号表（勤務時間帯）'!$C$6:$U$35,19,FALSE))</f>
        <v/>
      </c>
      <c r="AV33" s="389" t="str">
        <f>IF(AV31="","",VLOOKUP(AV31,'シフト記号表（勤務時間帯）'!$C$6:$U$35,19,FALSE))</f>
        <v/>
      </c>
      <c r="AW33" s="463" t="str">
        <f>IF(AW31="","",VLOOKUP(AW31,'シフト記号表（勤務時間帯）'!$C$6:$U$35,19,FALSE))</f>
        <v/>
      </c>
      <c r="AX33" s="954">
        <f>IF($BB$4="４週",SUM(S33:AT33),IF($BB$4="暦月",SUM(S33:AW33),""))</f>
        <v>0</v>
      </c>
      <c r="AY33" s="955"/>
      <c r="AZ33" s="956">
        <f>IF($BB$4="４週",AX33/4,IF($BB$4="暦月",AX33/($BB$7/7),""))</f>
        <v>0</v>
      </c>
      <c r="BA33" s="957"/>
      <c r="BB33" s="942"/>
      <c r="BC33" s="942"/>
      <c r="BD33" s="942"/>
      <c r="BE33" s="942"/>
      <c r="BF33" s="942"/>
      <c r="BG33" s="943"/>
    </row>
    <row r="34" spans="1:59" s="345" customFormat="1" ht="20.25" customHeight="1" x14ac:dyDescent="0.3">
      <c r="A34" s="877">
        <v>7</v>
      </c>
      <c r="B34" s="961"/>
      <c r="C34" s="961"/>
      <c r="D34" s="961"/>
      <c r="E34" s="961"/>
      <c r="F34" s="962"/>
      <c r="G34" s="386"/>
      <c r="H34" s="967"/>
      <c r="I34" s="968"/>
      <c r="J34" s="974"/>
      <c r="K34" s="975"/>
      <c r="L34" s="975"/>
      <c r="M34" s="975"/>
      <c r="N34" s="975"/>
      <c r="O34" s="976"/>
      <c r="P34" s="980" t="s">
        <v>323</v>
      </c>
      <c r="Q34" s="981"/>
      <c r="R34" s="982"/>
      <c r="S34" s="46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5"/>
      <c r="AX34" s="983"/>
      <c r="AY34" s="984"/>
      <c r="AZ34" s="936"/>
      <c r="BA34" s="937"/>
      <c r="BB34" s="938"/>
      <c r="BC34" s="938"/>
      <c r="BD34" s="938"/>
      <c r="BE34" s="938"/>
      <c r="BF34" s="938"/>
      <c r="BG34" s="939"/>
    </row>
    <row r="35" spans="1:59" s="345" customFormat="1" ht="20.25" customHeight="1" x14ac:dyDescent="0.3">
      <c r="A35" s="877"/>
      <c r="B35" s="961"/>
      <c r="C35" s="961"/>
      <c r="D35" s="961"/>
      <c r="E35" s="961"/>
      <c r="F35" s="962"/>
      <c r="G35" s="386"/>
      <c r="H35" s="967"/>
      <c r="I35" s="968"/>
      <c r="J35" s="974"/>
      <c r="K35" s="975"/>
      <c r="L35" s="975"/>
      <c r="M35" s="975"/>
      <c r="N35" s="975"/>
      <c r="O35" s="976"/>
      <c r="P35" s="944" t="s">
        <v>324</v>
      </c>
      <c r="Q35" s="945"/>
      <c r="R35" s="946"/>
      <c r="S35" s="460" t="str">
        <f>IF(S34="","",VLOOKUP(S34,'シフト記号表（勤務時間帯）'!$C$6:$K$35,9,FALSE))</f>
        <v/>
      </c>
      <c r="T35" s="387" t="str">
        <f>IF(T34="","",VLOOKUP(T34,'シフト記号表（勤務時間帯）'!$C$6:$K$35,9,FALSE))</f>
        <v/>
      </c>
      <c r="U35" s="387" t="str">
        <f>IF(U34="","",VLOOKUP(U34,'シフト記号表（勤務時間帯）'!$C$6:$K$35,9,FALSE))</f>
        <v/>
      </c>
      <c r="V35" s="387" t="str">
        <f>IF(V34="","",VLOOKUP(V34,'シフト記号表（勤務時間帯）'!$C$6:$K$35,9,FALSE))</f>
        <v/>
      </c>
      <c r="W35" s="387" t="str">
        <f>IF(W34="","",VLOOKUP(W34,'シフト記号表（勤務時間帯）'!$C$6:$K$35,9,FALSE))</f>
        <v/>
      </c>
      <c r="X35" s="387" t="str">
        <f>IF(X34="","",VLOOKUP(X34,'シフト記号表（勤務時間帯）'!$C$6:$K$35,9,FALSE))</f>
        <v/>
      </c>
      <c r="Y35" s="387" t="str">
        <f>IF(Y34="","",VLOOKUP(Y34,'シフト記号表（勤務時間帯）'!$C$6:$K$35,9,FALSE))</f>
        <v/>
      </c>
      <c r="Z35" s="387" t="str">
        <f>IF(Z34="","",VLOOKUP(Z34,'シフト記号表（勤務時間帯）'!$C$6:$K$35,9,FALSE))</f>
        <v/>
      </c>
      <c r="AA35" s="387" t="str">
        <f>IF(AA34="","",VLOOKUP(AA34,'シフト記号表（勤務時間帯）'!$C$6:$K$35,9,FALSE))</f>
        <v/>
      </c>
      <c r="AB35" s="387" t="str">
        <f>IF(AB34="","",VLOOKUP(AB34,'シフト記号表（勤務時間帯）'!$C$6:$K$35,9,FALSE))</f>
        <v/>
      </c>
      <c r="AC35" s="387" t="str">
        <f>IF(AC34="","",VLOOKUP(AC34,'シフト記号表（勤務時間帯）'!$C$6:$K$35,9,FALSE))</f>
        <v/>
      </c>
      <c r="AD35" s="387" t="str">
        <f>IF(AD34="","",VLOOKUP(AD34,'シフト記号表（勤務時間帯）'!$C$6:$K$35,9,FALSE))</f>
        <v/>
      </c>
      <c r="AE35" s="387" t="str">
        <f>IF(AE34="","",VLOOKUP(AE34,'シフト記号表（勤務時間帯）'!$C$6:$K$35,9,FALSE))</f>
        <v/>
      </c>
      <c r="AF35" s="387" t="str">
        <f>IF(AF34="","",VLOOKUP(AF34,'シフト記号表（勤務時間帯）'!$C$6:$K$35,9,FALSE))</f>
        <v/>
      </c>
      <c r="AG35" s="387" t="str">
        <f>IF(AG34="","",VLOOKUP(AG34,'シフト記号表（勤務時間帯）'!$C$6:$K$35,9,FALSE))</f>
        <v/>
      </c>
      <c r="AH35" s="387" t="str">
        <f>IF(AH34="","",VLOOKUP(AH34,'シフト記号表（勤務時間帯）'!$C$6:$K$35,9,FALSE))</f>
        <v/>
      </c>
      <c r="AI35" s="387" t="str">
        <f>IF(AI34="","",VLOOKUP(AI34,'シフト記号表（勤務時間帯）'!$C$6:$K$35,9,FALSE))</f>
        <v/>
      </c>
      <c r="AJ35" s="387" t="str">
        <f>IF(AJ34="","",VLOOKUP(AJ34,'シフト記号表（勤務時間帯）'!$C$6:$K$35,9,FALSE))</f>
        <v/>
      </c>
      <c r="AK35" s="387" t="str">
        <f>IF(AK34="","",VLOOKUP(AK34,'シフト記号表（勤務時間帯）'!$C$6:$K$35,9,FALSE))</f>
        <v/>
      </c>
      <c r="AL35" s="387" t="str">
        <f>IF(AL34="","",VLOOKUP(AL34,'シフト記号表（勤務時間帯）'!$C$6:$K$35,9,FALSE))</f>
        <v/>
      </c>
      <c r="AM35" s="387" t="str">
        <f>IF(AM34="","",VLOOKUP(AM34,'シフト記号表（勤務時間帯）'!$C$6:$K$35,9,FALSE))</f>
        <v/>
      </c>
      <c r="AN35" s="387" t="str">
        <f>IF(AN34="","",VLOOKUP(AN34,'シフト記号表（勤務時間帯）'!$C$6:$K$35,9,FALSE))</f>
        <v/>
      </c>
      <c r="AO35" s="387" t="str">
        <f>IF(AO34="","",VLOOKUP(AO34,'シフト記号表（勤務時間帯）'!$C$6:$K$35,9,FALSE))</f>
        <v/>
      </c>
      <c r="AP35" s="387" t="str">
        <f>IF(AP34="","",VLOOKUP(AP34,'シフト記号表（勤務時間帯）'!$C$6:$K$35,9,FALSE))</f>
        <v/>
      </c>
      <c r="AQ35" s="387" t="str">
        <f>IF(AQ34="","",VLOOKUP(AQ34,'シフト記号表（勤務時間帯）'!$C$6:$K$35,9,FALSE))</f>
        <v/>
      </c>
      <c r="AR35" s="387" t="str">
        <f>IF(AR34="","",VLOOKUP(AR34,'シフト記号表（勤務時間帯）'!$C$6:$K$35,9,FALSE))</f>
        <v/>
      </c>
      <c r="AS35" s="387" t="str">
        <f>IF(AS34="","",VLOOKUP(AS34,'シフト記号表（勤務時間帯）'!$C$6:$K$35,9,FALSE))</f>
        <v/>
      </c>
      <c r="AT35" s="387" t="str">
        <f>IF(AT34="","",VLOOKUP(AT34,'シフト記号表（勤務時間帯）'!$C$6:$K$35,9,FALSE))</f>
        <v/>
      </c>
      <c r="AU35" s="387" t="str">
        <f>IF(AU34="","",VLOOKUP(AU34,'シフト記号表（勤務時間帯）'!$C$6:$K$35,9,FALSE))</f>
        <v/>
      </c>
      <c r="AV35" s="387" t="str">
        <f>IF(AV34="","",VLOOKUP(AV34,'シフト記号表（勤務時間帯）'!$C$6:$K$35,9,FALSE))</f>
        <v/>
      </c>
      <c r="AW35" s="461" t="str">
        <f>IF(AW34="","",VLOOKUP(AW34,'シフト記号表（勤務時間帯）'!$C$6:$K$35,9,FALSE))</f>
        <v/>
      </c>
      <c r="AX35" s="947">
        <f>IF($BB$4="４週",SUM(S35:AT35),IF($BB$4="暦月",SUM(S35:AW35),""))</f>
        <v>0</v>
      </c>
      <c r="AY35" s="948"/>
      <c r="AZ35" s="949">
        <f>IF($BB$4="４週",AX35/4,IF($BB$4="暦月",AX35/($BB$7/7),""))</f>
        <v>0</v>
      </c>
      <c r="BA35" s="950"/>
      <c r="BB35" s="940"/>
      <c r="BC35" s="940"/>
      <c r="BD35" s="940"/>
      <c r="BE35" s="940"/>
      <c r="BF35" s="940"/>
      <c r="BG35" s="941"/>
    </row>
    <row r="36" spans="1:59" s="345" customFormat="1" ht="20.25" customHeight="1" thickBot="1" x14ac:dyDescent="0.35">
      <c r="A36" s="877"/>
      <c r="B36" s="963"/>
      <c r="C36" s="963"/>
      <c r="D36" s="963"/>
      <c r="E36" s="963"/>
      <c r="F36" s="964"/>
      <c r="G36" s="388">
        <f>B34</f>
        <v>0</v>
      </c>
      <c r="H36" s="969"/>
      <c r="I36" s="970"/>
      <c r="J36" s="977"/>
      <c r="K36" s="978"/>
      <c r="L36" s="978"/>
      <c r="M36" s="978"/>
      <c r="N36" s="978"/>
      <c r="O36" s="979"/>
      <c r="P36" s="951" t="s">
        <v>321</v>
      </c>
      <c r="Q36" s="952"/>
      <c r="R36" s="953"/>
      <c r="S36" s="462" t="str">
        <f>IF(S34="","",VLOOKUP(S34,'シフト記号表（勤務時間帯）'!$C$6:$U$35,19,FALSE))</f>
        <v/>
      </c>
      <c r="T36" s="389" t="str">
        <f>IF(T34="","",VLOOKUP(T34,'シフト記号表（勤務時間帯）'!$C$6:$U$35,19,FALSE))</f>
        <v/>
      </c>
      <c r="U36" s="389" t="str">
        <f>IF(U34="","",VLOOKUP(U34,'シフト記号表（勤務時間帯）'!$C$6:$U$35,19,FALSE))</f>
        <v/>
      </c>
      <c r="V36" s="389" t="str">
        <f>IF(V34="","",VLOOKUP(V34,'シフト記号表（勤務時間帯）'!$C$6:$U$35,19,FALSE))</f>
        <v/>
      </c>
      <c r="W36" s="389" t="str">
        <f>IF(W34="","",VLOOKUP(W34,'シフト記号表（勤務時間帯）'!$C$6:$U$35,19,FALSE))</f>
        <v/>
      </c>
      <c r="X36" s="389" t="str">
        <f>IF(X34="","",VLOOKUP(X34,'シフト記号表（勤務時間帯）'!$C$6:$U$35,19,FALSE))</f>
        <v/>
      </c>
      <c r="Y36" s="389" t="str">
        <f>IF(Y34="","",VLOOKUP(Y34,'シフト記号表（勤務時間帯）'!$C$6:$U$35,19,FALSE))</f>
        <v/>
      </c>
      <c r="Z36" s="389" t="str">
        <f>IF(Z34="","",VLOOKUP(Z34,'シフト記号表（勤務時間帯）'!$C$6:$U$35,19,FALSE))</f>
        <v/>
      </c>
      <c r="AA36" s="389" t="str">
        <f>IF(AA34="","",VLOOKUP(AA34,'シフト記号表（勤務時間帯）'!$C$6:$U$35,19,FALSE))</f>
        <v/>
      </c>
      <c r="AB36" s="389" t="str">
        <f>IF(AB34="","",VLOOKUP(AB34,'シフト記号表（勤務時間帯）'!$C$6:$U$35,19,FALSE))</f>
        <v/>
      </c>
      <c r="AC36" s="389" t="str">
        <f>IF(AC34="","",VLOOKUP(AC34,'シフト記号表（勤務時間帯）'!$C$6:$U$35,19,FALSE))</f>
        <v/>
      </c>
      <c r="AD36" s="389" t="str">
        <f>IF(AD34="","",VLOOKUP(AD34,'シフト記号表（勤務時間帯）'!$C$6:$U$35,19,FALSE))</f>
        <v/>
      </c>
      <c r="AE36" s="389" t="str">
        <f>IF(AE34="","",VLOOKUP(AE34,'シフト記号表（勤務時間帯）'!$C$6:$U$35,19,FALSE))</f>
        <v/>
      </c>
      <c r="AF36" s="389" t="str">
        <f>IF(AF34="","",VLOOKUP(AF34,'シフト記号表（勤務時間帯）'!$C$6:$U$35,19,FALSE))</f>
        <v/>
      </c>
      <c r="AG36" s="389" t="str">
        <f>IF(AG34="","",VLOOKUP(AG34,'シフト記号表（勤務時間帯）'!$C$6:$U$35,19,FALSE))</f>
        <v/>
      </c>
      <c r="AH36" s="389" t="str">
        <f>IF(AH34="","",VLOOKUP(AH34,'シフト記号表（勤務時間帯）'!$C$6:$U$35,19,FALSE))</f>
        <v/>
      </c>
      <c r="AI36" s="389" t="str">
        <f>IF(AI34="","",VLOOKUP(AI34,'シフト記号表（勤務時間帯）'!$C$6:$U$35,19,FALSE))</f>
        <v/>
      </c>
      <c r="AJ36" s="389" t="str">
        <f>IF(AJ34="","",VLOOKUP(AJ34,'シフト記号表（勤務時間帯）'!$C$6:$U$35,19,FALSE))</f>
        <v/>
      </c>
      <c r="AK36" s="389" t="str">
        <f>IF(AK34="","",VLOOKUP(AK34,'シフト記号表（勤務時間帯）'!$C$6:$U$35,19,FALSE))</f>
        <v/>
      </c>
      <c r="AL36" s="389" t="str">
        <f>IF(AL34="","",VLOOKUP(AL34,'シフト記号表（勤務時間帯）'!$C$6:$U$35,19,FALSE))</f>
        <v/>
      </c>
      <c r="AM36" s="389" t="str">
        <f>IF(AM34="","",VLOOKUP(AM34,'シフト記号表（勤務時間帯）'!$C$6:$U$35,19,FALSE))</f>
        <v/>
      </c>
      <c r="AN36" s="389" t="str">
        <f>IF(AN34="","",VLOOKUP(AN34,'シフト記号表（勤務時間帯）'!$C$6:$U$35,19,FALSE))</f>
        <v/>
      </c>
      <c r="AO36" s="389" t="str">
        <f>IF(AO34="","",VLOOKUP(AO34,'シフト記号表（勤務時間帯）'!$C$6:$U$35,19,FALSE))</f>
        <v/>
      </c>
      <c r="AP36" s="389" t="str">
        <f>IF(AP34="","",VLOOKUP(AP34,'シフト記号表（勤務時間帯）'!$C$6:$U$35,19,FALSE))</f>
        <v/>
      </c>
      <c r="AQ36" s="389" t="str">
        <f>IF(AQ34="","",VLOOKUP(AQ34,'シフト記号表（勤務時間帯）'!$C$6:$U$35,19,FALSE))</f>
        <v/>
      </c>
      <c r="AR36" s="389" t="str">
        <f>IF(AR34="","",VLOOKUP(AR34,'シフト記号表（勤務時間帯）'!$C$6:$U$35,19,FALSE))</f>
        <v/>
      </c>
      <c r="AS36" s="389" t="str">
        <f>IF(AS34="","",VLOOKUP(AS34,'シフト記号表（勤務時間帯）'!$C$6:$U$35,19,FALSE))</f>
        <v/>
      </c>
      <c r="AT36" s="389" t="str">
        <f>IF(AT34="","",VLOOKUP(AT34,'シフト記号表（勤務時間帯）'!$C$6:$U$35,19,FALSE))</f>
        <v/>
      </c>
      <c r="AU36" s="389" t="str">
        <f>IF(AU34="","",VLOOKUP(AU34,'シフト記号表（勤務時間帯）'!$C$6:$U$35,19,FALSE))</f>
        <v/>
      </c>
      <c r="AV36" s="389" t="str">
        <f>IF(AV34="","",VLOOKUP(AV34,'シフト記号表（勤務時間帯）'!$C$6:$U$35,19,FALSE))</f>
        <v/>
      </c>
      <c r="AW36" s="463" t="str">
        <f>IF(AW34="","",VLOOKUP(AW34,'シフト記号表（勤務時間帯）'!$C$6:$U$35,19,FALSE))</f>
        <v/>
      </c>
      <c r="AX36" s="954">
        <f>IF($BB$4="４週",SUM(S36:AT36),IF($BB$4="暦月",SUM(S36:AW36),""))</f>
        <v>0</v>
      </c>
      <c r="AY36" s="955"/>
      <c r="AZ36" s="956">
        <f>IF($BB$4="４週",AX36/4,IF($BB$4="暦月",AX36/($BB$7/7),""))</f>
        <v>0</v>
      </c>
      <c r="BA36" s="957"/>
      <c r="BB36" s="942"/>
      <c r="BC36" s="942"/>
      <c r="BD36" s="942"/>
      <c r="BE36" s="942"/>
      <c r="BF36" s="942"/>
      <c r="BG36" s="943"/>
    </row>
    <row r="37" spans="1:59" s="345" customFormat="1" ht="20.25" customHeight="1" x14ac:dyDescent="0.3">
      <c r="A37" s="877">
        <v>8</v>
      </c>
      <c r="B37" s="961"/>
      <c r="C37" s="961"/>
      <c r="D37" s="961"/>
      <c r="E37" s="961"/>
      <c r="F37" s="962"/>
      <c r="G37" s="386"/>
      <c r="H37" s="967"/>
      <c r="I37" s="968"/>
      <c r="J37" s="974"/>
      <c r="K37" s="975"/>
      <c r="L37" s="975"/>
      <c r="M37" s="975"/>
      <c r="N37" s="975"/>
      <c r="O37" s="976"/>
      <c r="P37" s="980" t="s">
        <v>322</v>
      </c>
      <c r="Q37" s="981"/>
      <c r="R37" s="982"/>
      <c r="S37" s="46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5"/>
      <c r="AX37" s="983"/>
      <c r="AY37" s="984"/>
      <c r="AZ37" s="936"/>
      <c r="BA37" s="937"/>
      <c r="BB37" s="938"/>
      <c r="BC37" s="938"/>
      <c r="BD37" s="938"/>
      <c r="BE37" s="938"/>
      <c r="BF37" s="938"/>
      <c r="BG37" s="939"/>
    </row>
    <row r="38" spans="1:59" s="345" customFormat="1" ht="20.25" customHeight="1" x14ac:dyDescent="0.3">
      <c r="A38" s="877"/>
      <c r="B38" s="961"/>
      <c r="C38" s="961"/>
      <c r="D38" s="961"/>
      <c r="E38" s="961"/>
      <c r="F38" s="962"/>
      <c r="G38" s="386"/>
      <c r="H38" s="967"/>
      <c r="I38" s="968"/>
      <c r="J38" s="974"/>
      <c r="K38" s="975"/>
      <c r="L38" s="975"/>
      <c r="M38" s="975"/>
      <c r="N38" s="975"/>
      <c r="O38" s="976"/>
      <c r="P38" s="944" t="s">
        <v>320</v>
      </c>
      <c r="Q38" s="945"/>
      <c r="R38" s="946"/>
      <c r="S38" s="460" t="str">
        <f>IF(S37="","",VLOOKUP(S37,'シフト記号表（勤務時間帯）'!$C$6:$K$35,9,FALSE))</f>
        <v/>
      </c>
      <c r="T38" s="387" t="str">
        <f>IF(T37="","",VLOOKUP(T37,'シフト記号表（勤務時間帯）'!$C$6:$K$35,9,FALSE))</f>
        <v/>
      </c>
      <c r="U38" s="387" t="str">
        <f>IF(U37="","",VLOOKUP(U37,'シフト記号表（勤務時間帯）'!$C$6:$K$35,9,FALSE))</f>
        <v/>
      </c>
      <c r="V38" s="387" t="str">
        <f>IF(V37="","",VLOOKUP(V37,'シフト記号表（勤務時間帯）'!$C$6:$K$35,9,FALSE))</f>
        <v/>
      </c>
      <c r="W38" s="387" t="str">
        <f>IF(W37="","",VLOOKUP(W37,'シフト記号表（勤務時間帯）'!$C$6:$K$35,9,FALSE))</f>
        <v/>
      </c>
      <c r="X38" s="387" t="str">
        <f>IF(X37="","",VLOOKUP(X37,'シフト記号表（勤務時間帯）'!$C$6:$K$35,9,FALSE))</f>
        <v/>
      </c>
      <c r="Y38" s="387" t="str">
        <f>IF(Y37="","",VLOOKUP(Y37,'シフト記号表（勤務時間帯）'!$C$6:$K$35,9,FALSE))</f>
        <v/>
      </c>
      <c r="Z38" s="387" t="str">
        <f>IF(Z37="","",VLOOKUP(Z37,'シフト記号表（勤務時間帯）'!$C$6:$K$35,9,FALSE))</f>
        <v/>
      </c>
      <c r="AA38" s="387" t="str">
        <f>IF(AA37="","",VLOOKUP(AA37,'シフト記号表（勤務時間帯）'!$C$6:$K$35,9,FALSE))</f>
        <v/>
      </c>
      <c r="AB38" s="387" t="str">
        <f>IF(AB37="","",VLOOKUP(AB37,'シフト記号表（勤務時間帯）'!$C$6:$K$35,9,FALSE))</f>
        <v/>
      </c>
      <c r="AC38" s="387" t="str">
        <f>IF(AC37="","",VLOOKUP(AC37,'シフト記号表（勤務時間帯）'!$C$6:$K$35,9,FALSE))</f>
        <v/>
      </c>
      <c r="AD38" s="387" t="str">
        <f>IF(AD37="","",VLOOKUP(AD37,'シフト記号表（勤務時間帯）'!$C$6:$K$35,9,FALSE))</f>
        <v/>
      </c>
      <c r="AE38" s="387" t="str">
        <f>IF(AE37="","",VLOOKUP(AE37,'シフト記号表（勤務時間帯）'!$C$6:$K$35,9,FALSE))</f>
        <v/>
      </c>
      <c r="AF38" s="387" t="str">
        <f>IF(AF37="","",VLOOKUP(AF37,'シフト記号表（勤務時間帯）'!$C$6:$K$35,9,FALSE))</f>
        <v/>
      </c>
      <c r="AG38" s="387" t="str">
        <f>IF(AG37="","",VLOOKUP(AG37,'シフト記号表（勤務時間帯）'!$C$6:$K$35,9,FALSE))</f>
        <v/>
      </c>
      <c r="AH38" s="387" t="str">
        <f>IF(AH37="","",VLOOKUP(AH37,'シフト記号表（勤務時間帯）'!$C$6:$K$35,9,FALSE))</f>
        <v/>
      </c>
      <c r="AI38" s="387" t="str">
        <f>IF(AI37="","",VLOOKUP(AI37,'シフト記号表（勤務時間帯）'!$C$6:$K$35,9,FALSE))</f>
        <v/>
      </c>
      <c r="AJ38" s="387" t="str">
        <f>IF(AJ37="","",VLOOKUP(AJ37,'シフト記号表（勤務時間帯）'!$C$6:$K$35,9,FALSE))</f>
        <v/>
      </c>
      <c r="AK38" s="387" t="str">
        <f>IF(AK37="","",VLOOKUP(AK37,'シフト記号表（勤務時間帯）'!$C$6:$K$35,9,FALSE))</f>
        <v/>
      </c>
      <c r="AL38" s="387" t="str">
        <f>IF(AL37="","",VLOOKUP(AL37,'シフト記号表（勤務時間帯）'!$C$6:$K$35,9,FALSE))</f>
        <v/>
      </c>
      <c r="AM38" s="387" t="str">
        <f>IF(AM37="","",VLOOKUP(AM37,'シフト記号表（勤務時間帯）'!$C$6:$K$35,9,FALSE))</f>
        <v/>
      </c>
      <c r="AN38" s="387" t="str">
        <f>IF(AN37="","",VLOOKUP(AN37,'シフト記号表（勤務時間帯）'!$C$6:$K$35,9,FALSE))</f>
        <v/>
      </c>
      <c r="AO38" s="387" t="str">
        <f>IF(AO37="","",VLOOKUP(AO37,'シフト記号表（勤務時間帯）'!$C$6:$K$35,9,FALSE))</f>
        <v/>
      </c>
      <c r="AP38" s="387" t="str">
        <f>IF(AP37="","",VLOOKUP(AP37,'シフト記号表（勤務時間帯）'!$C$6:$K$35,9,FALSE))</f>
        <v/>
      </c>
      <c r="AQ38" s="387" t="str">
        <f>IF(AQ37="","",VLOOKUP(AQ37,'シフト記号表（勤務時間帯）'!$C$6:$K$35,9,FALSE))</f>
        <v/>
      </c>
      <c r="AR38" s="387" t="str">
        <f>IF(AR37="","",VLOOKUP(AR37,'シフト記号表（勤務時間帯）'!$C$6:$K$35,9,FALSE))</f>
        <v/>
      </c>
      <c r="AS38" s="387" t="str">
        <f>IF(AS37="","",VLOOKUP(AS37,'シフト記号表（勤務時間帯）'!$C$6:$K$35,9,FALSE))</f>
        <v/>
      </c>
      <c r="AT38" s="387" t="str">
        <f>IF(AT37="","",VLOOKUP(AT37,'シフト記号表（勤務時間帯）'!$C$6:$K$35,9,FALSE))</f>
        <v/>
      </c>
      <c r="AU38" s="387" t="str">
        <f>IF(AU37="","",VLOOKUP(AU37,'シフト記号表（勤務時間帯）'!$C$6:$K$35,9,FALSE))</f>
        <v/>
      </c>
      <c r="AV38" s="387" t="str">
        <f>IF(AV37="","",VLOOKUP(AV37,'シフト記号表（勤務時間帯）'!$C$6:$K$35,9,FALSE))</f>
        <v/>
      </c>
      <c r="AW38" s="461" t="str">
        <f>IF(AW37="","",VLOOKUP(AW37,'シフト記号表（勤務時間帯）'!$C$6:$K$35,9,FALSE))</f>
        <v/>
      </c>
      <c r="AX38" s="947">
        <f>IF($BB$4="４週",SUM(S38:AT38),IF($BB$4="暦月",SUM(S38:AW38),""))</f>
        <v>0</v>
      </c>
      <c r="AY38" s="948"/>
      <c r="AZ38" s="949">
        <f>IF($BB$4="４週",AX38/4,IF($BB$4="暦月",AX38/($BB$7/7),""))</f>
        <v>0</v>
      </c>
      <c r="BA38" s="950"/>
      <c r="BB38" s="940"/>
      <c r="BC38" s="940"/>
      <c r="BD38" s="940"/>
      <c r="BE38" s="940"/>
      <c r="BF38" s="940"/>
      <c r="BG38" s="941"/>
    </row>
    <row r="39" spans="1:59" s="345" customFormat="1" ht="20.25" customHeight="1" thickBot="1" x14ac:dyDescent="0.35">
      <c r="A39" s="877"/>
      <c r="B39" s="963"/>
      <c r="C39" s="963"/>
      <c r="D39" s="963"/>
      <c r="E39" s="963"/>
      <c r="F39" s="964"/>
      <c r="G39" s="388">
        <f>B37</f>
        <v>0</v>
      </c>
      <c r="H39" s="969"/>
      <c r="I39" s="970"/>
      <c r="J39" s="977"/>
      <c r="K39" s="978"/>
      <c r="L39" s="978"/>
      <c r="M39" s="978"/>
      <c r="N39" s="978"/>
      <c r="O39" s="979"/>
      <c r="P39" s="951" t="s">
        <v>321</v>
      </c>
      <c r="Q39" s="952"/>
      <c r="R39" s="953"/>
      <c r="S39" s="462" t="str">
        <f>IF(S37="","",VLOOKUP(S37,'シフト記号表（勤務時間帯）'!$C$6:$U$35,19,FALSE))</f>
        <v/>
      </c>
      <c r="T39" s="389" t="str">
        <f>IF(T37="","",VLOOKUP(T37,'シフト記号表（勤務時間帯）'!$C$6:$U$35,19,FALSE))</f>
        <v/>
      </c>
      <c r="U39" s="389" t="str">
        <f>IF(U37="","",VLOOKUP(U37,'シフト記号表（勤務時間帯）'!$C$6:$U$35,19,FALSE))</f>
        <v/>
      </c>
      <c r="V39" s="389" t="str">
        <f>IF(V37="","",VLOOKUP(V37,'シフト記号表（勤務時間帯）'!$C$6:$U$35,19,FALSE))</f>
        <v/>
      </c>
      <c r="W39" s="389" t="str">
        <f>IF(W37="","",VLOOKUP(W37,'シフト記号表（勤務時間帯）'!$C$6:$U$35,19,FALSE))</f>
        <v/>
      </c>
      <c r="X39" s="389" t="str">
        <f>IF(X37="","",VLOOKUP(X37,'シフト記号表（勤務時間帯）'!$C$6:$U$35,19,FALSE))</f>
        <v/>
      </c>
      <c r="Y39" s="389" t="str">
        <f>IF(Y37="","",VLOOKUP(Y37,'シフト記号表（勤務時間帯）'!$C$6:$U$35,19,FALSE))</f>
        <v/>
      </c>
      <c r="Z39" s="389" t="str">
        <f>IF(Z37="","",VLOOKUP(Z37,'シフト記号表（勤務時間帯）'!$C$6:$U$35,19,FALSE))</f>
        <v/>
      </c>
      <c r="AA39" s="389" t="str">
        <f>IF(AA37="","",VLOOKUP(AA37,'シフト記号表（勤務時間帯）'!$C$6:$U$35,19,FALSE))</f>
        <v/>
      </c>
      <c r="AB39" s="389" t="str">
        <f>IF(AB37="","",VLOOKUP(AB37,'シフト記号表（勤務時間帯）'!$C$6:$U$35,19,FALSE))</f>
        <v/>
      </c>
      <c r="AC39" s="389" t="str">
        <f>IF(AC37="","",VLOOKUP(AC37,'シフト記号表（勤務時間帯）'!$C$6:$U$35,19,FALSE))</f>
        <v/>
      </c>
      <c r="AD39" s="389" t="str">
        <f>IF(AD37="","",VLOOKUP(AD37,'シフト記号表（勤務時間帯）'!$C$6:$U$35,19,FALSE))</f>
        <v/>
      </c>
      <c r="AE39" s="389" t="str">
        <f>IF(AE37="","",VLOOKUP(AE37,'シフト記号表（勤務時間帯）'!$C$6:$U$35,19,FALSE))</f>
        <v/>
      </c>
      <c r="AF39" s="389" t="str">
        <f>IF(AF37="","",VLOOKUP(AF37,'シフト記号表（勤務時間帯）'!$C$6:$U$35,19,FALSE))</f>
        <v/>
      </c>
      <c r="AG39" s="389" t="str">
        <f>IF(AG37="","",VLOOKUP(AG37,'シフト記号表（勤務時間帯）'!$C$6:$U$35,19,FALSE))</f>
        <v/>
      </c>
      <c r="AH39" s="389" t="str">
        <f>IF(AH37="","",VLOOKUP(AH37,'シフト記号表（勤務時間帯）'!$C$6:$U$35,19,FALSE))</f>
        <v/>
      </c>
      <c r="AI39" s="389" t="str">
        <f>IF(AI37="","",VLOOKUP(AI37,'シフト記号表（勤務時間帯）'!$C$6:$U$35,19,FALSE))</f>
        <v/>
      </c>
      <c r="AJ39" s="389" t="str">
        <f>IF(AJ37="","",VLOOKUP(AJ37,'シフト記号表（勤務時間帯）'!$C$6:$U$35,19,FALSE))</f>
        <v/>
      </c>
      <c r="AK39" s="389" t="str">
        <f>IF(AK37="","",VLOOKUP(AK37,'シフト記号表（勤務時間帯）'!$C$6:$U$35,19,FALSE))</f>
        <v/>
      </c>
      <c r="AL39" s="389" t="str">
        <f>IF(AL37="","",VLOOKUP(AL37,'シフト記号表（勤務時間帯）'!$C$6:$U$35,19,FALSE))</f>
        <v/>
      </c>
      <c r="AM39" s="389" t="str">
        <f>IF(AM37="","",VLOOKUP(AM37,'シフト記号表（勤務時間帯）'!$C$6:$U$35,19,FALSE))</f>
        <v/>
      </c>
      <c r="AN39" s="389" t="str">
        <f>IF(AN37="","",VLOOKUP(AN37,'シフト記号表（勤務時間帯）'!$C$6:$U$35,19,FALSE))</f>
        <v/>
      </c>
      <c r="AO39" s="389" t="str">
        <f>IF(AO37="","",VLOOKUP(AO37,'シフト記号表（勤務時間帯）'!$C$6:$U$35,19,FALSE))</f>
        <v/>
      </c>
      <c r="AP39" s="389" t="str">
        <f>IF(AP37="","",VLOOKUP(AP37,'シフト記号表（勤務時間帯）'!$C$6:$U$35,19,FALSE))</f>
        <v/>
      </c>
      <c r="AQ39" s="389" t="str">
        <f>IF(AQ37="","",VLOOKUP(AQ37,'シフト記号表（勤務時間帯）'!$C$6:$U$35,19,FALSE))</f>
        <v/>
      </c>
      <c r="AR39" s="389" t="str">
        <f>IF(AR37="","",VLOOKUP(AR37,'シフト記号表（勤務時間帯）'!$C$6:$U$35,19,FALSE))</f>
        <v/>
      </c>
      <c r="AS39" s="389" t="str">
        <f>IF(AS37="","",VLOOKUP(AS37,'シフト記号表（勤務時間帯）'!$C$6:$U$35,19,FALSE))</f>
        <v/>
      </c>
      <c r="AT39" s="389" t="str">
        <f>IF(AT37="","",VLOOKUP(AT37,'シフト記号表（勤務時間帯）'!$C$6:$U$35,19,FALSE))</f>
        <v/>
      </c>
      <c r="AU39" s="389" t="str">
        <f>IF(AU37="","",VLOOKUP(AU37,'シフト記号表（勤務時間帯）'!$C$6:$U$35,19,FALSE))</f>
        <v/>
      </c>
      <c r="AV39" s="389" t="str">
        <f>IF(AV37="","",VLOOKUP(AV37,'シフト記号表（勤務時間帯）'!$C$6:$U$35,19,FALSE))</f>
        <v/>
      </c>
      <c r="AW39" s="463" t="str">
        <f>IF(AW37="","",VLOOKUP(AW37,'シフト記号表（勤務時間帯）'!$C$6:$U$35,19,FALSE))</f>
        <v/>
      </c>
      <c r="AX39" s="954">
        <f>IF($BB$4="４週",SUM(S39:AT39),IF($BB$4="暦月",SUM(S39:AW39),""))</f>
        <v>0</v>
      </c>
      <c r="AY39" s="955"/>
      <c r="AZ39" s="956">
        <f>IF($BB$4="４週",AX39/4,IF($BB$4="暦月",AX39/($BB$7/7),""))</f>
        <v>0</v>
      </c>
      <c r="BA39" s="957"/>
      <c r="BB39" s="942"/>
      <c r="BC39" s="942"/>
      <c r="BD39" s="942"/>
      <c r="BE39" s="942"/>
      <c r="BF39" s="942"/>
      <c r="BG39" s="943"/>
    </row>
    <row r="40" spans="1:59" s="345" customFormat="1" ht="20.25" customHeight="1" x14ac:dyDescent="0.3">
      <c r="A40" s="877">
        <v>9</v>
      </c>
      <c r="B40" s="961"/>
      <c r="C40" s="961"/>
      <c r="D40" s="961"/>
      <c r="E40" s="961"/>
      <c r="F40" s="962"/>
      <c r="G40" s="386"/>
      <c r="H40" s="967"/>
      <c r="I40" s="968"/>
      <c r="J40" s="974"/>
      <c r="K40" s="975"/>
      <c r="L40" s="975"/>
      <c r="M40" s="975"/>
      <c r="N40" s="975"/>
      <c r="O40" s="976"/>
      <c r="P40" s="980" t="s">
        <v>322</v>
      </c>
      <c r="Q40" s="981"/>
      <c r="R40" s="982"/>
      <c r="S40" s="46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5"/>
      <c r="AX40" s="983"/>
      <c r="AY40" s="984"/>
      <c r="AZ40" s="936"/>
      <c r="BA40" s="937"/>
      <c r="BB40" s="938"/>
      <c r="BC40" s="938"/>
      <c r="BD40" s="938"/>
      <c r="BE40" s="938"/>
      <c r="BF40" s="938"/>
      <c r="BG40" s="939"/>
    </row>
    <row r="41" spans="1:59" s="345" customFormat="1" ht="20.25" customHeight="1" x14ac:dyDescent="0.3">
      <c r="A41" s="877"/>
      <c r="B41" s="961"/>
      <c r="C41" s="961"/>
      <c r="D41" s="961"/>
      <c r="E41" s="961"/>
      <c r="F41" s="962"/>
      <c r="G41" s="386"/>
      <c r="H41" s="967"/>
      <c r="I41" s="968"/>
      <c r="J41" s="974"/>
      <c r="K41" s="975"/>
      <c r="L41" s="975"/>
      <c r="M41" s="975"/>
      <c r="N41" s="975"/>
      <c r="O41" s="976"/>
      <c r="P41" s="944" t="s">
        <v>320</v>
      </c>
      <c r="Q41" s="945"/>
      <c r="R41" s="946"/>
      <c r="S41" s="460" t="str">
        <f>IF(S40="","",VLOOKUP(S40,'シフト記号表（勤務時間帯）'!$C$6:$K$35,9,FALSE))</f>
        <v/>
      </c>
      <c r="T41" s="387" t="str">
        <f>IF(T40="","",VLOOKUP(T40,'シフト記号表（勤務時間帯）'!$C$6:$K$35,9,FALSE))</f>
        <v/>
      </c>
      <c r="U41" s="387" t="str">
        <f>IF(U40="","",VLOOKUP(U40,'シフト記号表（勤務時間帯）'!$C$6:$K$35,9,FALSE))</f>
        <v/>
      </c>
      <c r="V41" s="387" t="str">
        <f>IF(V40="","",VLOOKUP(V40,'シフト記号表（勤務時間帯）'!$C$6:$K$35,9,FALSE))</f>
        <v/>
      </c>
      <c r="W41" s="387" t="str">
        <f>IF(W40="","",VLOOKUP(W40,'シフト記号表（勤務時間帯）'!$C$6:$K$35,9,FALSE))</f>
        <v/>
      </c>
      <c r="X41" s="387" t="str">
        <f>IF(X40="","",VLOOKUP(X40,'シフト記号表（勤務時間帯）'!$C$6:$K$35,9,FALSE))</f>
        <v/>
      </c>
      <c r="Y41" s="387" t="str">
        <f>IF(Y40="","",VLOOKUP(Y40,'シフト記号表（勤務時間帯）'!$C$6:$K$35,9,FALSE))</f>
        <v/>
      </c>
      <c r="Z41" s="387" t="str">
        <f>IF(Z40="","",VLOOKUP(Z40,'シフト記号表（勤務時間帯）'!$C$6:$K$35,9,FALSE))</f>
        <v/>
      </c>
      <c r="AA41" s="387" t="str">
        <f>IF(AA40="","",VLOOKUP(AA40,'シフト記号表（勤務時間帯）'!$C$6:$K$35,9,FALSE))</f>
        <v/>
      </c>
      <c r="AB41" s="387" t="str">
        <f>IF(AB40="","",VLOOKUP(AB40,'シフト記号表（勤務時間帯）'!$C$6:$K$35,9,FALSE))</f>
        <v/>
      </c>
      <c r="AC41" s="387" t="str">
        <f>IF(AC40="","",VLOOKUP(AC40,'シフト記号表（勤務時間帯）'!$C$6:$K$35,9,FALSE))</f>
        <v/>
      </c>
      <c r="AD41" s="387" t="str">
        <f>IF(AD40="","",VLOOKUP(AD40,'シフト記号表（勤務時間帯）'!$C$6:$K$35,9,FALSE))</f>
        <v/>
      </c>
      <c r="AE41" s="387" t="str">
        <f>IF(AE40="","",VLOOKUP(AE40,'シフト記号表（勤務時間帯）'!$C$6:$K$35,9,FALSE))</f>
        <v/>
      </c>
      <c r="AF41" s="387" t="str">
        <f>IF(AF40="","",VLOOKUP(AF40,'シフト記号表（勤務時間帯）'!$C$6:$K$35,9,FALSE))</f>
        <v/>
      </c>
      <c r="AG41" s="387" t="str">
        <f>IF(AG40="","",VLOOKUP(AG40,'シフト記号表（勤務時間帯）'!$C$6:$K$35,9,FALSE))</f>
        <v/>
      </c>
      <c r="AH41" s="387" t="str">
        <f>IF(AH40="","",VLOOKUP(AH40,'シフト記号表（勤務時間帯）'!$C$6:$K$35,9,FALSE))</f>
        <v/>
      </c>
      <c r="AI41" s="387" t="str">
        <f>IF(AI40="","",VLOOKUP(AI40,'シフト記号表（勤務時間帯）'!$C$6:$K$35,9,FALSE))</f>
        <v/>
      </c>
      <c r="AJ41" s="387" t="str">
        <f>IF(AJ40="","",VLOOKUP(AJ40,'シフト記号表（勤務時間帯）'!$C$6:$K$35,9,FALSE))</f>
        <v/>
      </c>
      <c r="AK41" s="387" t="str">
        <f>IF(AK40="","",VLOOKUP(AK40,'シフト記号表（勤務時間帯）'!$C$6:$K$35,9,FALSE))</f>
        <v/>
      </c>
      <c r="AL41" s="387" t="str">
        <f>IF(AL40="","",VLOOKUP(AL40,'シフト記号表（勤務時間帯）'!$C$6:$K$35,9,FALSE))</f>
        <v/>
      </c>
      <c r="AM41" s="387" t="str">
        <f>IF(AM40="","",VLOOKUP(AM40,'シフト記号表（勤務時間帯）'!$C$6:$K$35,9,FALSE))</f>
        <v/>
      </c>
      <c r="AN41" s="387" t="str">
        <f>IF(AN40="","",VLOOKUP(AN40,'シフト記号表（勤務時間帯）'!$C$6:$K$35,9,FALSE))</f>
        <v/>
      </c>
      <c r="AO41" s="387" t="str">
        <f>IF(AO40="","",VLOOKUP(AO40,'シフト記号表（勤務時間帯）'!$C$6:$K$35,9,FALSE))</f>
        <v/>
      </c>
      <c r="AP41" s="387" t="str">
        <f>IF(AP40="","",VLOOKUP(AP40,'シフト記号表（勤務時間帯）'!$C$6:$K$35,9,FALSE))</f>
        <v/>
      </c>
      <c r="AQ41" s="387" t="str">
        <f>IF(AQ40="","",VLOOKUP(AQ40,'シフト記号表（勤務時間帯）'!$C$6:$K$35,9,FALSE))</f>
        <v/>
      </c>
      <c r="AR41" s="387" t="str">
        <f>IF(AR40="","",VLOOKUP(AR40,'シフト記号表（勤務時間帯）'!$C$6:$K$35,9,FALSE))</f>
        <v/>
      </c>
      <c r="AS41" s="387" t="str">
        <f>IF(AS40="","",VLOOKUP(AS40,'シフト記号表（勤務時間帯）'!$C$6:$K$35,9,FALSE))</f>
        <v/>
      </c>
      <c r="AT41" s="387" t="str">
        <f>IF(AT40="","",VLOOKUP(AT40,'シフト記号表（勤務時間帯）'!$C$6:$K$35,9,FALSE))</f>
        <v/>
      </c>
      <c r="AU41" s="387" t="str">
        <f>IF(AU40="","",VLOOKUP(AU40,'シフト記号表（勤務時間帯）'!$C$6:$K$35,9,FALSE))</f>
        <v/>
      </c>
      <c r="AV41" s="387" t="str">
        <f>IF(AV40="","",VLOOKUP(AV40,'シフト記号表（勤務時間帯）'!$C$6:$K$35,9,FALSE))</f>
        <v/>
      </c>
      <c r="AW41" s="461" t="str">
        <f>IF(AW40="","",VLOOKUP(AW40,'シフト記号表（勤務時間帯）'!$C$6:$K$35,9,FALSE))</f>
        <v/>
      </c>
      <c r="AX41" s="947">
        <f>IF($BB$4="４週",SUM(S41:AT41),IF($BB$4="暦月",SUM(S41:AW41),""))</f>
        <v>0</v>
      </c>
      <c r="AY41" s="948"/>
      <c r="AZ41" s="949">
        <f>IF($BB$4="４週",AX41/4,IF($BB$4="暦月",AX41/($BB$7/7),""))</f>
        <v>0</v>
      </c>
      <c r="BA41" s="950"/>
      <c r="BB41" s="940"/>
      <c r="BC41" s="940"/>
      <c r="BD41" s="940"/>
      <c r="BE41" s="940"/>
      <c r="BF41" s="940"/>
      <c r="BG41" s="941"/>
    </row>
    <row r="42" spans="1:59" s="345" customFormat="1" ht="20.25" customHeight="1" thickBot="1" x14ac:dyDescent="0.35">
      <c r="A42" s="877"/>
      <c r="B42" s="963"/>
      <c r="C42" s="963"/>
      <c r="D42" s="963"/>
      <c r="E42" s="963"/>
      <c r="F42" s="964"/>
      <c r="G42" s="388">
        <f>B40</f>
        <v>0</v>
      </c>
      <c r="H42" s="969"/>
      <c r="I42" s="970"/>
      <c r="J42" s="977"/>
      <c r="K42" s="978"/>
      <c r="L42" s="978"/>
      <c r="M42" s="978"/>
      <c r="N42" s="978"/>
      <c r="O42" s="979"/>
      <c r="P42" s="951" t="s">
        <v>321</v>
      </c>
      <c r="Q42" s="952"/>
      <c r="R42" s="953"/>
      <c r="S42" s="462" t="str">
        <f>IF(S40="","",VLOOKUP(S40,'シフト記号表（勤務時間帯）'!$C$6:$U$35,19,FALSE))</f>
        <v/>
      </c>
      <c r="T42" s="389" t="str">
        <f>IF(T40="","",VLOOKUP(T40,'シフト記号表（勤務時間帯）'!$C$6:$U$35,19,FALSE))</f>
        <v/>
      </c>
      <c r="U42" s="389" t="str">
        <f>IF(U40="","",VLOOKUP(U40,'シフト記号表（勤務時間帯）'!$C$6:$U$35,19,FALSE))</f>
        <v/>
      </c>
      <c r="V42" s="389" t="str">
        <f>IF(V40="","",VLOOKUP(V40,'シフト記号表（勤務時間帯）'!$C$6:$U$35,19,FALSE))</f>
        <v/>
      </c>
      <c r="W42" s="389" t="str">
        <f>IF(W40="","",VLOOKUP(W40,'シフト記号表（勤務時間帯）'!$C$6:$U$35,19,FALSE))</f>
        <v/>
      </c>
      <c r="X42" s="389" t="str">
        <f>IF(X40="","",VLOOKUP(X40,'シフト記号表（勤務時間帯）'!$C$6:$U$35,19,FALSE))</f>
        <v/>
      </c>
      <c r="Y42" s="389" t="str">
        <f>IF(Y40="","",VLOOKUP(Y40,'シフト記号表（勤務時間帯）'!$C$6:$U$35,19,FALSE))</f>
        <v/>
      </c>
      <c r="Z42" s="389" t="str">
        <f>IF(Z40="","",VLOOKUP(Z40,'シフト記号表（勤務時間帯）'!$C$6:$U$35,19,FALSE))</f>
        <v/>
      </c>
      <c r="AA42" s="389" t="str">
        <f>IF(AA40="","",VLOOKUP(AA40,'シフト記号表（勤務時間帯）'!$C$6:$U$35,19,FALSE))</f>
        <v/>
      </c>
      <c r="AB42" s="389" t="str">
        <f>IF(AB40="","",VLOOKUP(AB40,'シフト記号表（勤務時間帯）'!$C$6:$U$35,19,FALSE))</f>
        <v/>
      </c>
      <c r="AC42" s="389" t="str">
        <f>IF(AC40="","",VLOOKUP(AC40,'シフト記号表（勤務時間帯）'!$C$6:$U$35,19,FALSE))</f>
        <v/>
      </c>
      <c r="AD42" s="389" t="str">
        <f>IF(AD40="","",VLOOKUP(AD40,'シフト記号表（勤務時間帯）'!$C$6:$U$35,19,FALSE))</f>
        <v/>
      </c>
      <c r="AE42" s="389" t="str">
        <f>IF(AE40="","",VLOOKUP(AE40,'シフト記号表（勤務時間帯）'!$C$6:$U$35,19,FALSE))</f>
        <v/>
      </c>
      <c r="AF42" s="389" t="str">
        <f>IF(AF40="","",VLOOKUP(AF40,'シフト記号表（勤務時間帯）'!$C$6:$U$35,19,FALSE))</f>
        <v/>
      </c>
      <c r="AG42" s="389" t="str">
        <f>IF(AG40="","",VLOOKUP(AG40,'シフト記号表（勤務時間帯）'!$C$6:$U$35,19,FALSE))</f>
        <v/>
      </c>
      <c r="AH42" s="389" t="str">
        <f>IF(AH40="","",VLOOKUP(AH40,'シフト記号表（勤務時間帯）'!$C$6:$U$35,19,FALSE))</f>
        <v/>
      </c>
      <c r="AI42" s="389" t="str">
        <f>IF(AI40="","",VLOOKUP(AI40,'シフト記号表（勤務時間帯）'!$C$6:$U$35,19,FALSE))</f>
        <v/>
      </c>
      <c r="AJ42" s="389" t="str">
        <f>IF(AJ40="","",VLOOKUP(AJ40,'シフト記号表（勤務時間帯）'!$C$6:$U$35,19,FALSE))</f>
        <v/>
      </c>
      <c r="AK42" s="389" t="str">
        <f>IF(AK40="","",VLOOKUP(AK40,'シフト記号表（勤務時間帯）'!$C$6:$U$35,19,FALSE))</f>
        <v/>
      </c>
      <c r="AL42" s="389" t="str">
        <f>IF(AL40="","",VLOOKUP(AL40,'シフト記号表（勤務時間帯）'!$C$6:$U$35,19,FALSE))</f>
        <v/>
      </c>
      <c r="AM42" s="389" t="str">
        <f>IF(AM40="","",VLOOKUP(AM40,'シフト記号表（勤務時間帯）'!$C$6:$U$35,19,FALSE))</f>
        <v/>
      </c>
      <c r="AN42" s="389" t="str">
        <f>IF(AN40="","",VLOOKUP(AN40,'シフト記号表（勤務時間帯）'!$C$6:$U$35,19,FALSE))</f>
        <v/>
      </c>
      <c r="AO42" s="389" t="str">
        <f>IF(AO40="","",VLOOKUP(AO40,'シフト記号表（勤務時間帯）'!$C$6:$U$35,19,FALSE))</f>
        <v/>
      </c>
      <c r="AP42" s="389" t="str">
        <f>IF(AP40="","",VLOOKUP(AP40,'シフト記号表（勤務時間帯）'!$C$6:$U$35,19,FALSE))</f>
        <v/>
      </c>
      <c r="AQ42" s="389" t="str">
        <f>IF(AQ40="","",VLOOKUP(AQ40,'シフト記号表（勤務時間帯）'!$C$6:$U$35,19,FALSE))</f>
        <v/>
      </c>
      <c r="AR42" s="389" t="str">
        <f>IF(AR40="","",VLOOKUP(AR40,'シフト記号表（勤務時間帯）'!$C$6:$U$35,19,FALSE))</f>
        <v/>
      </c>
      <c r="AS42" s="389" t="str">
        <f>IF(AS40="","",VLOOKUP(AS40,'シフト記号表（勤務時間帯）'!$C$6:$U$35,19,FALSE))</f>
        <v/>
      </c>
      <c r="AT42" s="389" t="str">
        <f>IF(AT40="","",VLOOKUP(AT40,'シフト記号表（勤務時間帯）'!$C$6:$U$35,19,FALSE))</f>
        <v/>
      </c>
      <c r="AU42" s="389" t="str">
        <f>IF(AU40="","",VLOOKUP(AU40,'シフト記号表（勤務時間帯）'!$C$6:$U$35,19,FALSE))</f>
        <v/>
      </c>
      <c r="AV42" s="389" t="str">
        <f>IF(AV40="","",VLOOKUP(AV40,'シフト記号表（勤務時間帯）'!$C$6:$U$35,19,FALSE))</f>
        <v/>
      </c>
      <c r="AW42" s="463" t="str">
        <f>IF(AW40="","",VLOOKUP(AW40,'シフト記号表（勤務時間帯）'!$C$6:$U$35,19,FALSE))</f>
        <v/>
      </c>
      <c r="AX42" s="954">
        <f>IF($BB$4="４週",SUM(S42:AT42),IF($BB$4="暦月",SUM(S42:AW42),""))</f>
        <v>0</v>
      </c>
      <c r="AY42" s="955"/>
      <c r="AZ42" s="956">
        <f>IF($BB$4="４週",AX42/4,IF($BB$4="暦月",AX42/($BB$7/7),""))</f>
        <v>0</v>
      </c>
      <c r="BA42" s="957"/>
      <c r="BB42" s="942"/>
      <c r="BC42" s="942"/>
      <c r="BD42" s="942"/>
      <c r="BE42" s="942"/>
      <c r="BF42" s="942"/>
      <c r="BG42" s="943"/>
    </row>
    <row r="43" spans="1:59" s="345" customFormat="1" ht="20.25" customHeight="1" x14ac:dyDescent="0.3">
      <c r="A43" s="877">
        <v>10</v>
      </c>
      <c r="B43" s="961"/>
      <c r="C43" s="961"/>
      <c r="D43" s="961"/>
      <c r="E43" s="961"/>
      <c r="F43" s="962"/>
      <c r="G43" s="386"/>
      <c r="H43" s="967"/>
      <c r="I43" s="968"/>
      <c r="J43" s="974"/>
      <c r="K43" s="975"/>
      <c r="L43" s="975"/>
      <c r="M43" s="975"/>
      <c r="N43" s="975"/>
      <c r="O43" s="976"/>
      <c r="P43" s="980" t="s">
        <v>322</v>
      </c>
      <c r="Q43" s="981"/>
      <c r="R43" s="982"/>
      <c r="S43" s="46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5"/>
      <c r="AX43" s="983"/>
      <c r="AY43" s="984"/>
      <c r="AZ43" s="936"/>
      <c r="BA43" s="937"/>
      <c r="BB43" s="938"/>
      <c r="BC43" s="938"/>
      <c r="BD43" s="938"/>
      <c r="BE43" s="938"/>
      <c r="BF43" s="938"/>
      <c r="BG43" s="939"/>
    </row>
    <row r="44" spans="1:59" s="345" customFormat="1" ht="20.25" customHeight="1" x14ac:dyDescent="0.3">
      <c r="A44" s="877"/>
      <c r="B44" s="961"/>
      <c r="C44" s="961"/>
      <c r="D44" s="961"/>
      <c r="E44" s="961"/>
      <c r="F44" s="962"/>
      <c r="G44" s="386"/>
      <c r="H44" s="967"/>
      <c r="I44" s="968"/>
      <c r="J44" s="974"/>
      <c r="K44" s="975"/>
      <c r="L44" s="975"/>
      <c r="M44" s="975"/>
      <c r="N44" s="975"/>
      <c r="O44" s="976"/>
      <c r="P44" s="944" t="s">
        <v>320</v>
      </c>
      <c r="Q44" s="945"/>
      <c r="R44" s="946"/>
      <c r="S44" s="460" t="str">
        <f>IF(S43="","",VLOOKUP(S43,'シフト記号表（勤務時間帯）'!$C$6:$K$35,9,FALSE))</f>
        <v/>
      </c>
      <c r="T44" s="387" t="str">
        <f>IF(T43="","",VLOOKUP(T43,'シフト記号表（勤務時間帯）'!$C$6:$K$35,9,FALSE))</f>
        <v/>
      </c>
      <c r="U44" s="387" t="str">
        <f>IF(U43="","",VLOOKUP(U43,'シフト記号表（勤務時間帯）'!$C$6:$K$35,9,FALSE))</f>
        <v/>
      </c>
      <c r="V44" s="387" t="str">
        <f>IF(V43="","",VLOOKUP(V43,'シフト記号表（勤務時間帯）'!$C$6:$K$35,9,FALSE))</f>
        <v/>
      </c>
      <c r="W44" s="387" t="str">
        <f>IF(W43="","",VLOOKUP(W43,'シフト記号表（勤務時間帯）'!$C$6:$K$35,9,FALSE))</f>
        <v/>
      </c>
      <c r="X44" s="387" t="str">
        <f>IF(X43="","",VLOOKUP(X43,'シフト記号表（勤務時間帯）'!$C$6:$K$35,9,FALSE))</f>
        <v/>
      </c>
      <c r="Y44" s="387" t="str">
        <f>IF(Y43="","",VLOOKUP(Y43,'シフト記号表（勤務時間帯）'!$C$6:$K$35,9,FALSE))</f>
        <v/>
      </c>
      <c r="Z44" s="387" t="str">
        <f>IF(Z43="","",VLOOKUP(Z43,'シフト記号表（勤務時間帯）'!$C$6:$K$35,9,FALSE))</f>
        <v/>
      </c>
      <c r="AA44" s="387" t="str">
        <f>IF(AA43="","",VLOOKUP(AA43,'シフト記号表（勤務時間帯）'!$C$6:$K$35,9,FALSE))</f>
        <v/>
      </c>
      <c r="AB44" s="387" t="str">
        <f>IF(AB43="","",VLOOKUP(AB43,'シフト記号表（勤務時間帯）'!$C$6:$K$35,9,FALSE))</f>
        <v/>
      </c>
      <c r="AC44" s="387" t="str">
        <f>IF(AC43="","",VLOOKUP(AC43,'シフト記号表（勤務時間帯）'!$C$6:$K$35,9,FALSE))</f>
        <v/>
      </c>
      <c r="AD44" s="387" t="str">
        <f>IF(AD43="","",VLOOKUP(AD43,'シフト記号表（勤務時間帯）'!$C$6:$K$35,9,FALSE))</f>
        <v/>
      </c>
      <c r="AE44" s="387" t="str">
        <f>IF(AE43="","",VLOOKUP(AE43,'シフト記号表（勤務時間帯）'!$C$6:$K$35,9,FALSE))</f>
        <v/>
      </c>
      <c r="AF44" s="387" t="str">
        <f>IF(AF43="","",VLOOKUP(AF43,'シフト記号表（勤務時間帯）'!$C$6:$K$35,9,FALSE))</f>
        <v/>
      </c>
      <c r="AG44" s="387" t="str">
        <f>IF(AG43="","",VLOOKUP(AG43,'シフト記号表（勤務時間帯）'!$C$6:$K$35,9,FALSE))</f>
        <v/>
      </c>
      <c r="AH44" s="387" t="str">
        <f>IF(AH43="","",VLOOKUP(AH43,'シフト記号表（勤務時間帯）'!$C$6:$K$35,9,FALSE))</f>
        <v/>
      </c>
      <c r="AI44" s="387" t="str">
        <f>IF(AI43="","",VLOOKUP(AI43,'シフト記号表（勤務時間帯）'!$C$6:$K$35,9,FALSE))</f>
        <v/>
      </c>
      <c r="AJ44" s="387" t="str">
        <f>IF(AJ43="","",VLOOKUP(AJ43,'シフト記号表（勤務時間帯）'!$C$6:$K$35,9,FALSE))</f>
        <v/>
      </c>
      <c r="AK44" s="387" t="str">
        <f>IF(AK43="","",VLOOKUP(AK43,'シフト記号表（勤務時間帯）'!$C$6:$K$35,9,FALSE))</f>
        <v/>
      </c>
      <c r="AL44" s="387" t="str">
        <f>IF(AL43="","",VLOOKUP(AL43,'シフト記号表（勤務時間帯）'!$C$6:$K$35,9,FALSE))</f>
        <v/>
      </c>
      <c r="AM44" s="387" t="str">
        <f>IF(AM43="","",VLOOKUP(AM43,'シフト記号表（勤務時間帯）'!$C$6:$K$35,9,FALSE))</f>
        <v/>
      </c>
      <c r="AN44" s="387" t="str">
        <f>IF(AN43="","",VLOOKUP(AN43,'シフト記号表（勤務時間帯）'!$C$6:$K$35,9,FALSE))</f>
        <v/>
      </c>
      <c r="AO44" s="387" t="str">
        <f>IF(AO43="","",VLOOKUP(AO43,'シフト記号表（勤務時間帯）'!$C$6:$K$35,9,FALSE))</f>
        <v/>
      </c>
      <c r="AP44" s="387" t="str">
        <f>IF(AP43="","",VLOOKUP(AP43,'シフト記号表（勤務時間帯）'!$C$6:$K$35,9,FALSE))</f>
        <v/>
      </c>
      <c r="AQ44" s="387" t="str">
        <f>IF(AQ43="","",VLOOKUP(AQ43,'シフト記号表（勤務時間帯）'!$C$6:$K$35,9,FALSE))</f>
        <v/>
      </c>
      <c r="AR44" s="387" t="str">
        <f>IF(AR43="","",VLOOKUP(AR43,'シフト記号表（勤務時間帯）'!$C$6:$K$35,9,FALSE))</f>
        <v/>
      </c>
      <c r="AS44" s="387" t="str">
        <f>IF(AS43="","",VLOOKUP(AS43,'シフト記号表（勤務時間帯）'!$C$6:$K$35,9,FALSE))</f>
        <v/>
      </c>
      <c r="AT44" s="387" t="str">
        <f>IF(AT43="","",VLOOKUP(AT43,'シフト記号表（勤務時間帯）'!$C$6:$K$35,9,FALSE))</f>
        <v/>
      </c>
      <c r="AU44" s="387" t="str">
        <f>IF(AU43="","",VLOOKUP(AU43,'シフト記号表（勤務時間帯）'!$C$6:$K$35,9,FALSE))</f>
        <v/>
      </c>
      <c r="AV44" s="387" t="str">
        <f>IF(AV43="","",VLOOKUP(AV43,'シフト記号表（勤務時間帯）'!$C$6:$K$35,9,FALSE))</f>
        <v/>
      </c>
      <c r="AW44" s="461" t="str">
        <f>IF(AW43="","",VLOOKUP(AW43,'シフト記号表（勤務時間帯）'!$C$6:$K$35,9,FALSE))</f>
        <v/>
      </c>
      <c r="AX44" s="947">
        <f>IF($BB$4="４週",SUM(S44:AT44),IF($BB$4="暦月",SUM(S44:AW44),""))</f>
        <v>0</v>
      </c>
      <c r="AY44" s="948"/>
      <c r="AZ44" s="949">
        <f>IF($BB$4="４週",AX44/4,IF($BB$4="暦月",AX44/($BB$7/7),""))</f>
        <v>0</v>
      </c>
      <c r="BA44" s="950"/>
      <c r="BB44" s="940"/>
      <c r="BC44" s="940"/>
      <c r="BD44" s="940"/>
      <c r="BE44" s="940"/>
      <c r="BF44" s="940"/>
      <c r="BG44" s="941"/>
    </row>
    <row r="45" spans="1:59" s="345" customFormat="1" ht="20.25" customHeight="1" thickBot="1" x14ac:dyDescent="0.35">
      <c r="A45" s="877"/>
      <c r="B45" s="963"/>
      <c r="C45" s="963"/>
      <c r="D45" s="963"/>
      <c r="E45" s="963"/>
      <c r="F45" s="964"/>
      <c r="G45" s="388">
        <f>B43</f>
        <v>0</v>
      </c>
      <c r="H45" s="969"/>
      <c r="I45" s="970"/>
      <c r="J45" s="977"/>
      <c r="K45" s="978"/>
      <c r="L45" s="978"/>
      <c r="M45" s="978"/>
      <c r="N45" s="978"/>
      <c r="O45" s="979"/>
      <c r="P45" s="951" t="s">
        <v>321</v>
      </c>
      <c r="Q45" s="952"/>
      <c r="R45" s="953"/>
      <c r="S45" s="462" t="str">
        <f>IF(S43="","",VLOOKUP(S43,'シフト記号表（勤務時間帯）'!$C$6:$U$35,19,FALSE))</f>
        <v/>
      </c>
      <c r="T45" s="389" t="str">
        <f>IF(T43="","",VLOOKUP(T43,'シフト記号表（勤務時間帯）'!$C$6:$U$35,19,FALSE))</f>
        <v/>
      </c>
      <c r="U45" s="389" t="str">
        <f>IF(U43="","",VLOOKUP(U43,'シフト記号表（勤務時間帯）'!$C$6:$U$35,19,FALSE))</f>
        <v/>
      </c>
      <c r="V45" s="389" t="str">
        <f>IF(V43="","",VLOOKUP(V43,'シフト記号表（勤務時間帯）'!$C$6:$U$35,19,FALSE))</f>
        <v/>
      </c>
      <c r="W45" s="389" t="str">
        <f>IF(W43="","",VLOOKUP(W43,'シフト記号表（勤務時間帯）'!$C$6:$U$35,19,FALSE))</f>
        <v/>
      </c>
      <c r="X45" s="389" t="str">
        <f>IF(X43="","",VLOOKUP(X43,'シフト記号表（勤務時間帯）'!$C$6:$U$35,19,FALSE))</f>
        <v/>
      </c>
      <c r="Y45" s="389" t="str">
        <f>IF(Y43="","",VLOOKUP(Y43,'シフト記号表（勤務時間帯）'!$C$6:$U$35,19,FALSE))</f>
        <v/>
      </c>
      <c r="Z45" s="389" t="str">
        <f>IF(Z43="","",VLOOKUP(Z43,'シフト記号表（勤務時間帯）'!$C$6:$U$35,19,FALSE))</f>
        <v/>
      </c>
      <c r="AA45" s="389" t="str">
        <f>IF(AA43="","",VLOOKUP(AA43,'シフト記号表（勤務時間帯）'!$C$6:$U$35,19,FALSE))</f>
        <v/>
      </c>
      <c r="AB45" s="389" t="str">
        <f>IF(AB43="","",VLOOKUP(AB43,'シフト記号表（勤務時間帯）'!$C$6:$U$35,19,FALSE))</f>
        <v/>
      </c>
      <c r="AC45" s="389" t="str">
        <f>IF(AC43="","",VLOOKUP(AC43,'シフト記号表（勤務時間帯）'!$C$6:$U$35,19,FALSE))</f>
        <v/>
      </c>
      <c r="AD45" s="389" t="str">
        <f>IF(AD43="","",VLOOKUP(AD43,'シフト記号表（勤務時間帯）'!$C$6:$U$35,19,FALSE))</f>
        <v/>
      </c>
      <c r="AE45" s="389" t="str">
        <f>IF(AE43="","",VLOOKUP(AE43,'シフト記号表（勤務時間帯）'!$C$6:$U$35,19,FALSE))</f>
        <v/>
      </c>
      <c r="AF45" s="389" t="str">
        <f>IF(AF43="","",VLOOKUP(AF43,'シフト記号表（勤務時間帯）'!$C$6:$U$35,19,FALSE))</f>
        <v/>
      </c>
      <c r="AG45" s="389" t="str">
        <f>IF(AG43="","",VLOOKUP(AG43,'シフト記号表（勤務時間帯）'!$C$6:$U$35,19,FALSE))</f>
        <v/>
      </c>
      <c r="AH45" s="389" t="str">
        <f>IF(AH43="","",VLOOKUP(AH43,'シフト記号表（勤務時間帯）'!$C$6:$U$35,19,FALSE))</f>
        <v/>
      </c>
      <c r="AI45" s="389" t="str">
        <f>IF(AI43="","",VLOOKUP(AI43,'シフト記号表（勤務時間帯）'!$C$6:$U$35,19,FALSE))</f>
        <v/>
      </c>
      <c r="AJ45" s="389" t="str">
        <f>IF(AJ43="","",VLOOKUP(AJ43,'シフト記号表（勤務時間帯）'!$C$6:$U$35,19,FALSE))</f>
        <v/>
      </c>
      <c r="AK45" s="389" t="str">
        <f>IF(AK43="","",VLOOKUP(AK43,'シフト記号表（勤務時間帯）'!$C$6:$U$35,19,FALSE))</f>
        <v/>
      </c>
      <c r="AL45" s="389" t="str">
        <f>IF(AL43="","",VLOOKUP(AL43,'シフト記号表（勤務時間帯）'!$C$6:$U$35,19,FALSE))</f>
        <v/>
      </c>
      <c r="AM45" s="389" t="str">
        <f>IF(AM43="","",VLOOKUP(AM43,'シフト記号表（勤務時間帯）'!$C$6:$U$35,19,FALSE))</f>
        <v/>
      </c>
      <c r="AN45" s="389" t="str">
        <f>IF(AN43="","",VLOOKUP(AN43,'シフト記号表（勤務時間帯）'!$C$6:$U$35,19,FALSE))</f>
        <v/>
      </c>
      <c r="AO45" s="389" t="str">
        <f>IF(AO43="","",VLOOKUP(AO43,'シフト記号表（勤務時間帯）'!$C$6:$U$35,19,FALSE))</f>
        <v/>
      </c>
      <c r="AP45" s="389" t="str">
        <f>IF(AP43="","",VLOOKUP(AP43,'シフト記号表（勤務時間帯）'!$C$6:$U$35,19,FALSE))</f>
        <v/>
      </c>
      <c r="AQ45" s="389" t="str">
        <f>IF(AQ43="","",VLOOKUP(AQ43,'シフト記号表（勤務時間帯）'!$C$6:$U$35,19,FALSE))</f>
        <v/>
      </c>
      <c r="AR45" s="389" t="str">
        <f>IF(AR43="","",VLOOKUP(AR43,'シフト記号表（勤務時間帯）'!$C$6:$U$35,19,FALSE))</f>
        <v/>
      </c>
      <c r="AS45" s="389" t="str">
        <f>IF(AS43="","",VLOOKUP(AS43,'シフト記号表（勤務時間帯）'!$C$6:$U$35,19,FALSE))</f>
        <v/>
      </c>
      <c r="AT45" s="389" t="str">
        <f>IF(AT43="","",VLOOKUP(AT43,'シフト記号表（勤務時間帯）'!$C$6:$U$35,19,FALSE))</f>
        <v/>
      </c>
      <c r="AU45" s="389" t="str">
        <f>IF(AU43="","",VLOOKUP(AU43,'シフト記号表（勤務時間帯）'!$C$6:$U$35,19,FALSE))</f>
        <v/>
      </c>
      <c r="AV45" s="389" t="str">
        <f>IF(AV43="","",VLOOKUP(AV43,'シフト記号表（勤務時間帯）'!$C$6:$U$35,19,FALSE))</f>
        <v/>
      </c>
      <c r="AW45" s="463" t="str">
        <f>IF(AW43="","",VLOOKUP(AW43,'シフト記号表（勤務時間帯）'!$C$6:$U$35,19,FALSE))</f>
        <v/>
      </c>
      <c r="AX45" s="954">
        <f>IF($BB$4="４週",SUM(S45:AT45),IF($BB$4="暦月",SUM(S45:AW45),""))</f>
        <v>0</v>
      </c>
      <c r="AY45" s="955"/>
      <c r="AZ45" s="956">
        <f>IF($BB$4="４週",AX45/4,IF($BB$4="暦月",AX45/($BB$7/7),""))</f>
        <v>0</v>
      </c>
      <c r="BA45" s="957"/>
      <c r="BB45" s="942"/>
      <c r="BC45" s="942"/>
      <c r="BD45" s="942"/>
      <c r="BE45" s="942"/>
      <c r="BF45" s="942"/>
      <c r="BG45" s="943"/>
    </row>
    <row r="46" spans="1:59" s="345" customFormat="1" ht="20.25" customHeight="1" x14ac:dyDescent="0.3">
      <c r="A46" s="877">
        <v>11</v>
      </c>
      <c r="B46" s="961"/>
      <c r="C46" s="961"/>
      <c r="D46" s="961"/>
      <c r="E46" s="961"/>
      <c r="F46" s="962"/>
      <c r="G46" s="386"/>
      <c r="H46" s="967"/>
      <c r="I46" s="968"/>
      <c r="J46" s="974"/>
      <c r="K46" s="975"/>
      <c r="L46" s="975"/>
      <c r="M46" s="975"/>
      <c r="N46" s="975"/>
      <c r="O46" s="976"/>
      <c r="P46" s="980" t="s">
        <v>322</v>
      </c>
      <c r="Q46" s="981"/>
      <c r="R46" s="982"/>
      <c r="S46" s="46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5"/>
      <c r="AX46" s="983"/>
      <c r="AY46" s="984"/>
      <c r="AZ46" s="936"/>
      <c r="BA46" s="937"/>
      <c r="BB46" s="938"/>
      <c r="BC46" s="938"/>
      <c r="BD46" s="938"/>
      <c r="BE46" s="938"/>
      <c r="BF46" s="938"/>
      <c r="BG46" s="939"/>
    </row>
    <row r="47" spans="1:59" s="345" customFormat="1" ht="20.25" customHeight="1" x14ac:dyDescent="0.3">
      <c r="A47" s="877"/>
      <c r="B47" s="961"/>
      <c r="C47" s="961"/>
      <c r="D47" s="961"/>
      <c r="E47" s="961"/>
      <c r="F47" s="962"/>
      <c r="G47" s="386"/>
      <c r="H47" s="967"/>
      <c r="I47" s="968"/>
      <c r="J47" s="974"/>
      <c r="K47" s="975"/>
      <c r="L47" s="975"/>
      <c r="M47" s="975"/>
      <c r="N47" s="975"/>
      <c r="O47" s="976"/>
      <c r="P47" s="944" t="s">
        <v>320</v>
      </c>
      <c r="Q47" s="945"/>
      <c r="R47" s="946"/>
      <c r="S47" s="460" t="str">
        <f>IF(S46="","",VLOOKUP(S46,'シフト記号表（勤務時間帯）'!$C$6:$K$35,9,FALSE))</f>
        <v/>
      </c>
      <c r="T47" s="387" t="str">
        <f>IF(T46="","",VLOOKUP(T46,'シフト記号表（勤務時間帯）'!$C$6:$K$35,9,FALSE))</f>
        <v/>
      </c>
      <c r="U47" s="387" t="str">
        <f>IF(U46="","",VLOOKUP(U46,'シフト記号表（勤務時間帯）'!$C$6:$K$35,9,FALSE))</f>
        <v/>
      </c>
      <c r="V47" s="387" t="str">
        <f>IF(V46="","",VLOOKUP(V46,'シフト記号表（勤務時間帯）'!$C$6:$K$35,9,FALSE))</f>
        <v/>
      </c>
      <c r="W47" s="387" t="str">
        <f>IF(W46="","",VLOOKUP(W46,'シフト記号表（勤務時間帯）'!$C$6:$K$35,9,FALSE))</f>
        <v/>
      </c>
      <c r="X47" s="387" t="str">
        <f>IF(X46="","",VLOOKUP(X46,'シフト記号表（勤務時間帯）'!$C$6:$K$35,9,FALSE))</f>
        <v/>
      </c>
      <c r="Y47" s="387" t="str">
        <f>IF(Y46="","",VLOOKUP(Y46,'シフト記号表（勤務時間帯）'!$C$6:$K$35,9,FALSE))</f>
        <v/>
      </c>
      <c r="Z47" s="387" t="str">
        <f>IF(Z46="","",VLOOKUP(Z46,'シフト記号表（勤務時間帯）'!$C$6:$K$35,9,FALSE))</f>
        <v/>
      </c>
      <c r="AA47" s="387" t="str">
        <f>IF(AA46="","",VLOOKUP(AA46,'シフト記号表（勤務時間帯）'!$C$6:$K$35,9,FALSE))</f>
        <v/>
      </c>
      <c r="AB47" s="387" t="str">
        <f>IF(AB46="","",VLOOKUP(AB46,'シフト記号表（勤務時間帯）'!$C$6:$K$35,9,FALSE))</f>
        <v/>
      </c>
      <c r="AC47" s="387" t="str">
        <f>IF(AC46="","",VLOOKUP(AC46,'シフト記号表（勤務時間帯）'!$C$6:$K$35,9,FALSE))</f>
        <v/>
      </c>
      <c r="AD47" s="387" t="str">
        <f>IF(AD46="","",VLOOKUP(AD46,'シフト記号表（勤務時間帯）'!$C$6:$K$35,9,FALSE))</f>
        <v/>
      </c>
      <c r="AE47" s="387" t="str">
        <f>IF(AE46="","",VLOOKUP(AE46,'シフト記号表（勤務時間帯）'!$C$6:$K$35,9,FALSE))</f>
        <v/>
      </c>
      <c r="AF47" s="387" t="str">
        <f>IF(AF46="","",VLOOKUP(AF46,'シフト記号表（勤務時間帯）'!$C$6:$K$35,9,FALSE))</f>
        <v/>
      </c>
      <c r="AG47" s="387" t="str">
        <f>IF(AG46="","",VLOOKUP(AG46,'シフト記号表（勤務時間帯）'!$C$6:$K$35,9,FALSE))</f>
        <v/>
      </c>
      <c r="AH47" s="387" t="str">
        <f>IF(AH46="","",VLOOKUP(AH46,'シフト記号表（勤務時間帯）'!$C$6:$K$35,9,FALSE))</f>
        <v/>
      </c>
      <c r="AI47" s="387" t="str">
        <f>IF(AI46="","",VLOOKUP(AI46,'シフト記号表（勤務時間帯）'!$C$6:$K$35,9,FALSE))</f>
        <v/>
      </c>
      <c r="AJ47" s="387" t="str">
        <f>IF(AJ46="","",VLOOKUP(AJ46,'シフト記号表（勤務時間帯）'!$C$6:$K$35,9,FALSE))</f>
        <v/>
      </c>
      <c r="AK47" s="387" t="str">
        <f>IF(AK46="","",VLOOKUP(AK46,'シフト記号表（勤務時間帯）'!$C$6:$K$35,9,FALSE))</f>
        <v/>
      </c>
      <c r="AL47" s="387" t="str">
        <f>IF(AL46="","",VLOOKUP(AL46,'シフト記号表（勤務時間帯）'!$C$6:$K$35,9,FALSE))</f>
        <v/>
      </c>
      <c r="AM47" s="387" t="str">
        <f>IF(AM46="","",VLOOKUP(AM46,'シフト記号表（勤務時間帯）'!$C$6:$K$35,9,FALSE))</f>
        <v/>
      </c>
      <c r="AN47" s="387" t="str">
        <f>IF(AN46="","",VLOOKUP(AN46,'シフト記号表（勤務時間帯）'!$C$6:$K$35,9,FALSE))</f>
        <v/>
      </c>
      <c r="AO47" s="387" t="str">
        <f>IF(AO46="","",VLOOKUP(AO46,'シフト記号表（勤務時間帯）'!$C$6:$K$35,9,FALSE))</f>
        <v/>
      </c>
      <c r="AP47" s="387" t="str">
        <f>IF(AP46="","",VLOOKUP(AP46,'シフト記号表（勤務時間帯）'!$C$6:$K$35,9,FALSE))</f>
        <v/>
      </c>
      <c r="AQ47" s="387" t="str">
        <f>IF(AQ46="","",VLOOKUP(AQ46,'シフト記号表（勤務時間帯）'!$C$6:$K$35,9,FALSE))</f>
        <v/>
      </c>
      <c r="AR47" s="387" t="str">
        <f>IF(AR46="","",VLOOKUP(AR46,'シフト記号表（勤務時間帯）'!$C$6:$K$35,9,FALSE))</f>
        <v/>
      </c>
      <c r="AS47" s="387" t="str">
        <f>IF(AS46="","",VLOOKUP(AS46,'シフト記号表（勤務時間帯）'!$C$6:$K$35,9,FALSE))</f>
        <v/>
      </c>
      <c r="AT47" s="387" t="str">
        <f>IF(AT46="","",VLOOKUP(AT46,'シフト記号表（勤務時間帯）'!$C$6:$K$35,9,FALSE))</f>
        <v/>
      </c>
      <c r="AU47" s="387" t="str">
        <f>IF(AU46="","",VLOOKUP(AU46,'シフト記号表（勤務時間帯）'!$C$6:$K$35,9,FALSE))</f>
        <v/>
      </c>
      <c r="AV47" s="387" t="str">
        <f>IF(AV46="","",VLOOKUP(AV46,'シフト記号表（勤務時間帯）'!$C$6:$K$35,9,FALSE))</f>
        <v/>
      </c>
      <c r="AW47" s="461" t="str">
        <f>IF(AW46="","",VLOOKUP(AW46,'シフト記号表（勤務時間帯）'!$C$6:$K$35,9,FALSE))</f>
        <v/>
      </c>
      <c r="AX47" s="947">
        <f>IF($BB$4="４週",SUM(S47:AT47),IF($BB$4="暦月",SUM(S47:AW47),""))</f>
        <v>0</v>
      </c>
      <c r="AY47" s="948"/>
      <c r="AZ47" s="949">
        <f>IF($BB$4="４週",AX47/4,IF($BB$4="暦月",AX47/($BB$7/7),""))</f>
        <v>0</v>
      </c>
      <c r="BA47" s="950"/>
      <c r="BB47" s="940"/>
      <c r="BC47" s="940"/>
      <c r="BD47" s="940"/>
      <c r="BE47" s="940"/>
      <c r="BF47" s="940"/>
      <c r="BG47" s="941"/>
    </row>
    <row r="48" spans="1:59" s="345" customFormat="1" ht="20.25" customHeight="1" thickBot="1" x14ac:dyDescent="0.35">
      <c r="A48" s="877"/>
      <c r="B48" s="963"/>
      <c r="C48" s="963"/>
      <c r="D48" s="963"/>
      <c r="E48" s="963"/>
      <c r="F48" s="964"/>
      <c r="G48" s="388">
        <f>B46</f>
        <v>0</v>
      </c>
      <c r="H48" s="969"/>
      <c r="I48" s="970"/>
      <c r="J48" s="977"/>
      <c r="K48" s="978"/>
      <c r="L48" s="978"/>
      <c r="M48" s="978"/>
      <c r="N48" s="978"/>
      <c r="O48" s="979"/>
      <c r="P48" s="951" t="s">
        <v>321</v>
      </c>
      <c r="Q48" s="952"/>
      <c r="R48" s="953"/>
      <c r="S48" s="462" t="str">
        <f>IF(S46="","",VLOOKUP(S46,'シフト記号表（勤務時間帯）'!$C$6:$U$35,19,FALSE))</f>
        <v/>
      </c>
      <c r="T48" s="389" t="str">
        <f>IF(T46="","",VLOOKUP(T46,'シフト記号表（勤務時間帯）'!$C$6:$U$35,19,FALSE))</f>
        <v/>
      </c>
      <c r="U48" s="389" t="str">
        <f>IF(U46="","",VLOOKUP(U46,'シフト記号表（勤務時間帯）'!$C$6:$U$35,19,FALSE))</f>
        <v/>
      </c>
      <c r="V48" s="389" t="str">
        <f>IF(V46="","",VLOOKUP(V46,'シフト記号表（勤務時間帯）'!$C$6:$U$35,19,FALSE))</f>
        <v/>
      </c>
      <c r="W48" s="389" t="str">
        <f>IF(W46="","",VLOOKUP(W46,'シフト記号表（勤務時間帯）'!$C$6:$U$35,19,FALSE))</f>
        <v/>
      </c>
      <c r="X48" s="389" t="str">
        <f>IF(X46="","",VLOOKUP(X46,'シフト記号表（勤務時間帯）'!$C$6:$U$35,19,FALSE))</f>
        <v/>
      </c>
      <c r="Y48" s="389" t="str">
        <f>IF(Y46="","",VLOOKUP(Y46,'シフト記号表（勤務時間帯）'!$C$6:$U$35,19,FALSE))</f>
        <v/>
      </c>
      <c r="Z48" s="389" t="str">
        <f>IF(Z46="","",VLOOKUP(Z46,'シフト記号表（勤務時間帯）'!$C$6:$U$35,19,FALSE))</f>
        <v/>
      </c>
      <c r="AA48" s="389" t="str">
        <f>IF(AA46="","",VLOOKUP(AA46,'シフト記号表（勤務時間帯）'!$C$6:$U$35,19,FALSE))</f>
        <v/>
      </c>
      <c r="AB48" s="389" t="str">
        <f>IF(AB46="","",VLOOKUP(AB46,'シフト記号表（勤務時間帯）'!$C$6:$U$35,19,FALSE))</f>
        <v/>
      </c>
      <c r="AC48" s="389" t="str">
        <f>IF(AC46="","",VLOOKUP(AC46,'シフト記号表（勤務時間帯）'!$C$6:$U$35,19,FALSE))</f>
        <v/>
      </c>
      <c r="AD48" s="389" t="str">
        <f>IF(AD46="","",VLOOKUP(AD46,'シフト記号表（勤務時間帯）'!$C$6:$U$35,19,FALSE))</f>
        <v/>
      </c>
      <c r="AE48" s="389" t="str">
        <f>IF(AE46="","",VLOOKUP(AE46,'シフト記号表（勤務時間帯）'!$C$6:$U$35,19,FALSE))</f>
        <v/>
      </c>
      <c r="AF48" s="389" t="str">
        <f>IF(AF46="","",VLOOKUP(AF46,'シフト記号表（勤務時間帯）'!$C$6:$U$35,19,FALSE))</f>
        <v/>
      </c>
      <c r="AG48" s="389" t="str">
        <f>IF(AG46="","",VLOOKUP(AG46,'シフト記号表（勤務時間帯）'!$C$6:$U$35,19,FALSE))</f>
        <v/>
      </c>
      <c r="AH48" s="389" t="str">
        <f>IF(AH46="","",VLOOKUP(AH46,'シフト記号表（勤務時間帯）'!$C$6:$U$35,19,FALSE))</f>
        <v/>
      </c>
      <c r="AI48" s="389" t="str">
        <f>IF(AI46="","",VLOOKUP(AI46,'シフト記号表（勤務時間帯）'!$C$6:$U$35,19,FALSE))</f>
        <v/>
      </c>
      <c r="AJ48" s="389" t="str">
        <f>IF(AJ46="","",VLOOKUP(AJ46,'シフト記号表（勤務時間帯）'!$C$6:$U$35,19,FALSE))</f>
        <v/>
      </c>
      <c r="AK48" s="389" t="str">
        <f>IF(AK46="","",VLOOKUP(AK46,'シフト記号表（勤務時間帯）'!$C$6:$U$35,19,FALSE))</f>
        <v/>
      </c>
      <c r="AL48" s="389" t="str">
        <f>IF(AL46="","",VLOOKUP(AL46,'シフト記号表（勤務時間帯）'!$C$6:$U$35,19,FALSE))</f>
        <v/>
      </c>
      <c r="AM48" s="389" t="str">
        <f>IF(AM46="","",VLOOKUP(AM46,'シフト記号表（勤務時間帯）'!$C$6:$U$35,19,FALSE))</f>
        <v/>
      </c>
      <c r="AN48" s="389" t="str">
        <f>IF(AN46="","",VLOOKUP(AN46,'シフト記号表（勤務時間帯）'!$C$6:$U$35,19,FALSE))</f>
        <v/>
      </c>
      <c r="AO48" s="389" t="str">
        <f>IF(AO46="","",VLOOKUP(AO46,'シフト記号表（勤務時間帯）'!$C$6:$U$35,19,FALSE))</f>
        <v/>
      </c>
      <c r="AP48" s="389" t="str">
        <f>IF(AP46="","",VLOOKUP(AP46,'シフト記号表（勤務時間帯）'!$C$6:$U$35,19,FALSE))</f>
        <v/>
      </c>
      <c r="AQ48" s="389" t="str">
        <f>IF(AQ46="","",VLOOKUP(AQ46,'シフト記号表（勤務時間帯）'!$C$6:$U$35,19,FALSE))</f>
        <v/>
      </c>
      <c r="AR48" s="389" t="str">
        <f>IF(AR46="","",VLOOKUP(AR46,'シフト記号表（勤務時間帯）'!$C$6:$U$35,19,FALSE))</f>
        <v/>
      </c>
      <c r="AS48" s="389" t="str">
        <f>IF(AS46="","",VLOOKUP(AS46,'シフト記号表（勤務時間帯）'!$C$6:$U$35,19,FALSE))</f>
        <v/>
      </c>
      <c r="AT48" s="389" t="str">
        <f>IF(AT46="","",VLOOKUP(AT46,'シフト記号表（勤務時間帯）'!$C$6:$U$35,19,FALSE))</f>
        <v/>
      </c>
      <c r="AU48" s="389" t="str">
        <f>IF(AU46="","",VLOOKUP(AU46,'シフト記号表（勤務時間帯）'!$C$6:$U$35,19,FALSE))</f>
        <v/>
      </c>
      <c r="AV48" s="389" t="str">
        <f>IF(AV46="","",VLOOKUP(AV46,'シフト記号表（勤務時間帯）'!$C$6:$U$35,19,FALSE))</f>
        <v/>
      </c>
      <c r="AW48" s="463" t="str">
        <f>IF(AW46="","",VLOOKUP(AW46,'シフト記号表（勤務時間帯）'!$C$6:$U$35,19,FALSE))</f>
        <v/>
      </c>
      <c r="AX48" s="954">
        <f>IF($BB$4="４週",SUM(S48:AT48),IF($BB$4="暦月",SUM(S48:AW48),""))</f>
        <v>0</v>
      </c>
      <c r="AY48" s="955"/>
      <c r="AZ48" s="956">
        <f>IF($BB$4="４週",AX48/4,IF($BB$4="暦月",AX48/($BB$7/7),""))</f>
        <v>0</v>
      </c>
      <c r="BA48" s="957"/>
      <c r="BB48" s="942"/>
      <c r="BC48" s="942"/>
      <c r="BD48" s="942"/>
      <c r="BE48" s="942"/>
      <c r="BF48" s="942"/>
      <c r="BG48" s="943"/>
    </row>
    <row r="49" spans="1:59" s="345" customFormat="1" ht="20.25" customHeight="1" x14ac:dyDescent="0.3">
      <c r="A49" s="877">
        <v>12</v>
      </c>
      <c r="B49" s="961"/>
      <c r="C49" s="961"/>
      <c r="D49" s="961"/>
      <c r="E49" s="961"/>
      <c r="F49" s="962"/>
      <c r="G49" s="386"/>
      <c r="H49" s="967"/>
      <c r="I49" s="968"/>
      <c r="J49" s="974"/>
      <c r="K49" s="975"/>
      <c r="L49" s="975"/>
      <c r="M49" s="975"/>
      <c r="N49" s="975"/>
      <c r="O49" s="976"/>
      <c r="P49" s="980" t="s">
        <v>322</v>
      </c>
      <c r="Q49" s="981"/>
      <c r="R49" s="982"/>
      <c r="S49" s="46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5"/>
      <c r="AX49" s="983"/>
      <c r="AY49" s="984"/>
      <c r="AZ49" s="936"/>
      <c r="BA49" s="937"/>
      <c r="BB49" s="938"/>
      <c r="BC49" s="938"/>
      <c r="BD49" s="938"/>
      <c r="BE49" s="938"/>
      <c r="BF49" s="938"/>
      <c r="BG49" s="939"/>
    </row>
    <row r="50" spans="1:59" s="345" customFormat="1" ht="20.25" customHeight="1" x14ac:dyDescent="0.3">
      <c r="A50" s="877"/>
      <c r="B50" s="961"/>
      <c r="C50" s="961"/>
      <c r="D50" s="961"/>
      <c r="E50" s="961"/>
      <c r="F50" s="962"/>
      <c r="G50" s="386"/>
      <c r="H50" s="967"/>
      <c r="I50" s="968"/>
      <c r="J50" s="974"/>
      <c r="K50" s="975"/>
      <c r="L50" s="975"/>
      <c r="M50" s="975"/>
      <c r="N50" s="975"/>
      <c r="O50" s="976"/>
      <c r="P50" s="944" t="s">
        <v>320</v>
      </c>
      <c r="Q50" s="945"/>
      <c r="R50" s="946"/>
      <c r="S50" s="460" t="str">
        <f>IF(S49="","",VLOOKUP(S49,'シフト記号表（勤務時間帯）'!$C$6:$K$35,9,FALSE))</f>
        <v/>
      </c>
      <c r="T50" s="387" t="str">
        <f>IF(T49="","",VLOOKUP(T49,'シフト記号表（勤務時間帯）'!$C$6:$K$35,9,FALSE))</f>
        <v/>
      </c>
      <c r="U50" s="387" t="str">
        <f>IF(U49="","",VLOOKUP(U49,'シフト記号表（勤務時間帯）'!$C$6:$K$35,9,FALSE))</f>
        <v/>
      </c>
      <c r="V50" s="387" t="str">
        <f>IF(V49="","",VLOOKUP(V49,'シフト記号表（勤務時間帯）'!$C$6:$K$35,9,FALSE))</f>
        <v/>
      </c>
      <c r="W50" s="387" t="str">
        <f>IF(W49="","",VLOOKUP(W49,'シフト記号表（勤務時間帯）'!$C$6:$K$35,9,FALSE))</f>
        <v/>
      </c>
      <c r="X50" s="387" t="str">
        <f>IF(X49="","",VLOOKUP(X49,'シフト記号表（勤務時間帯）'!$C$6:$K$35,9,FALSE))</f>
        <v/>
      </c>
      <c r="Y50" s="387" t="str">
        <f>IF(Y49="","",VLOOKUP(Y49,'シフト記号表（勤務時間帯）'!$C$6:$K$35,9,FALSE))</f>
        <v/>
      </c>
      <c r="Z50" s="387" t="str">
        <f>IF(Z49="","",VLOOKUP(Z49,'シフト記号表（勤務時間帯）'!$C$6:$K$35,9,FALSE))</f>
        <v/>
      </c>
      <c r="AA50" s="387" t="str">
        <f>IF(AA49="","",VLOOKUP(AA49,'シフト記号表（勤務時間帯）'!$C$6:$K$35,9,FALSE))</f>
        <v/>
      </c>
      <c r="AB50" s="387" t="str">
        <f>IF(AB49="","",VLOOKUP(AB49,'シフト記号表（勤務時間帯）'!$C$6:$K$35,9,FALSE))</f>
        <v/>
      </c>
      <c r="AC50" s="387" t="str">
        <f>IF(AC49="","",VLOOKUP(AC49,'シフト記号表（勤務時間帯）'!$C$6:$K$35,9,FALSE))</f>
        <v/>
      </c>
      <c r="AD50" s="387" t="str">
        <f>IF(AD49="","",VLOOKUP(AD49,'シフト記号表（勤務時間帯）'!$C$6:$K$35,9,FALSE))</f>
        <v/>
      </c>
      <c r="AE50" s="387" t="str">
        <f>IF(AE49="","",VLOOKUP(AE49,'シフト記号表（勤務時間帯）'!$C$6:$K$35,9,FALSE))</f>
        <v/>
      </c>
      <c r="AF50" s="387" t="str">
        <f>IF(AF49="","",VLOOKUP(AF49,'シフト記号表（勤務時間帯）'!$C$6:$K$35,9,FALSE))</f>
        <v/>
      </c>
      <c r="AG50" s="387" t="str">
        <f>IF(AG49="","",VLOOKUP(AG49,'シフト記号表（勤務時間帯）'!$C$6:$K$35,9,FALSE))</f>
        <v/>
      </c>
      <c r="AH50" s="387" t="str">
        <f>IF(AH49="","",VLOOKUP(AH49,'シフト記号表（勤務時間帯）'!$C$6:$K$35,9,FALSE))</f>
        <v/>
      </c>
      <c r="AI50" s="387" t="str">
        <f>IF(AI49="","",VLOOKUP(AI49,'シフト記号表（勤務時間帯）'!$C$6:$K$35,9,FALSE))</f>
        <v/>
      </c>
      <c r="AJ50" s="387" t="str">
        <f>IF(AJ49="","",VLOOKUP(AJ49,'シフト記号表（勤務時間帯）'!$C$6:$K$35,9,FALSE))</f>
        <v/>
      </c>
      <c r="AK50" s="387" t="str">
        <f>IF(AK49="","",VLOOKUP(AK49,'シフト記号表（勤務時間帯）'!$C$6:$K$35,9,FALSE))</f>
        <v/>
      </c>
      <c r="AL50" s="387" t="str">
        <f>IF(AL49="","",VLOOKUP(AL49,'シフト記号表（勤務時間帯）'!$C$6:$K$35,9,FALSE))</f>
        <v/>
      </c>
      <c r="AM50" s="387" t="str">
        <f>IF(AM49="","",VLOOKUP(AM49,'シフト記号表（勤務時間帯）'!$C$6:$K$35,9,FALSE))</f>
        <v/>
      </c>
      <c r="AN50" s="387" t="str">
        <f>IF(AN49="","",VLOOKUP(AN49,'シフト記号表（勤務時間帯）'!$C$6:$K$35,9,FALSE))</f>
        <v/>
      </c>
      <c r="AO50" s="387" t="str">
        <f>IF(AO49="","",VLOOKUP(AO49,'シフト記号表（勤務時間帯）'!$C$6:$K$35,9,FALSE))</f>
        <v/>
      </c>
      <c r="AP50" s="387" t="str">
        <f>IF(AP49="","",VLOOKUP(AP49,'シフト記号表（勤務時間帯）'!$C$6:$K$35,9,FALSE))</f>
        <v/>
      </c>
      <c r="AQ50" s="387" t="str">
        <f>IF(AQ49="","",VLOOKUP(AQ49,'シフト記号表（勤務時間帯）'!$C$6:$K$35,9,FALSE))</f>
        <v/>
      </c>
      <c r="AR50" s="387" t="str">
        <f>IF(AR49="","",VLOOKUP(AR49,'シフト記号表（勤務時間帯）'!$C$6:$K$35,9,FALSE))</f>
        <v/>
      </c>
      <c r="AS50" s="387" t="str">
        <f>IF(AS49="","",VLOOKUP(AS49,'シフト記号表（勤務時間帯）'!$C$6:$K$35,9,FALSE))</f>
        <v/>
      </c>
      <c r="AT50" s="387" t="str">
        <f>IF(AT49="","",VLOOKUP(AT49,'シフト記号表（勤務時間帯）'!$C$6:$K$35,9,FALSE))</f>
        <v/>
      </c>
      <c r="AU50" s="387" t="str">
        <f>IF(AU49="","",VLOOKUP(AU49,'シフト記号表（勤務時間帯）'!$C$6:$K$35,9,FALSE))</f>
        <v/>
      </c>
      <c r="AV50" s="387" t="str">
        <f>IF(AV49="","",VLOOKUP(AV49,'シフト記号表（勤務時間帯）'!$C$6:$K$35,9,FALSE))</f>
        <v/>
      </c>
      <c r="AW50" s="461" t="str">
        <f>IF(AW49="","",VLOOKUP(AW49,'シフト記号表（勤務時間帯）'!$C$6:$K$35,9,FALSE))</f>
        <v/>
      </c>
      <c r="AX50" s="947">
        <f>IF($BB$4="４週",SUM(S50:AT50),IF($BB$4="暦月",SUM(S50:AW50),""))</f>
        <v>0</v>
      </c>
      <c r="AY50" s="948"/>
      <c r="AZ50" s="949">
        <f>IF($BB$4="４週",AX50/4,IF($BB$4="暦月",AX50/($BB$7/7),""))</f>
        <v>0</v>
      </c>
      <c r="BA50" s="950"/>
      <c r="BB50" s="940"/>
      <c r="BC50" s="940"/>
      <c r="BD50" s="940"/>
      <c r="BE50" s="940"/>
      <c r="BF50" s="940"/>
      <c r="BG50" s="941"/>
    </row>
    <row r="51" spans="1:59" s="345" customFormat="1" ht="20.25" customHeight="1" thickBot="1" x14ac:dyDescent="0.35">
      <c r="A51" s="878"/>
      <c r="B51" s="872"/>
      <c r="C51" s="872"/>
      <c r="D51" s="872"/>
      <c r="E51" s="872"/>
      <c r="F51" s="1015"/>
      <c r="G51" s="390">
        <f>B49</f>
        <v>0</v>
      </c>
      <c r="H51" s="1016"/>
      <c r="I51" s="1017"/>
      <c r="J51" s="987"/>
      <c r="K51" s="988"/>
      <c r="L51" s="988"/>
      <c r="M51" s="988"/>
      <c r="N51" s="988"/>
      <c r="O51" s="989"/>
      <c r="P51" s="990" t="s">
        <v>321</v>
      </c>
      <c r="Q51" s="991"/>
      <c r="R51" s="992"/>
      <c r="S51" s="465" t="str">
        <f>IF(S49="","",VLOOKUP(S49,'シフト記号表（勤務時間帯）'!$C$6:$U$35,19,FALSE))</f>
        <v/>
      </c>
      <c r="T51" s="391" t="str">
        <f>IF(T49="","",VLOOKUP(T49,'シフト記号表（勤務時間帯）'!$C$6:$U$35,19,FALSE))</f>
        <v/>
      </c>
      <c r="U51" s="391" t="str">
        <f>IF(U49="","",VLOOKUP(U49,'シフト記号表（勤務時間帯）'!$C$6:$U$35,19,FALSE))</f>
        <v/>
      </c>
      <c r="V51" s="391" t="str">
        <f>IF(V49="","",VLOOKUP(V49,'シフト記号表（勤務時間帯）'!$C$6:$U$35,19,FALSE))</f>
        <v/>
      </c>
      <c r="W51" s="391" t="str">
        <f>IF(W49="","",VLOOKUP(W49,'シフト記号表（勤務時間帯）'!$C$6:$U$35,19,FALSE))</f>
        <v/>
      </c>
      <c r="X51" s="391" t="str">
        <f>IF(X49="","",VLOOKUP(X49,'シフト記号表（勤務時間帯）'!$C$6:$U$35,19,FALSE))</f>
        <v/>
      </c>
      <c r="Y51" s="391" t="str">
        <f>IF(Y49="","",VLOOKUP(Y49,'シフト記号表（勤務時間帯）'!$C$6:$U$35,19,FALSE))</f>
        <v/>
      </c>
      <c r="Z51" s="391" t="str">
        <f>IF(Z49="","",VLOOKUP(Z49,'シフト記号表（勤務時間帯）'!$C$6:$U$35,19,FALSE))</f>
        <v/>
      </c>
      <c r="AA51" s="391" t="str">
        <f>IF(AA49="","",VLOOKUP(AA49,'シフト記号表（勤務時間帯）'!$C$6:$U$35,19,FALSE))</f>
        <v/>
      </c>
      <c r="AB51" s="391" t="str">
        <f>IF(AB49="","",VLOOKUP(AB49,'シフト記号表（勤務時間帯）'!$C$6:$U$35,19,FALSE))</f>
        <v/>
      </c>
      <c r="AC51" s="391" t="str">
        <f>IF(AC49="","",VLOOKUP(AC49,'シフト記号表（勤務時間帯）'!$C$6:$U$35,19,FALSE))</f>
        <v/>
      </c>
      <c r="AD51" s="391" t="str">
        <f>IF(AD49="","",VLOOKUP(AD49,'シフト記号表（勤務時間帯）'!$C$6:$U$35,19,FALSE))</f>
        <v/>
      </c>
      <c r="AE51" s="391" t="str">
        <f>IF(AE49="","",VLOOKUP(AE49,'シフト記号表（勤務時間帯）'!$C$6:$U$35,19,FALSE))</f>
        <v/>
      </c>
      <c r="AF51" s="391" t="str">
        <f>IF(AF49="","",VLOOKUP(AF49,'シフト記号表（勤務時間帯）'!$C$6:$U$35,19,FALSE))</f>
        <v/>
      </c>
      <c r="AG51" s="391" t="str">
        <f>IF(AG49="","",VLOOKUP(AG49,'シフト記号表（勤務時間帯）'!$C$6:$U$35,19,FALSE))</f>
        <v/>
      </c>
      <c r="AH51" s="391" t="str">
        <f>IF(AH49="","",VLOOKUP(AH49,'シフト記号表（勤務時間帯）'!$C$6:$U$35,19,FALSE))</f>
        <v/>
      </c>
      <c r="AI51" s="391" t="str">
        <f>IF(AI49="","",VLOOKUP(AI49,'シフト記号表（勤務時間帯）'!$C$6:$U$35,19,FALSE))</f>
        <v/>
      </c>
      <c r="AJ51" s="391" t="str">
        <f>IF(AJ49="","",VLOOKUP(AJ49,'シフト記号表（勤務時間帯）'!$C$6:$U$35,19,FALSE))</f>
        <v/>
      </c>
      <c r="AK51" s="391" t="str">
        <f>IF(AK49="","",VLOOKUP(AK49,'シフト記号表（勤務時間帯）'!$C$6:$U$35,19,FALSE))</f>
        <v/>
      </c>
      <c r="AL51" s="391" t="str">
        <f>IF(AL49="","",VLOOKUP(AL49,'シフト記号表（勤務時間帯）'!$C$6:$U$35,19,FALSE))</f>
        <v/>
      </c>
      <c r="AM51" s="391" t="str">
        <f>IF(AM49="","",VLOOKUP(AM49,'シフト記号表（勤務時間帯）'!$C$6:$U$35,19,FALSE))</f>
        <v/>
      </c>
      <c r="AN51" s="391" t="str">
        <f>IF(AN49="","",VLOOKUP(AN49,'シフト記号表（勤務時間帯）'!$C$6:$U$35,19,FALSE))</f>
        <v/>
      </c>
      <c r="AO51" s="391" t="str">
        <f>IF(AO49="","",VLOOKUP(AO49,'シフト記号表（勤務時間帯）'!$C$6:$U$35,19,FALSE))</f>
        <v/>
      </c>
      <c r="AP51" s="391" t="str">
        <f>IF(AP49="","",VLOOKUP(AP49,'シフト記号表（勤務時間帯）'!$C$6:$U$35,19,FALSE))</f>
        <v/>
      </c>
      <c r="AQ51" s="391" t="str">
        <f>IF(AQ49="","",VLOOKUP(AQ49,'シフト記号表（勤務時間帯）'!$C$6:$U$35,19,FALSE))</f>
        <v/>
      </c>
      <c r="AR51" s="391" t="str">
        <f>IF(AR49="","",VLOOKUP(AR49,'シフト記号表（勤務時間帯）'!$C$6:$U$35,19,FALSE))</f>
        <v/>
      </c>
      <c r="AS51" s="391" t="str">
        <f>IF(AS49="","",VLOOKUP(AS49,'シフト記号表（勤務時間帯）'!$C$6:$U$35,19,FALSE))</f>
        <v/>
      </c>
      <c r="AT51" s="391" t="str">
        <f>IF(AT49="","",VLOOKUP(AT49,'シフト記号表（勤務時間帯）'!$C$6:$U$35,19,FALSE))</f>
        <v/>
      </c>
      <c r="AU51" s="391" t="str">
        <f>IF(AU49="","",VLOOKUP(AU49,'シフト記号表（勤務時間帯）'!$C$6:$U$35,19,FALSE))</f>
        <v/>
      </c>
      <c r="AV51" s="391" t="str">
        <f>IF(AV49="","",VLOOKUP(AV49,'シフト記号表（勤務時間帯）'!$C$6:$U$35,19,FALSE))</f>
        <v/>
      </c>
      <c r="AW51" s="466" t="str">
        <f>IF(AW49="","",VLOOKUP(AW49,'シフト記号表（勤務時間帯）'!$C$6:$U$35,19,FALSE))</f>
        <v/>
      </c>
      <c r="AX51" s="993">
        <f>IF($BB$4="４週",SUM(S51:AT51),IF($BB$4="暦月",SUM(S51:AW51),""))</f>
        <v>0</v>
      </c>
      <c r="AY51" s="994"/>
      <c r="AZ51" s="995">
        <f>IF($BB$4="４週",AX51/4,IF($BB$4="暦月",AX51/($BB$7/7),""))</f>
        <v>0</v>
      </c>
      <c r="BA51" s="996"/>
      <c r="BB51" s="985"/>
      <c r="BC51" s="985"/>
      <c r="BD51" s="985"/>
      <c r="BE51" s="985"/>
      <c r="BF51" s="985"/>
      <c r="BG51" s="986"/>
    </row>
    <row r="52" spans="1:59" s="346" customFormat="1" ht="6" customHeight="1" thickBot="1" x14ac:dyDescent="0.45">
      <c r="A52" s="392"/>
      <c r="B52" s="393"/>
      <c r="C52" s="393"/>
      <c r="D52" s="393"/>
      <c r="E52" s="393"/>
      <c r="F52" s="393"/>
      <c r="G52" s="393"/>
      <c r="H52" s="394"/>
      <c r="I52" s="394"/>
      <c r="J52" s="393"/>
      <c r="K52" s="393"/>
      <c r="L52" s="393"/>
      <c r="M52" s="393"/>
      <c r="N52" s="393"/>
      <c r="O52" s="393"/>
      <c r="P52" s="395"/>
      <c r="Q52" s="395"/>
      <c r="R52" s="395"/>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4"/>
      <c r="AY52" s="394"/>
      <c r="AZ52" s="396"/>
      <c r="BA52" s="396"/>
      <c r="BB52" s="396"/>
      <c r="BC52" s="396"/>
      <c r="BD52" s="396"/>
      <c r="BE52" s="396"/>
      <c r="BF52" s="396"/>
      <c r="BG52" s="396"/>
    </row>
    <row r="53" spans="1:59" s="345" customFormat="1" ht="20.25" customHeight="1" x14ac:dyDescent="0.4">
      <c r="A53" s="397"/>
      <c r="B53" s="398"/>
      <c r="C53" s="398"/>
      <c r="D53" s="398"/>
      <c r="E53" s="999" t="s">
        <v>326</v>
      </c>
      <c r="F53" s="999"/>
      <c r="G53" s="999"/>
      <c r="H53" s="999"/>
      <c r="I53" s="999"/>
      <c r="J53" s="999"/>
      <c r="K53" s="999"/>
      <c r="L53" s="999"/>
      <c r="M53" s="999"/>
      <c r="N53" s="999"/>
      <c r="O53" s="999"/>
      <c r="P53" s="999"/>
      <c r="Q53" s="999"/>
      <c r="R53" s="1000"/>
      <c r="S53" s="399" t="str">
        <f t="shared" ref="S53:AV53" si="1">IF(SUMIF($G$16:$G$51, "生活相談員", S16:S51)=0,"",SUMIF($G$16:$G$51,"生活相談員",S16:S51))</f>
        <v/>
      </c>
      <c r="T53" s="400" t="str">
        <f t="shared" si="1"/>
        <v/>
      </c>
      <c r="U53" s="400" t="str">
        <f t="shared" si="1"/>
        <v/>
      </c>
      <c r="V53" s="400" t="str">
        <f t="shared" si="1"/>
        <v/>
      </c>
      <c r="W53" s="400" t="str">
        <f t="shared" si="1"/>
        <v/>
      </c>
      <c r="X53" s="400" t="str">
        <f t="shared" si="1"/>
        <v/>
      </c>
      <c r="Y53" s="400" t="str">
        <f t="shared" si="1"/>
        <v/>
      </c>
      <c r="Z53" s="400" t="str">
        <f t="shared" si="1"/>
        <v/>
      </c>
      <c r="AA53" s="400" t="str">
        <f t="shared" si="1"/>
        <v/>
      </c>
      <c r="AB53" s="400" t="str">
        <f t="shared" si="1"/>
        <v/>
      </c>
      <c r="AC53" s="400" t="str">
        <f t="shared" si="1"/>
        <v/>
      </c>
      <c r="AD53" s="400" t="str">
        <f t="shared" si="1"/>
        <v/>
      </c>
      <c r="AE53" s="400" t="str">
        <f t="shared" si="1"/>
        <v/>
      </c>
      <c r="AF53" s="400" t="str">
        <f t="shared" si="1"/>
        <v/>
      </c>
      <c r="AG53" s="400" t="str">
        <f t="shared" si="1"/>
        <v/>
      </c>
      <c r="AH53" s="400" t="str">
        <f t="shared" si="1"/>
        <v/>
      </c>
      <c r="AI53" s="400" t="str">
        <f t="shared" si="1"/>
        <v/>
      </c>
      <c r="AJ53" s="400" t="str">
        <f t="shared" si="1"/>
        <v/>
      </c>
      <c r="AK53" s="400" t="str">
        <f t="shared" si="1"/>
        <v/>
      </c>
      <c r="AL53" s="400" t="str">
        <f t="shared" si="1"/>
        <v/>
      </c>
      <c r="AM53" s="400" t="str">
        <f t="shared" si="1"/>
        <v/>
      </c>
      <c r="AN53" s="400" t="str">
        <f t="shared" si="1"/>
        <v/>
      </c>
      <c r="AO53" s="400" t="str">
        <f t="shared" si="1"/>
        <v/>
      </c>
      <c r="AP53" s="400" t="str">
        <f t="shared" si="1"/>
        <v/>
      </c>
      <c r="AQ53" s="400" t="str">
        <f t="shared" si="1"/>
        <v/>
      </c>
      <c r="AR53" s="400" t="str">
        <f t="shared" si="1"/>
        <v/>
      </c>
      <c r="AS53" s="400" t="str">
        <f t="shared" si="1"/>
        <v/>
      </c>
      <c r="AT53" s="400" t="str">
        <f t="shared" si="1"/>
        <v/>
      </c>
      <c r="AU53" s="400" t="str">
        <f t="shared" si="1"/>
        <v/>
      </c>
      <c r="AV53" s="400" t="str">
        <f t="shared" si="1"/>
        <v/>
      </c>
      <c r="AW53" s="400" t="str">
        <f>IF(SUMIF($G$16:$G$51, "生活相談員", AW16:AW51)=0,"",SUMIF($G$16:$G$51,"生活相談員",AW16:AW51))</f>
        <v/>
      </c>
      <c r="AX53" s="886" t="str">
        <f>IF(SUMIF($G$16:$G$51, "生活相談員", AX16:AX51)=0,"",SUMIF($G$16:$G$51,"生活相談員",AX16:AX51))</f>
        <v/>
      </c>
      <c r="AY53" s="886"/>
      <c r="AZ53" s="1001" t="str">
        <f>IF(SUMIF($G$16:$G$51, "生活相談員", AZ16:AZ51)=0,"",SUMIF($G$16:$G$51,"生活相談員",AZ16:AZ51))</f>
        <v/>
      </c>
      <c r="BA53" s="1001"/>
      <c r="BB53" s="1002"/>
      <c r="BC53" s="1002"/>
      <c r="BD53" s="1002"/>
      <c r="BE53" s="1002"/>
      <c r="BF53" s="1002"/>
      <c r="BG53" s="1002"/>
    </row>
    <row r="54" spans="1:59" s="345" customFormat="1" ht="20.25" customHeight="1" x14ac:dyDescent="0.4">
      <c r="A54" s="401"/>
      <c r="B54" s="402"/>
      <c r="C54" s="402"/>
      <c r="D54" s="402"/>
      <c r="E54" s="1003" t="s">
        <v>327</v>
      </c>
      <c r="F54" s="1003"/>
      <c r="G54" s="1003"/>
      <c r="H54" s="1003"/>
      <c r="I54" s="1003"/>
      <c r="J54" s="1003"/>
      <c r="K54" s="1003"/>
      <c r="L54" s="1003"/>
      <c r="M54" s="1003"/>
      <c r="N54" s="1003"/>
      <c r="O54" s="1003"/>
      <c r="P54" s="1003"/>
      <c r="Q54" s="1003"/>
      <c r="R54" s="1004"/>
      <c r="S54" s="399" t="str">
        <f>IF(SUMIF($G$16:$G$51, "介護職員", S16:S51)=0,"",SUMIF($G$16:$G$51,"介護職員",S16:S51))</f>
        <v/>
      </c>
      <c r="T54" s="400" t="str">
        <f>IF(SUMIF($G$16:$G$51, "介護職員", T16:T51)=0,"",SUMIF($G$16:$G$51,"介護職員",T16:T51))</f>
        <v/>
      </c>
      <c r="U54" s="400" t="str">
        <f>IF(SUMIF($G$16:$G$51, "介護職員", U16:U51)=0,"",SUMIF($G$16:$G$51,"介護職員",U16:U51))</f>
        <v/>
      </c>
      <c r="V54" s="400" t="str">
        <f t="shared" ref="V54:AV54" si="2">IF(SUMIF($G$16:$G$51, "介護職員", V16:V51)=0,"",SUMIF($G$16:$G$51,"介護職員",V16:V51))</f>
        <v/>
      </c>
      <c r="W54" s="400" t="str">
        <f t="shared" si="2"/>
        <v/>
      </c>
      <c r="X54" s="400" t="str">
        <f t="shared" si="2"/>
        <v/>
      </c>
      <c r="Y54" s="400" t="str">
        <f t="shared" si="2"/>
        <v/>
      </c>
      <c r="Z54" s="400" t="str">
        <f t="shared" si="2"/>
        <v/>
      </c>
      <c r="AA54" s="400" t="str">
        <f t="shared" si="2"/>
        <v/>
      </c>
      <c r="AB54" s="400" t="str">
        <f t="shared" si="2"/>
        <v/>
      </c>
      <c r="AC54" s="400" t="str">
        <f t="shared" si="2"/>
        <v/>
      </c>
      <c r="AD54" s="400" t="str">
        <f t="shared" si="2"/>
        <v/>
      </c>
      <c r="AE54" s="400" t="str">
        <f t="shared" si="2"/>
        <v/>
      </c>
      <c r="AF54" s="400" t="str">
        <f t="shared" si="2"/>
        <v/>
      </c>
      <c r="AG54" s="400" t="str">
        <f t="shared" si="2"/>
        <v/>
      </c>
      <c r="AH54" s="400" t="str">
        <f t="shared" si="2"/>
        <v/>
      </c>
      <c r="AI54" s="400" t="str">
        <f t="shared" si="2"/>
        <v/>
      </c>
      <c r="AJ54" s="400" t="str">
        <f t="shared" si="2"/>
        <v/>
      </c>
      <c r="AK54" s="400" t="str">
        <f t="shared" si="2"/>
        <v/>
      </c>
      <c r="AL54" s="400" t="str">
        <f t="shared" si="2"/>
        <v/>
      </c>
      <c r="AM54" s="400" t="str">
        <f t="shared" si="2"/>
        <v/>
      </c>
      <c r="AN54" s="400" t="str">
        <f t="shared" si="2"/>
        <v/>
      </c>
      <c r="AO54" s="400" t="str">
        <f t="shared" si="2"/>
        <v/>
      </c>
      <c r="AP54" s="400" t="str">
        <f t="shared" si="2"/>
        <v/>
      </c>
      <c r="AQ54" s="400" t="str">
        <f t="shared" si="2"/>
        <v/>
      </c>
      <c r="AR54" s="400" t="str">
        <f t="shared" si="2"/>
        <v/>
      </c>
      <c r="AS54" s="400" t="str">
        <f t="shared" si="2"/>
        <v/>
      </c>
      <c r="AT54" s="400" t="str">
        <f t="shared" si="2"/>
        <v/>
      </c>
      <c r="AU54" s="400" t="str">
        <f t="shared" si="2"/>
        <v/>
      </c>
      <c r="AV54" s="400" t="str">
        <f t="shared" si="2"/>
        <v/>
      </c>
      <c r="AW54" s="400" t="str">
        <f>IF(SUMIF($G$16:$G$51, "介護職員", AW16:AW51)=0,"",SUMIF($G$16:$G$51,"介護職員",AW16:AW51))</f>
        <v/>
      </c>
      <c r="AX54" s="886" t="str">
        <f>IF(SUMIF($G$16:$G$51, "介護職員", AX16:AX51)=0,"",SUMIF($G$16:$G$51,"介護職員",AX16:AX51))</f>
        <v/>
      </c>
      <c r="AY54" s="886"/>
      <c r="AZ54" s="1001" t="str">
        <f>IF(SUMIF($G$16:$G$51, "介護職員", AZ16:AZ51)=0,"",SUMIF($G$16:$G$51,"介護職員",AZ16:AZ51))</f>
        <v/>
      </c>
      <c r="BA54" s="1001"/>
      <c r="BB54" s="1002"/>
      <c r="BC54" s="1002"/>
      <c r="BD54" s="1002"/>
      <c r="BE54" s="1002"/>
      <c r="BF54" s="1002"/>
      <c r="BG54" s="1002"/>
    </row>
    <row r="55" spans="1:59" s="345" customFormat="1" ht="20.25" customHeight="1" x14ac:dyDescent="0.4">
      <c r="A55" s="401"/>
      <c r="B55" s="402"/>
      <c r="C55" s="402"/>
      <c r="D55" s="402"/>
      <c r="E55" s="1003" t="s">
        <v>328</v>
      </c>
      <c r="F55" s="1003"/>
      <c r="G55" s="1003"/>
      <c r="H55" s="1003"/>
      <c r="I55" s="1003"/>
      <c r="J55" s="1003"/>
      <c r="K55" s="1003"/>
      <c r="L55" s="1003"/>
      <c r="M55" s="1003"/>
      <c r="N55" s="1003"/>
      <c r="O55" s="1003"/>
      <c r="P55" s="1003"/>
      <c r="Q55" s="1003"/>
      <c r="R55" s="1004"/>
      <c r="S55" s="403"/>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5"/>
      <c r="AX55" s="1005"/>
      <c r="AY55" s="1005"/>
      <c r="AZ55" s="1005"/>
      <c r="BA55" s="1005"/>
      <c r="BB55" s="1002"/>
      <c r="BC55" s="1002"/>
      <c r="BD55" s="1002"/>
      <c r="BE55" s="1002"/>
      <c r="BF55" s="1002"/>
      <c r="BG55" s="1002"/>
    </row>
    <row r="56" spans="1:59" s="345" customFormat="1" ht="20.25" customHeight="1" x14ac:dyDescent="0.4">
      <c r="A56" s="401"/>
      <c r="B56" s="402"/>
      <c r="C56" s="402"/>
      <c r="D56" s="402"/>
      <c r="E56" s="1003" t="s">
        <v>329</v>
      </c>
      <c r="F56" s="1003"/>
      <c r="G56" s="1003"/>
      <c r="H56" s="1003"/>
      <c r="I56" s="1003"/>
      <c r="J56" s="1003"/>
      <c r="K56" s="1003"/>
      <c r="L56" s="1003"/>
      <c r="M56" s="1003"/>
      <c r="N56" s="1003"/>
      <c r="O56" s="1003"/>
      <c r="P56" s="1003"/>
      <c r="Q56" s="1003"/>
      <c r="R56" s="1004"/>
      <c r="S56" s="403"/>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5"/>
      <c r="AX56" s="1005"/>
      <c r="AY56" s="1005"/>
      <c r="AZ56" s="1005"/>
      <c r="BA56" s="1005"/>
      <c r="BB56" s="1002"/>
      <c r="BC56" s="1002"/>
      <c r="BD56" s="1002"/>
      <c r="BE56" s="1002"/>
      <c r="BF56" s="1002"/>
      <c r="BG56" s="1002"/>
    </row>
    <row r="57" spans="1:59" s="345" customFormat="1" ht="20.25" customHeight="1" thickBot="1" x14ac:dyDescent="0.45">
      <c r="A57" s="406"/>
      <c r="B57" s="407"/>
      <c r="C57" s="407"/>
      <c r="D57" s="407"/>
      <c r="E57" s="997" t="s">
        <v>330</v>
      </c>
      <c r="F57" s="997"/>
      <c r="G57" s="997"/>
      <c r="H57" s="997"/>
      <c r="I57" s="997"/>
      <c r="J57" s="997"/>
      <c r="K57" s="997"/>
      <c r="L57" s="997"/>
      <c r="M57" s="997"/>
      <c r="N57" s="997"/>
      <c r="O57" s="997"/>
      <c r="P57" s="997"/>
      <c r="Q57" s="997"/>
      <c r="R57" s="998"/>
      <c r="S57" s="408" t="str">
        <f>IF(S56&lt;&gt;"",IF(S55&gt;15,((S55-15)/5+1)*S56,S56),"")</f>
        <v/>
      </c>
      <c r="T57" s="365" t="str">
        <f t="shared" ref="T57:AW57" si="3">IF(T56&lt;&gt;"",IF(T55&gt;15,((T55-15)/5+1)*T56,T56),"")</f>
        <v/>
      </c>
      <c r="U57" s="365" t="str">
        <f>IF(U56&lt;&gt;"",IF(U55&gt;15,((U55-15)/5+1)*U56,U56),"")</f>
        <v/>
      </c>
      <c r="V57" s="365" t="str">
        <f t="shared" si="3"/>
        <v/>
      </c>
      <c r="W57" s="365" t="str">
        <f t="shared" si="3"/>
        <v/>
      </c>
      <c r="X57" s="365" t="str">
        <f t="shared" si="3"/>
        <v/>
      </c>
      <c r="Y57" s="365" t="str">
        <f t="shared" si="3"/>
        <v/>
      </c>
      <c r="Z57" s="365" t="str">
        <f t="shared" si="3"/>
        <v/>
      </c>
      <c r="AA57" s="365" t="str">
        <f t="shared" si="3"/>
        <v/>
      </c>
      <c r="AB57" s="365" t="str">
        <f t="shared" si="3"/>
        <v/>
      </c>
      <c r="AC57" s="365" t="str">
        <f t="shared" si="3"/>
        <v/>
      </c>
      <c r="AD57" s="365" t="str">
        <f t="shared" si="3"/>
        <v/>
      </c>
      <c r="AE57" s="365" t="str">
        <f t="shared" si="3"/>
        <v/>
      </c>
      <c r="AF57" s="365" t="str">
        <f t="shared" si="3"/>
        <v/>
      </c>
      <c r="AG57" s="365" t="str">
        <f t="shared" si="3"/>
        <v/>
      </c>
      <c r="AH57" s="365" t="str">
        <f t="shared" si="3"/>
        <v/>
      </c>
      <c r="AI57" s="365" t="str">
        <f t="shared" si="3"/>
        <v/>
      </c>
      <c r="AJ57" s="365" t="str">
        <f t="shared" si="3"/>
        <v/>
      </c>
      <c r="AK57" s="365" t="str">
        <f t="shared" si="3"/>
        <v/>
      </c>
      <c r="AL57" s="365" t="str">
        <f t="shared" si="3"/>
        <v/>
      </c>
      <c r="AM57" s="365" t="str">
        <f t="shared" si="3"/>
        <v/>
      </c>
      <c r="AN57" s="365" t="str">
        <f t="shared" si="3"/>
        <v/>
      </c>
      <c r="AO57" s="365" t="str">
        <f t="shared" si="3"/>
        <v/>
      </c>
      <c r="AP57" s="365" t="str">
        <f t="shared" si="3"/>
        <v/>
      </c>
      <c r="AQ57" s="365" t="str">
        <f t="shared" si="3"/>
        <v/>
      </c>
      <c r="AR57" s="365" t="str">
        <f t="shared" si="3"/>
        <v/>
      </c>
      <c r="AS57" s="365" t="str">
        <f t="shared" si="3"/>
        <v/>
      </c>
      <c r="AT57" s="365" t="str">
        <f t="shared" si="3"/>
        <v/>
      </c>
      <c r="AU57" s="365" t="str">
        <f t="shared" si="3"/>
        <v/>
      </c>
      <c r="AV57" s="365" t="str">
        <f t="shared" si="3"/>
        <v/>
      </c>
      <c r="AW57" s="409" t="str">
        <f t="shared" si="3"/>
        <v/>
      </c>
      <c r="AX57" s="1005"/>
      <c r="AY57" s="1005"/>
      <c r="AZ57" s="1005"/>
      <c r="BA57" s="1005"/>
      <c r="BB57" s="1002"/>
      <c r="BC57" s="1002"/>
      <c r="BD57" s="1002"/>
      <c r="BE57" s="1002"/>
      <c r="BF57" s="1002"/>
      <c r="BG57" s="1002"/>
    </row>
    <row r="58" spans="1:59" s="345" customFormat="1" ht="20.25" customHeight="1" x14ac:dyDescent="0.3">
      <c r="A58" s="1006" t="s">
        <v>331</v>
      </c>
      <c r="B58" s="927"/>
      <c r="C58" s="927"/>
      <c r="D58" s="927"/>
      <c r="E58" s="927"/>
      <c r="F58" s="927"/>
      <c r="G58" s="927"/>
      <c r="H58" s="927"/>
      <c r="I58" s="927"/>
      <c r="J58" s="1010" t="s">
        <v>332</v>
      </c>
      <c r="K58" s="880"/>
      <c r="L58" s="880"/>
      <c r="M58" s="880"/>
      <c r="N58" s="880"/>
      <c r="O58" s="880"/>
      <c r="P58" s="880"/>
      <c r="Q58" s="880"/>
      <c r="R58" s="888"/>
      <c r="S58" s="408" t="str">
        <f t="shared" ref="S58:AH61" si="4">IF($J58="","",IF(COUNTIFS($G$16:$G$51,$J58,S$16:S$51,"&gt;0")=0,"",COUNTIFS($G$16:$G$51,$J58,S$16:S$51,"&gt;0")))</f>
        <v/>
      </c>
      <c r="T58" s="365" t="str">
        <f t="shared" si="4"/>
        <v/>
      </c>
      <c r="U58" s="365" t="str">
        <f t="shared" si="4"/>
        <v/>
      </c>
      <c r="V58" s="365" t="str">
        <f t="shared" si="4"/>
        <v/>
      </c>
      <c r="W58" s="365" t="str">
        <f t="shared" si="4"/>
        <v/>
      </c>
      <c r="X58" s="365" t="str">
        <f t="shared" si="4"/>
        <v/>
      </c>
      <c r="Y58" s="365" t="str">
        <f t="shared" si="4"/>
        <v/>
      </c>
      <c r="Z58" s="365" t="str">
        <f t="shared" si="4"/>
        <v/>
      </c>
      <c r="AA58" s="365" t="str">
        <f t="shared" si="4"/>
        <v/>
      </c>
      <c r="AB58" s="365" t="str">
        <f t="shared" si="4"/>
        <v/>
      </c>
      <c r="AC58" s="365" t="str">
        <f t="shared" si="4"/>
        <v/>
      </c>
      <c r="AD58" s="365" t="str">
        <f t="shared" si="4"/>
        <v/>
      </c>
      <c r="AE58" s="365" t="str">
        <f t="shared" si="4"/>
        <v/>
      </c>
      <c r="AF58" s="365" t="str">
        <f t="shared" si="4"/>
        <v/>
      </c>
      <c r="AG58" s="365" t="str">
        <f t="shared" si="4"/>
        <v/>
      </c>
      <c r="AH58" s="365" t="str">
        <f t="shared" si="4"/>
        <v/>
      </c>
      <c r="AI58" s="365" t="str">
        <f t="shared" ref="AI58:AW61" si="5">IF($J58="","",IF(COUNTIFS($G$16:$G$51,$J58,AI$16:AI$51,"&gt;0")=0,"",COUNTIFS($G$16:$G$51,$J58,AI$16:AI$51,"&gt;0")))</f>
        <v/>
      </c>
      <c r="AJ58" s="365" t="str">
        <f t="shared" si="5"/>
        <v/>
      </c>
      <c r="AK58" s="365" t="str">
        <f t="shared" si="5"/>
        <v/>
      </c>
      <c r="AL58" s="365" t="str">
        <f t="shared" si="5"/>
        <v/>
      </c>
      <c r="AM58" s="365" t="str">
        <f t="shared" si="5"/>
        <v/>
      </c>
      <c r="AN58" s="365" t="str">
        <f t="shared" si="5"/>
        <v/>
      </c>
      <c r="AO58" s="365" t="str">
        <f t="shared" si="5"/>
        <v/>
      </c>
      <c r="AP58" s="365" t="str">
        <f t="shared" si="5"/>
        <v/>
      </c>
      <c r="AQ58" s="365" t="str">
        <f t="shared" si="5"/>
        <v/>
      </c>
      <c r="AR58" s="365" t="str">
        <f t="shared" si="5"/>
        <v/>
      </c>
      <c r="AS58" s="365" t="str">
        <f t="shared" si="5"/>
        <v/>
      </c>
      <c r="AT58" s="365" t="str">
        <f t="shared" si="5"/>
        <v/>
      </c>
      <c r="AU58" s="365" t="str">
        <f t="shared" si="5"/>
        <v/>
      </c>
      <c r="AV58" s="365" t="str">
        <f t="shared" si="5"/>
        <v/>
      </c>
      <c r="AW58" s="365" t="str">
        <f t="shared" si="5"/>
        <v/>
      </c>
      <c r="AX58" s="1005"/>
      <c r="AY58" s="1005"/>
      <c r="AZ58" s="1005"/>
      <c r="BA58" s="1005"/>
      <c r="BB58" s="1002"/>
      <c r="BC58" s="1002"/>
      <c r="BD58" s="1002"/>
      <c r="BE58" s="1002"/>
      <c r="BF58" s="1002"/>
      <c r="BG58" s="1002"/>
    </row>
    <row r="59" spans="1:59" s="345" customFormat="1" ht="20.25" customHeight="1" x14ac:dyDescent="0.3">
      <c r="A59" s="1007"/>
      <c r="B59" s="929"/>
      <c r="C59" s="929"/>
      <c r="D59" s="929"/>
      <c r="E59" s="929"/>
      <c r="F59" s="929"/>
      <c r="G59" s="929"/>
      <c r="H59" s="929"/>
      <c r="I59" s="929"/>
      <c r="J59" s="1011" t="s">
        <v>333</v>
      </c>
      <c r="K59" s="882"/>
      <c r="L59" s="882"/>
      <c r="M59" s="882"/>
      <c r="N59" s="882"/>
      <c r="O59" s="882"/>
      <c r="P59" s="882"/>
      <c r="Q59" s="882"/>
      <c r="R59" s="889"/>
      <c r="S59" s="408" t="str">
        <f t="shared" si="4"/>
        <v/>
      </c>
      <c r="T59" s="365" t="str">
        <f t="shared" si="4"/>
        <v/>
      </c>
      <c r="U59" s="365" t="str">
        <f t="shared" si="4"/>
        <v/>
      </c>
      <c r="V59" s="365" t="str">
        <f t="shared" si="4"/>
        <v/>
      </c>
      <c r="W59" s="365" t="str">
        <f t="shared" si="4"/>
        <v/>
      </c>
      <c r="X59" s="365" t="str">
        <f t="shared" si="4"/>
        <v/>
      </c>
      <c r="Y59" s="365" t="str">
        <f t="shared" si="4"/>
        <v/>
      </c>
      <c r="Z59" s="365" t="str">
        <f t="shared" si="4"/>
        <v/>
      </c>
      <c r="AA59" s="365" t="str">
        <f t="shared" si="4"/>
        <v/>
      </c>
      <c r="AB59" s="365" t="str">
        <f t="shared" si="4"/>
        <v/>
      </c>
      <c r="AC59" s="365" t="str">
        <f t="shared" si="4"/>
        <v/>
      </c>
      <c r="AD59" s="365" t="str">
        <f t="shared" si="4"/>
        <v/>
      </c>
      <c r="AE59" s="365" t="str">
        <f t="shared" si="4"/>
        <v/>
      </c>
      <c r="AF59" s="365" t="str">
        <f t="shared" si="4"/>
        <v/>
      </c>
      <c r="AG59" s="365" t="str">
        <f t="shared" si="4"/>
        <v/>
      </c>
      <c r="AH59" s="365" t="str">
        <f t="shared" si="4"/>
        <v/>
      </c>
      <c r="AI59" s="365" t="str">
        <f t="shared" si="5"/>
        <v/>
      </c>
      <c r="AJ59" s="365" t="str">
        <f t="shared" si="5"/>
        <v/>
      </c>
      <c r="AK59" s="365" t="str">
        <f t="shared" si="5"/>
        <v/>
      </c>
      <c r="AL59" s="365" t="str">
        <f t="shared" si="5"/>
        <v/>
      </c>
      <c r="AM59" s="365" t="str">
        <f t="shared" si="5"/>
        <v/>
      </c>
      <c r="AN59" s="365" t="str">
        <f t="shared" si="5"/>
        <v/>
      </c>
      <c r="AO59" s="365" t="str">
        <f t="shared" si="5"/>
        <v/>
      </c>
      <c r="AP59" s="365" t="str">
        <f t="shared" si="5"/>
        <v/>
      </c>
      <c r="AQ59" s="365" t="str">
        <f t="shared" si="5"/>
        <v/>
      </c>
      <c r="AR59" s="365" t="str">
        <f t="shared" si="5"/>
        <v/>
      </c>
      <c r="AS59" s="365" t="str">
        <f t="shared" si="5"/>
        <v/>
      </c>
      <c r="AT59" s="365" t="str">
        <f t="shared" si="5"/>
        <v/>
      </c>
      <c r="AU59" s="365" t="str">
        <f t="shared" si="5"/>
        <v/>
      </c>
      <c r="AV59" s="365" t="str">
        <f t="shared" si="5"/>
        <v/>
      </c>
      <c r="AW59" s="365" t="str">
        <f t="shared" si="5"/>
        <v/>
      </c>
      <c r="AX59" s="1005"/>
      <c r="AY59" s="1005"/>
      <c r="AZ59" s="1005"/>
      <c r="BA59" s="1005"/>
      <c r="BB59" s="1002"/>
      <c r="BC59" s="1002"/>
      <c r="BD59" s="1002"/>
      <c r="BE59" s="1002"/>
      <c r="BF59" s="1002"/>
      <c r="BG59" s="1002"/>
    </row>
    <row r="60" spans="1:59" s="345" customFormat="1" ht="20.25" customHeight="1" x14ac:dyDescent="0.3">
      <c r="A60" s="1007"/>
      <c r="B60" s="929"/>
      <c r="C60" s="929"/>
      <c r="D60" s="929"/>
      <c r="E60" s="929"/>
      <c r="F60" s="929"/>
      <c r="G60" s="929"/>
      <c r="H60" s="929"/>
      <c r="I60" s="929"/>
      <c r="J60" s="1011" t="s">
        <v>334</v>
      </c>
      <c r="K60" s="882"/>
      <c r="L60" s="882"/>
      <c r="M60" s="882"/>
      <c r="N60" s="882"/>
      <c r="O60" s="882"/>
      <c r="P60" s="882"/>
      <c r="Q60" s="882"/>
      <c r="R60" s="889"/>
      <c r="S60" s="408" t="str">
        <f t="shared" si="4"/>
        <v/>
      </c>
      <c r="T60" s="365" t="str">
        <f t="shared" si="4"/>
        <v/>
      </c>
      <c r="U60" s="365" t="str">
        <f t="shared" si="4"/>
        <v/>
      </c>
      <c r="V60" s="365" t="str">
        <f t="shared" si="4"/>
        <v/>
      </c>
      <c r="W60" s="365" t="str">
        <f t="shared" si="4"/>
        <v/>
      </c>
      <c r="X60" s="365" t="str">
        <f t="shared" si="4"/>
        <v/>
      </c>
      <c r="Y60" s="365" t="str">
        <f t="shared" si="4"/>
        <v/>
      </c>
      <c r="Z60" s="365" t="str">
        <f t="shared" si="4"/>
        <v/>
      </c>
      <c r="AA60" s="365" t="str">
        <f t="shared" si="4"/>
        <v/>
      </c>
      <c r="AB60" s="365" t="str">
        <f t="shared" si="4"/>
        <v/>
      </c>
      <c r="AC60" s="365" t="str">
        <f t="shared" si="4"/>
        <v/>
      </c>
      <c r="AD60" s="365" t="str">
        <f t="shared" si="4"/>
        <v/>
      </c>
      <c r="AE60" s="365" t="str">
        <f t="shared" si="4"/>
        <v/>
      </c>
      <c r="AF60" s="365" t="str">
        <f t="shared" si="4"/>
        <v/>
      </c>
      <c r="AG60" s="365" t="str">
        <f t="shared" si="4"/>
        <v/>
      </c>
      <c r="AH60" s="365" t="str">
        <f t="shared" si="4"/>
        <v/>
      </c>
      <c r="AI60" s="365" t="str">
        <f t="shared" si="5"/>
        <v/>
      </c>
      <c r="AJ60" s="365" t="str">
        <f t="shared" si="5"/>
        <v/>
      </c>
      <c r="AK60" s="365" t="str">
        <f t="shared" si="5"/>
        <v/>
      </c>
      <c r="AL60" s="365" t="str">
        <f t="shared" si="5"/>
        <v/>
      </c>
      <c r="AM60" s="365" t="str">
        <f t="shared" si="5"/>
        <v/>
      </c>
      <c r="AN60" s="365" t="str">
        <f t="shared" si="5"/>
        <v/>
      </c>
      <c r="AO60" s="365" t="str">
        <f t="shared" si="5"/>
        <v/>
      </c>
      <c r="AP60" s="365" t="str">
        <f t="shared" si="5"/>
        <v/>
      </c>
      <c r="AQ60" s="365" t="str">
        <f t="shared" si="5"/>
        <v/>
      </c>
      <c r="AR60" s="365" t="str">
        <f t="shared" si="5"/>
        <v/>
      </c>
      <c r="AS60" s="365" t="str">
        <f t="shared" si="5"/>
        <v/>
      </c>
      <c r="AT60" s="365" t="str">
        <f t="shared" si="5"/>
        <v/>
      </c>
      <c r="AU60" s="365" t="str">
        <f t="shared" si="5"/>
        <v/>
      </c>
      <c r="AV60" s="365" t="str">
        <f t="shared" si="5"/>
        <v/>
      </c>
      <c r="AW60" s="365" t="str">
        <f t="shared" si="5"/>
        <v/>
      </c>
      <c r="AX60" s="1005"/>
      <c r="AY60" s="1005"/>
      <c r="AZ60" s="1005"/>
      <c r="BA60" s="1005"/>
      <c r="BB60" s="1002"/>
      <c r="BC60" s="1002"/>
      <c r="BD60" s="1002"/>
      <c r="BE60" s="1002"/>
      <c r="BF60" s="1002"/>
      <c r="BG60" s="1002"/>
    </row>
    <row r="61" spans="1:59" s="345" customFormat="1" ht="20.25" customHeight="1" x14ac:dyDescent="0.3">
      <c r="A61" s="1007"/>
      <c r="B61" s="929"/>
      <c r="C61" s="929"/>
      <c r="D61" s="929"/>
      <c r="E61" s="929"/>
      <c r="F61" s="929"/>
      <c r="G61" s="929"/>
      <c r="H61" s="929"/>
      <c r="I61" s="929"/>
      <c r="J61" s="1011" t="s">
        <v>335</v>
      </c>
      <c r="K61" s="882"/>
      <c r="L61" s="882"/>
      <c r="M61" s="882"/>
      <c r="N61" s="882"/>
      <c r="O61" s="882"/>
      <c r="P61" s="882"/>
      <c r="Q61" s="882"/>
      <c r="R61" s="889"/>
      <c r="S61" s="408" t="str">
        <f t="shared" si="4"/>
        <v/>
      </c>
      <c r="T61" s="365" t="str">
        <f t="shared" si="4"/>
        <v/>
      </c>
      <c r="U61" s="365" t="str">
        <f t="shared" si="4"/>
        <v/>
      </c>
      <c r="V61" s="365" t="str">
        <f t="shared" si="4"/>
        <v/>
      </c>
      <c r="W61" s="365" t="str">
        <f t="shared" si="4"/>
        <v/>
      </c>
      <c r="X61" s="365" t="str">
        <f t="shared" si="4"/>
        <v/>
      </c>
      <c r="Y61" s="365" t="str">
        <f t="shared" si="4"/>
        <v/>
      </c>
      <c r="Z61" s="365" t="str">
        <f t="shared" si="4"/>
        <v/>
      </c>
      <c r="AA61" s="365" t="str">
        <f t="shared" si="4"/>
        <v/>
      </c>
      <c r="AB61" s="365" t="str">
        <f t="shared" si="4"/>
        <v/>
      </c>
      <c r="AC61" s="365" t="str">
        <f t="shared" si="4"/>
        <v/>
      </c>
      <c r="AD61" s="365" t="str">
        <f t="shared" si="4"/>
        <v/>
      </c>
      <c r="AE61" s="365" t="str">
        <f t="shared" si="4"/>
        <v/>
      </c>
      <c r="AF61" s="365" t="str">
        <f t="shared" si="4"/>
        <v/>
      </c>
      <c r="AG61" s="365" t="str">
        <f t="shared" si="4"/>
        <v/>
      </c>
      <c r="AH61" s="365" t="str">
        <f t="shared" si="4"/>
        <v/>
      </c>
      <c r="AI61" s="365" t="str">
        <f t="shared" si="5"/>
        <v/>
      </c>
      <c r="AJ61" s="365" t="str">
        <f t="shared" si="5"/>
        <v/>
      </c>
      <c r="AK61" s="365" t="str">
        <f t="shared" si="5"/>
        <v/>
      </c>
      <c r="AL61" s="365" t="str">
        <f t="shared" si="5"/>
        <v/>
      </c>
      <c r="AM61" s="365" t="str">
        <f t="shared" si="5"/>
        <v/>
      </c>
      <c r="AN61" s="365" t="str">
        <f t="shared" si="5"/>
        <v/>
      </c>
      <c r="AO61" s="365" t="str">
        <f t="shared" si="5"/>
        <v/>
      </c>
      <c r="AP61" s="365" t="str">
        <f t="shared" si="5"/>
        <v/>
      </c>
      <c r="AQ61" s="365" t="str">
        <f t="shared" si="5"/>
        <v/>
      </c>
      <c r="AR61" s="365" t="str">
        <f t="shared" si="5"/>
        <v/>
      </c>
      <c r="AS61" s="365" t="str">
        <f t="shared" si="5"/>
        <v/>
      </c>
      <c r="AT61" s="365" t="str">
        <f t="shared" si="5"/>
        <v/>
      </c>
      <c r="AU61" s="365" t="str">
        <f t="shared" si="5"/>
        <v/>
      </c>
      <c r="AV61" s="365" t="str">
        <f t="shared" si="5"/>
        <v/>
      </c>
      <c r="AW61" s="365" t="str">
        <f t="shared" si="5"/>
        <v/>
      </c>
      <c r="AX61" s="1005"/>
      <c r="AY61" s="1005"/>
      <c r="AZ61" s="1005"/>
      <c r="BA61" s="1005"/>
      <c r="BB61" s="1002"/>
      <c r="BC61" s="1002"/>
      <c r="BD61" s="1002"/>
      <c r="BE61" s="1002"/>
      <c r="BF61" s="1002"/>
      <c r="BG61" s="1002"/>
    </row>
    <row r="62" spans="1:59" s="345" customFormat="1" ht="20.25" customHeight="1" thickBot="1" x14ac:dyDescent="0.35">
      <c r="A62" s="1008"/>
      <c r="B62" s="1009"/>
      <c r="C62" s="1009"/>
      <c r="D62" s="1009"/>
      <c r="E62" s="1009"/>
      <c r="F62" s="1009"/>
      <c r="G62" s="1009"/>
      <c r="H62" s="1009"/>
      <c r="I62" s="1009"/>
      <c r="J62" s="1012"/>
      <c r="K62" s="1013"/>
      <c r="L62" s="1013"/>
      <c r="M62" s="1013"/>
      <c r="N62" s="1013"/>
      <c r="O62" s="1013"/>
      <c r="P62" s="1013"/>
      <c r="Q62" s="1013"/>
      <c r="R62" s="1014"/>
      <c r="S62" s="403" t="str">
        <f>IF($J62="","",IF(COUNTIFS($G$16:$G$51,$J62,S$16:S$51,"&gt;0")=0,"",COUNTIFS($G$16:$G$51,$J62,S$16:S$51,"&gt;0")))</f>
        <v/>
      </c>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1005"/>
      <c r="AY62" s="1005"/>
      <c r="AZ62" s="1005"/>
      <c r="BA62" s="1005"/>
      <c r="BB62" s="1002"/>
      <c r="BC62" s="1002"/>
      <c r="BD62" s="1002"/>
      <c r="BE62" s="1002"/>
      <c r="BF62" s="1002"/>
      <c r="BG62" s="1002"/>
    </row>
    <row r="63" spans="1:59" s="10" customFormat="1" ht="27" customHeight="1" x14ac:dyDescent="0.3">
      <c r="A63" s="410"/>
      <c r="B63" s="411" t="s">
        <v>336</v>
      </c>
      <c r="C63" s="410"/>
      <c r="D63" s="410"/>
      <c r="E63" s="410"/>
      <c r="F63" s="410"/>
      <c r="G63" s="410"/>
      <c r="H63" s="410"/>
      <c r="I63" s="410"/>
      <c r="J63" s="410"/>
      <c r="K63" s="410"/>
      <c r="L63" s="410"/>
      <c r="M63" s="410"/>
      <c r="N63" s="410"/>
      <c r="O63" s="410"/>
      <c r="P63" s="410"/>
      <c r="Q63" s="410"/>
      <c r="R63" s="410"/>
      <c r="S63" s="410"/>
      <c r="T63" s="410"/>
      <c r="U63" s="410"/>
      <c r="V63" s="410"/>
      <c r="W63" s="410"/>
      <c r="X63" s="410"/>
      <c r="Z63" s="412" t="s">
        <v>70</v>
      </c>
      <c r="AA63" s="412"/>
      <c r="AB63" s="413"/>
      <c r="AD63" s="414"/>
      <c r="AE63" s="414"/>
    </row>
    <row r="64" spans="1:59" s="10" customFormat="1" ht="27" customHeight="1" x14ac:dyDescent="0.25">
      <c r="A64" s="415">
        <v>1</v>
      </c>
      <c r="B64" s="415" t="s">
        <v>68</v>
      </c>
      <c r="E64" s="415"/>
      <c r="F64" s="416"/>
      <c r="G64" s="416"/>
      <c r="H64" s="415"/>
      <c r="I64" s="415"/>
      <c r="J64" s="416"/>
      <c r="K64" s="416"/>
      <c r="L64" s="416"/>
      <c r="M64" s="416"/>
      <c r="N64" s="416"/>
      <c r="O64" s="416"/>
      <c r="P64" s="416"/>
      <c r="Q64" s="416"/>
      <c r="R64" s="416"/>
      <c r="S64" s="416"/>
      <c r="T64" s="415"/>
      <c r="U64" s="415"/>
      <c r="V64" s="415"/>
      <c r="W64" s="415"/>
      <c r="X64" s="415"/>
      <c r="Z64" s="415"/>
      <c r="AA64" s="415"/>
      <c r="AB64" s="417" t="s">
        <v>71</v>
      </c>
      <c r="AD64" s="418"/>
      <c r="AE64" s="418"/>
      <c r="AF64" s="419"/>
      <c r="AG64" s="419"/>
      <c r="AH64" s="419"/>
      <c r="AI64" s="419"/>
      <c r="AJ64" s="419"/>
      <c r="AK64" s="419"/>
      <c r="AL64" s="419"/>
      <c r="AM64" s="419"/>
      <c r="AN64" s="419"/>
      <c r="AO64" s="419"/>
      <c r="AP64" s="419"/>
      <c r="AQ64" s="419"/>
      <c r="AR64" s="419"/>
      <c r="AS64" s="419"/>
      <c r="AT64" s="419"/>
      <c r="AU64" s="419"/>
      <c r="AV64" s="419"/>
      <c r="AW64" s="419"/>
      <c r="AX64" s="419"/>
      <c r="AY64" s="419"/>
      <c r="AZ64" s="419"/>
      <c r="BA64" s="419"/>
    </row>
    <row r="65" spans="1:54" s="10" customFormat="1" ht="27" customHeight="1" x14ac:dyDescent="0.25">
      <c r="A65" s="415">
        <v>2</v>
      </c>
      <c r="B65" s="416" t="s">
        <v>337</v>
      </c>
      <c r="E65" s="415"/>
      <c r="F65" s="420"/>
      <c r="G65" s="420"/>
      <c r="H65" s="415"/>
      <c r="I65" s="415"/>
      <c r="J65" s="420"/>
      <c r="K65" s="420"/>
      <c r="L65" s="420"/>
      <c r="M65" s="420"/>
      <c r="N65" s="420"/>
      <c r="O65" s="420"/>
      <c r="P65" s="420"/>
      <c r="Q65" s="420"/>
      <c r="R65" s="420"/>
      <c r="S65" s="420"/>
      <c r="T65" s="415"/>
      <c r="U65" s="415"/>
      <c r="V65" s="415"/>
      <c r="W65" s="415"/>
      <c r="X65" s="415"/>
      <c r="Z65" s="415"/>
      <c r="AA65" s="415"/>
      <c r="AB65" s="421" t="s">
        <v>338</v>
      </c>
      <c r="AD65" s="422"/>
      <c r="AE65" s="422"/>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row>
    <row r="66" spans="1:54" s="10" customFormat="1" ht="27" customHeight="1" x14ac:dyDescent="0.25">
      <c r="A66" s="415">
        <v>3</v>
      </c>
      <c r="B66" s="420" t="s">
        <v>339</v>
      </c>
      <c r="E66" s="415"/>
      <c r="F66" s="420"/>
      <c r="G66" s="420"/>
      <c r="H66" s="415"/>
      <c r="I66" s="415"/>
      <c r="J66" s="420"/>
      <c r="K66" s="420"/>
      <c r="L66" s="420"/>
      <c r="M66" s="420"/>
      <c r="N66" s="420"/>
      <c r="O66" s="420"/>
      <c r="P66" s="420"/>
      <c r="Q66" s="420"/>
      <c r="R66" s="415"/>
      <c r="S66" s="415"/>
      <c r="T66" s="415"/>
      <c r="U66" s="415"/>
      <c r="V66" s="415"/>
      <c r="W66" s="415"/>
      <c r="X66" s="415"/>
      <c r="Z66" s="415"/>
      <c r="AA66" s="415"/>
      <c r="AB66" s="421" t="s">
        <v>340</v>
      </c>
      <c r="AD66" s="422"/>
      <c r="AE66" s="422"/>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row>
    <row r="67" spans="1:54" s="10" customFormat="1" ht="27" customHeight="1" x14ac:dyDescent="0.25">
      <c r="A67" s="415">
        <v>4</v>
      </c>
      <c r="B67" s="420" t="s">
        <v>341</v>
      </c>
      <c r="E67" s="415"/>
      <c r="G67" s="424"/>
      <c r="H67" s="415"/>
      <c r="I67" s="415"/>
      <c r="J67" s="424"/>
      <c r="K67" s="424"/>
      <c r="L67" s="424"/>
      <c r="M67" s="424"/>
      <c r="N67" s="424"/>
      <c r="O67" s="424"/>
      <c r="P67" s="424"/>
      <c r="Q67" s="424"/>
      <c r="R67" s="415"/>
      <c r="S67" s="415"/>
      <c r="T67" s="415"/>
      <c r="U67" s="415"/>
      <c r="V67" s="415"/>
      <c r="W67" s="415"/>
      <c r="X67" s="415"/>
      <c r="Z67" s="415"/>
      <c r="AA67" s="415"/>
      <c r="AB67" s="417" t="s">
        <v>72</v>
      </c>
      <c r="AD67" s="425"/>
      <c r="AE67" s="425"/>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row>
    <row r="68" spans="1:54" s="10" customFormat="1" ht="27" customHeight="1" x14ac:dyDescent="0.25">
      <c r="A68" s="415"/>
      <c r="B68" s="415"/>
      <c r="E68" s="427" t="s">
        <v>138</v>
      </c>
      <c r="F68" s="420"/>
      <c r="G68" s="420"/>
      <c r="H68" s="415"/>
      <c r="I68" s="415"/>
      <c r="J68" s="420"/>
      <c r="K68" s="420"/>
      <c r="L68" s="420"/>
      <c r="M68" s="420"/>
      <c r="N68" s="420"/>
      <c r="O68" s="420"/>
      <c r="P68" s="420"/>
      <c r="Q68" s="420"/>
      <c r="R68" s="415"/>
      <c r="S68" s="415"/>
      <c r="T68" s="415"/>
      <c r="U68" s="415"/>
      <c r="V68" s="415"/>
      <c r="W68" s="415"/>
      <c r="X68" s="415"/>
      <c r="Z68" s="415"/>
      <c r="AA68" s="415"/>
      <c r="AB68" s="421" t="s">
        <v>342</v>
      </c>
      <c r="AD68" s="422"/>
      <c r="AE68" s="422"/>
      <c r="AF68" s="423"/>
      <c r="AG68" s="423"/>
      <c r="AH68" s="423"/>
      <c r="AI68" s="423"/>
      <c r="AJ68" s="423"/>
      <c r="AK68" s="423"/>
      <c r="AL68" s="423"/>
      <c r="AM68" s="423"/>
      <c r="AN68" s="423"/>
      <c r="AO68" s="423"/>
      <c r="AP68" s="423"/>
      <c r="AQ68" s="423"/>
      <c r="AR68" s="423"/>
      <c r="AS68" s="423"/>
      <c r="AT68" s="423"/>
      <c r="AU68" s="423"/>
      <c r="AV68" s="423"/>
      <c r="AW68" s="423"/>
      <c r="AX68" s="423"/>
      <c r="AY68" s="423"/>
      <c r="AZ68" s="423"/>
      <c r="BA68" s="423"/>
      <c r="BB68" s="423"/>
    </row>
    <row r="69" spans="1:54" s="10" customFormat="1" ht="27" customHeight="1" x14ac:dyDescent="0.25">
      <c r="A69" s="415">
        <v>5</v>
      </c>
      <c r="B69" s="420" t="s">
        <v>343</v>
      </c>
      <c r="E69" s="415"/>
      <c r="F69" s="415"/>
      <c r="G69" s="415"/>
      <c r="H69" s="415"/>
      <c r="I69" s="415"/>
      <c r="J69" s="428"/>
      <c r="K69" s="428"/>
      <c r="L69" s="428"/>
      <c r="M69" s="428"/>
      <c r="N69" s="428"/>
      <c r="O69" s="428"/>
      <c r="P69" s="428"/>
      <c r="Q69" s="428"/>
      <c r="R69" s="415"/>
      <c r="S69" s="415"/>
      <c r="T69" s="415"/>
      <c r="U69" s="415"/>
      <c r="V69" s="415"/>
      <c r="W69" s="415"/>
      <c r="X69" s="415"/>
      <c r="Z69" s="415"/>
      <c r="AA69" s="415"/>
      <c r="AB69" s="421" t="s">
        <v>344</v>
      </c>
      <c r="AD69" s="429"/>
      <c r="AE69" s="429"/>
      <c r="AF69" s="430"/>
      <c r="AG69" s="430"/>
      <c r="AH69" s="430"/>
      <c r="AI69" s="430"/>
      <c r="AJ69" s="430"/>
      <c r="AK69" s="430"/>
      <c r="AL69" s="430"/>
      <c r="AM69" s="430"/>
      <c r="AN69" s="430"/>
      <c r="AO69" s="430"/>
      <c r="AP69" s="430"/>
      <c r="AQ69" s="430"/>
      <c r="AR69" s="430"/>
      <c r="AS69" s="430"/>
      <c r="AT69" s="430"/>
      <c r="AU69" s="430"/>
      <c r="AV69" s="430"/>
      <c r="AW69" s="430"/>
      <c r="AX69" s="430"/>
      <c r="AY69" s="430"/>
      <c r="AZ69" s="430"/>
      <c r="BA69" s="430"/>
      <c r="BB69" s="431"/>
    </row>
    <row r="70" spans="1:54" s="10" customFormat="1" ht="27" customHeight="1" x14ac:dyDescent="0.25">
      <c r="A70" s="415"/>
      <c r="B70" s="415" t="s">
        <v>345</v>
      </c>
      <c r="E70" s="415"/>
      <c r="F70" s="428"/>
      <c r="G70" s="428"/>
      <c r="H70" s="415"/>
      <c r="I70" s="415"/>
      <c r="J70" s="432"/>
      <c r="K70" s="432"/>
      <c r="L70" s="432"/>
      <c r="M70" s="432"/>
      <c r="N70" s="432"/>
      <c r="O70" s="432"/>
      <c r="P70" s="432"/>
      <c r="Q70" s="432"/>
      <c r="R70" s="415"/>
      <c r="S70" s="415"/>
      <c r="T70" s="415"/>
      <c r="U70" s="415"/>
      <c r="V70" s="415"/>
      <c r="W70" s="415"/>
      <c r="X70" s="415"/>
      <c r="Z70" s="415"/>
      <c r="AA70" s="415"/>
      <c r="AB70" s="433" t="s">
        <v>73</v>
      </c>
      <c r="AD70" s="434"/>
      <c r="AE70" s="434"/>
      <c r="AF70" s="431"/>
      <c r="AG70" s="431"/>
      <c r="AH70" s="431"/>
      <c r="AI70" s="431"/>
      <c r="AJ70" s="431"/>
      <c r="AK70" s="431"/>
      <c r="AL70" s="431"/>
      <c r="AM70" s="431"/>
      <c r="AN70" s="431"/>
      <c r="AO70" s="431"/>
      <c r="AP70" s="431"/>
      <c r="AQ70" s="431"/>
      <c r="AR70" s="431"/>
      <c r="AS70" s="431"/>
      <c r="AT70" s="431"/>
      <c r="AU70" s="431"/>
      <c r="AV70" s="431"/>
      <c r="AW70" s="431"/>
      <c r="AX70" s="431"/>
      <c r="AY70" s="431"/>
      <c r="AZ70" s="431"/>
      <c r="BA70" s="431"/>
      <c r="BB70" s="431"/>
    </row>
    <row r="71" spans="1:54" s="10" customFormat="1" ht="27" customHeight="1" x14ac:dyDescent="0.25">
      <c r="A71" s="415">
        <v>6</v>
      </c>
      <c r="B71" s="420" t="s">
        <v>69</v>
      </c>
      <c r="E71" s="415"/>
      <c r="F71" s="432"/>
      <c r="G71" s="432"/>
      <c r="H71" s="415"/>
      <c r="I71" s="415"/>
      <c r="J71" s="420"/>
      <c r="K71" s="420"/>
      <c r="L71" s="420"/>
      <c r="M71" s="420"/>
      <c r="N71" s="420"/>
      <c r="O71" s="420"/>
      <c r="P71" s="420"/>
      <c r="Q71" s="420"/>
      <c r="R71" s="415"/>
      <c r="S71" s="415"/>
      <c r="T71" s="415"/>
      <c r="U71" s="415"/>
      <c r="V71" s="415"/>
      <c r="W71" s="415"/>
      <c r="X71" s="415"/>
      <c r="Z71" s="415"/>
      <c r="AA71" s="415"/>
      <c r="AB71" s="421" t="s">
        <v>346</v>
      </c>
      <c r="AD71" s="422"/>
      <c r="AE71" s="422"/>
      <c r="AF71" s="423"/>
      <c r="AG71" s="423"/>
      <c r="AH71" s="423"/>
      <c r="AI71" s="423"/>
      <c r="AJ71" s="423"/>
      <c r="AK71" s="423"/>
      <c r="AL71" s="423"/>
      <c r="AM71" s="423"/>
      <c r="AN71" s="423"/>
      <c r="AO71" s="423"/>
      <c r="AP71" s="423"/>
      <c r="AQ71" s="423"/>
      <c r="AR71" s="423"/>
      <c r="AS71" s="423"/>
      <c r="AT71" s="423"/>
      <c r="AU71" s="423"/>
      <c r="AV71" s="423"/>
      <c r="AW71" s="423"/>
      <c r="AX71" s="423"/>
      <c r="AY71" s="423"/>
      <c r="AZ71" s="423"/>
      <c r="BA71" s="423"/>
      <c r="BB71" s="431"/>
    </row>
    <row r="72" spans="1:54" ht="27" customHeight="1" x14ac:dyDescent="0.25">
      <c r="A72" s="415">
        <v>7</v>
      </c>
      <c r="B72" s="415" t="s">
        <v>347</v>
      </c>
      <c r="E72" s="415"/>
      <c r="F72" s="420"/>
      <c r="G72" s="420"/>
      <c r="H72" s="415"/>
      <c r="I72" s="415"/>
      <c r="J72" s="415"/>
      <c r="K72" s="415"/>
      <c r="L72" s="415"/>
      <c r="M72" s="415"/>
      <c r="N72" s="415"/>
      <c r="O72" s="415"/>
      <c r="P72" s="415"/>
      <c r="Q72" s="415"/>
      <c r="R72" s="415"/>
      <c r="S72" s="415"/>
      <c r="T72" s="415"/>
      <c r="U72" s="415"/>
      <c r="V72" s="415"/>
      <c r="W72" s="415"/>
      <c r="X72" s="415"/>
      <c r="Z72" s="415"/>
      <c r="AA72" s="415"/>
      <c r="AB72" s="420" t="s">
        <v>348</v>
      </c>
      <c r="AD72" s="435"/>
      <c r="AE72" s="435"/>
    </row>
    <row r="73" spans="1:54" ht="27" customHeight="1" x14ac:dyDescent="0.25">
      <c r="A73" s="415">
        <v>8</v>
      </c>
      <c r="B73" s="420" t="s">
        <v>349</v>
      </c>
      <c r="E73" s="415"/>
      <c r="F73" s="415"/>
      <c r="G73" s="415"/>
      <c r="H73" s="415"/>
      <c r="I73" s="415"/>
      <c r="J73" s="416"/>
      <c r="K73" s="416"/>
      <c r="L73" s="415"/>
      <c r="M73" s="415"/>
      <c r="N73" s="415"/>
      <c r="O73" s="415"/>
      <c r="P73" s="415"/>
      <c r="Q73" s="415"/>
      <c r="R73" s="415"/>
      <c r="S73" s="415"/>
      <c r="T73" s="415"/>
      <c r="U73" s="415"/>
      <c r="V73" s="415"/>
      <c r="W73" s="420"/>
      <c r="X73" s="415"/>
      <c r="Z73" s="415"/>
      <c r="AA73" s="415"/>
      <c r="AB73" s="420"/>
      <c r="AC73" s="415"/>
      <c r="AD73" s="435"/>
      <c r="AE73" s="435"/>
    </row>
    <row r="74" spans="1:54" ht="27" customHeight="1" x14ac:dyDescent="0.25">
      <c r="A74" s="415"/>
      <c r="B74" s="415"/>
      <c r="C74" s="415"/>
      <c r="D74" s="415"/>
      <c r="E74" s="415"/>
      <c r="F74" s="415"/>
      <c r="G74" s="415"/>
      <c r="H74" s="415"/>
      <c r="I74" s="415"/>
      <c r="J74" s="436"/>
      <c r="K74" s="436"/>
      <c r="L74" s="437"/>
      <c r="M74" s="437"/>
      <c r="N74" s="437"/>
      <c r="O74" s="437"/>
      <c r="P74" s="437"/>
      <c r="Q74" s="437"/>
      <c r="R74" s="437"/>
      <c r="S74" s="437"/>
      <c r="T74" s="437"/>
      <c r="U74" s="437"/>
      <c r="V74" s="437"/>
      <c r="W74" s="415"/>
      <c r="X74" s="415"/>
      <c r="Y74" s="415"/>
      <c r="Z74" s="415"/>
      <c r="AA74" s="415"/>
      <c r="AB74" s="415"/>
      <c r="AC74" s="415"/>
      <c r="AD74" s="438"/>
      <c r="AE74" s="438"/>
      <c r="AF74" s="32"/>
      <c r="AG74" s="32"/>
      <c r="AH74" s="32"/>
      <c r="AI74" s="32"/>
      <c r="AJ74" s="32"/>
      <c r="AK74" s="32"/>
      <c r="AL74" s="32"/>
      <c r="AM74" s="32"/>
      <c r="AN74" s="32"/>
      <c r="AO74" s="32"/>
      <c r="AP74" s="32"/>
      <c r="AQ74" s="32"/>
      <c r="AR74" s="32"/>
      <c r="AS74" s="32"/>
      <c r="AT74" s="32"/>
      <c r="AU74" s="32"/>
      <c r="AV74" s="32"/>
      <c r="AW74" s="32"/>
      <c r="AX74" s="32"/>
      <c r="AY74" s="32"/>
      <c r="AZ74" s="32"/>
      <c r="BA74" s="32"/>
    </row>
    <row r="75" spans="1:54" ht="27" customHeight="1" x14ac:dyDescent="0.25">
      <c r="A75" s="439"/>
      <c r="B75" s="439"/>
      <c r="C75" s="439"/>
      <c r="D75" s="439"/>
      <c r="E75" s="439"/>
      <c r="F75" s="439"/>
      <c r="G75" s="439"/>
      <c r="H75" s="439"/>
      <c r="I75" s="439"/>
      <c r="J75" s="440"/>
      <c r="K75" s="440"/>
      <c r="L75" s="440"/>
      <c r="M75" s="440"/>
      <c r="N75" s="440"/>
      <c r="O75" s="440"/>
      <c r="P75" s="440"/>
      <c r="Q75" s="440"/>
      <c r="R75" s="440"/>
      <c r="S75" s="440"/>
      <c r="T75" s="440"/>
      <c r="U75" s="440"/>
      <c r="V75" s="440"/>
      <c r="W75" s="439"/>
      <c r="X75" s="441"/>
      <c r="Y75" s="441"/>
      <c r="Z75" s="441"/>
      <c r="AA75" s="441"/>
      <c r="AB75" s="441"/>
      <c r="AC75" s="441"/>
      <c r="AD75" s="442"/>
      <c r="AE75" s="442"/>
      <c r="AF75" s="442"/>
      <c r="AG75" s="442"/>
      <c r="AH75" s="442"/>
      <c r="AI75" s="442"/>
      <c r="AJ75" s="442"/>
      <c r="AK75" s="442"/>
      <c r="AL75" s="442"/>
      <c r="AM75" s="442"/>
      <c r="AN75" s="442"/>
      <c r="AO75" s="442"/>
      <c r="AP75" s="442"/>
      <c r="AQ75" s="442"/>
      <c r="AR75" s="442"/>
      <c r="AS75" s="442"/>
      <c r="AT75" s="442"/>
      <c r="AU75" s="442"/>
      <c r="AV75" s="442"/>
      <c r="AW75" s="442"/>
      <c r="AX75" s="442"/>
      <c r="AY75" s="442"/>
      <c r="AZ75" s="442"/>
      <c r="BA75" s="442"/>
      <c r="BB75" s="442"/>
    </row>
    <row r="76" spans="1:54" ht="27" customHeight="1" x14ac:dyDescent="0.4">
      <c r="J76" s="31"/>
      <c r="K76" s="31"/>
      <c r="L76" s="32"/>
      <c r="M76" s="32"/>
      <c r="N76" s="32"/>
      <c r="O76" s="32"/>
      <c r="P76" s="32"/>
      <c r="Q76" s="32"/>
      <c r="R76" s="32"/>
      <c r="S76" s="32"/>
      <c r="T76" s="32"/>
      <c r="U76" s="32"/>
      <c r="V76" s="32"/>
      <c r="W76" s="32"/>
      <c r="X76" s="442"/>
      <c r="Y76" s="442"/>
      <c r="Z76" s="442"/>
      <c r="AA76" s="442"/>
      <c r="AB76" s="442"/>
      <c r="AC76" s="44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row>
    <row r="77" spans="1:54" ht="28.5" customHeight="1" x14ac:dyDescent="0.4">
      <c r="J77" s="442"/>
      <c r="K77" s="442"/>
      <c r="L77" s="442"/>
      <c r="M77" s="442"/>
      <c r="N77" s="442"/>
      <c r="O77" s="442"/>
      <c r="P77" s="442"/>
      <c r="Q77" s="442"/>
      <c r="R77" s="442"/>
      <c r="S77" s="442"/>
      <c r="T77" s="442"/>
      <c r="U77" s="442"/>
      <c r="V77" s="442"/>
      <c r="W77" s="442"/>
      <c r="X77" s="32"/>
      <c r="Y77" s="32"/>
      <c r="Z77" s="32"/>
      <c r="AA77" s="32"/>
      <c r="AB77" s="32"/>
      <c r="AC77" s="32"/>
      <c r="AD77" s="442"/>
      <c r="AE77" s="442"/>
      <c r="AF77" s="442"/>
      <c r="AG77" s="442"/>
      <c r="AH77" s="442"/>
      <c r="AI77" s="442"/>
      <c r="AJ77" s="442"/>
      <c r="AK77" s="442"/>
      <c r="AL77" s="442"/>
      <c r="AM77" s="442"/>
      <c r="AN77" s="442"/>
      <c r="AO77" s="442"/>
      <c r="AP77" s="442"/>
      <c r="AQ77" s="442"/>
      <c r="AR77" s="442"/>
      <c r="AS77" s="442"/>
      <c r="AT77" s="442"/>
      <c r="AU77" s="442"/>
      <c r="AV77" s="442"/>
      <c r="AW77" s="442"/>
      <c r="AX77" s="442"/>
      <c r="AY77" s="442"/>
      <c r="AZ77" s="442"/>
      <c r="BA77" s="442"/>
      <c r="BB77" s="442"/>
    </row>
    <row r="78" spans="1:54" ht="20.25" customHeight="1" x14ac:dyDescent="0.4">
      <c r="J78" s="33"/>
      <c r="K78" s="33"/>
      <c r="L78" s="33"/>
      <c r="M78" s="33"/>
      <c r="N78" s="33"/>
      <c r="O78" s="33"/>
      <c r="P78" s="33"/>
      <c r="Q78" s="33"/>
      <c r="R78" s="33"/>
      <c r="S78" s="33"/>
      <c r="T78" s="33"/>
      <c r="U78" s="33"/>
      <c r="V78" s="33"/>
      <c r="W78" s="32"/>
      <c r="X78" s="442"/>
      <c r="Y78" s="442"/>
      <c r="Z78" s="442"/>
      <c r="AA78" s="442"/>
      <c r="AB78" s="442"/>
      <c r="AC78" s="442"/>
      <c r="AD78" s="33"/>
      <c r="AE78" s="33"/>
      <c r="AF78" s="33"/>
      <c r="AG78" s="33"/>
      <c r="AH78" s="33"/>
      <c r="AI78" s="33"/>
      <c r="AJ78" s="33"/>
      <c r="AK78" s="33"/>
      <c r="AL78" s="33"/>
      <c r="AM78" s="33"/>
      <c r="AN78" s="33"/>
      <c r="AO78" s="33"/>
      <c r="AP78" s="33"/>
      <c r="AQ78" s="33"/>
      <c r="AR78" s="33"/>
      <c r="AS78" s="33"/>
      <c r="AT78" s="33"/>
      <c r="AU78" s="33"/>
      <c r="AV78" s="33"/>
      <c r="AW78" s="31"/>
      <c r="AX78" s="31"/>
      <c r="AY78" s="31"/>
      <c r="AZ78" s="31"/>
      <c r="BA78" s="33"/>
    </row>
    <row r="79" spans="1:54" ht="20.25" customHeight="1" x14ac:dyDescent="0.4">
      <c r="J79" s="442"/>
      <c r="K79" s="442"/>
      <c r="L79" s="442"/>
      <c r="M79" s="442"/>
      <c r="N79" s="442"/>
      <c r="O79" s="442"/>
      <c r="P79" s="442"/>
      <c r="Q79" s="442"/>
      <c r="R79" s="442"/>
      <c r="S79" s="442"/>
      <c r="T79" s="442"/>
      <c r="U79" s="442"/>
      <c r="V79" s="442"/>
      <c r="W79" s="442"/>
      <c r="X79" s="33"/>
      <c r="Y79" s="33"/>
      <c r="Z79" s="33"/>
      <c r="AA79" s="33"/>
      <c r="AB79" s="33"/>
      <c r="AC79" s="33"/>
      <c r="AD79" s="442"/>
      <c r="AE79" s="442"/>
      <c r="AF79" s="442"/>
      <c r="AG79" s="442"/>
      <c r="AH79" s="442"/>
      <c r="AI79" s="442"/>
      <c r="AJ79" s="442"/>
      <c r="AK79" s="442"/>
      <c r="AL79" s="442"/>
      <c r="AM79" s="442"/>
      <c r="AN79" s="442"/>
      <c r="AO79" s="442"/>
      <c r="AP79" s="442"/>
      <c r="AQ79" s="442"/>
      <c r="AR79" s="442"/>
      <c r="AS79" s="442"/>
      <c r="AT79" s="442"/>
      <c r="AU79" s="442"/>
      <c r="AV79" s="442"/>
      <c r="AW79" s="442"/>
      <c r="AX79" s="442"/>
      <c r="AY79" s="442"/>
      <c r="AZ79" s="442"/>
      <c r="BA79" s="442"/>
      <c r="BB79" s="442"/>
    </row>
    <row r="80" spans="1:54" x14ac:dyDescent="0.4">
      <c r="W80" s="33"/>
      <c r="X80" s="442"/>
      <c r="Y80" s="442"/>
      <c r="Z80" s="442"/>
      <c r="AA80" s="442"/>
      <c r="AB80" s="442"/>
      <c r="AC80" s="442"/>
    </row>
    <row r="81" spans="23:23" ht="12" customHeight="1" x14ac:dyDescent="0.4">
      <c r="W81" s="442"/>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Z51:BA51"/>
    <mergeCell ref="E57:R57"/>
    <mergeCell ref="E53:R53"/>
    <mergeCell ref="AX53:AY53"/>
    <mergeCell ref="AZ53:BA53"/>
    <mergeCell ref="BB53:BG62"/>
    <mergeCell ref="E54:R54"/>
    <mergeCell ref="AX54:AY54"/>
    <mergeCell ref="AZ54:BA54"/>
    <mergeCell ref="E55:R55"/>
    <mergeCell ref="AX55:BA62"/>
    <mergeCell ref="E56:R56"/>
    <mergeCell ref="A58:I62"/>
    <mergeCell ref="J58:R58"/>
    <mergeCell ref="J59:R59"/>
    <mergeCell ref="J60:R60"/>
    <mergeCell ref="J61:R61"/>
    <mergeCell ref="J62:R62"/>
    <mergeCell ref="A49:A51"/>
    <mergeCell ref="B49:F51"/>
    <mergeCell ref="H49:I51"/>
    <mergeCell ref="A46:A48"/>
    <mergeCell ref="B46:F48"/>
    <mergeCell ref="H46:I48"/>
    <mergeCell ref="J46:O48"/>
    <mergeCell ref="P46:R46"/>
    <mergeCell ref="AX46:AY46"/>
    <mergeCell ref="AZ49:BA49"/>
    <mergeCell ref="BB49:BG51"/>
    <mergeCell ref="P50:R50"/>
    <mergeCell ref="AX50:AY50"/>
    <mergeCell ref="J49:O51"/>
    <mergeCell ref="P49:R49"/>
    <mergeCell ref="AX49:AY49"/>
    <mergeCell ref="AZ46:BA46"/>
    <mergeCell ref="BB46:BG48"/>
    <mergeCell ref="P47:R47"/>
    <mergeCell ref="AX47:AY47"/>
    <mergeCell ref="AZ47:BA47"/>
    <mergeCell ref="P48:R48"/>
    <mergeCell ref="AX48:AY48"/>
    <mergeCell ref="AZ48:BA48"/>
    <mergeCell ref="AZ50:BA50"/>
    <mergeCell ref="P51:R51"/>
    <mergeCell ref="AX51:AY51"/>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s>
  <phoneticPr fontId="10"/>
  <dataValidations count="5">
    <dataValidation type="list" allowBlank="1" showInputMessage="1" showErrorMessage="1" sqref="H16:I52">
      <formula1>"Ａ,Ｂ,Ｃ,Ｄ"</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S16:AW16 S19:AW19 S22:AW22 S25:AW25 S28:AW28 S31:AW31 S34:AW34 S37:AW37 S40:AW40 S43:AW43 S46:AW46 S49:AW49">
      <formula1>"a,b,c,d,e,f,g,h,I,j,k,l,m,n,o,p,q,r,s,t,u,v,w,x,y,z,休,‐"</formula1>
    </dataValidation>
    <dataValidation type="list" allowBlank="1" showInputMessage="1" showErrorMessage="1" sqref="BB5 BA6">
      <formula1>"予定,実績,予定・実績"</formula1>
    </dataValidation>
    <dataValidation type="list" allowBlank="1" showInputMessage="1" showErrorMessage="1" sqref="BB4:BD4">
      <formula1>"４週,暦月"</formula1>
    </dataValidation>
  </dataValidations>
  <printOptions horizontalCentered="1"/>
  <pageMargins left="0.39370078740157483" right="0.78740157480314965" top="0.38" bottom="0.23" header="0.28000000000000003" footer="0.28999999999999998"/>
  <pageSetup paperSize="9"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view="pageBreakPreview" zoomScale="60" zoomScaleNormal="55" workbookViewId="0">
      <selection activeCell="I6" sqref="I6"/>
    </sheetView>
  </sheetViews>
  <sheetFormatPr defaultColWidth="9" defaultRowHeight="36" customHeight="1" x14ac:dyDescent="0.8"/>
  <cols>
    <col min="1" max="1" width="1.83203125" style="446" customWidth="1"/>
    <col min="2" max="2" width="6" style="446" customWidth="1"/>
    <col min="3" max="3" width="10.58203125" style="446" customWidth="1"/>
    <col min="4" max="4" width="3.5" style="446" customWidth="1"/>
    <col min="5" max="5" width="15.75" style="446" customWidth="1"/>
    <col min="6" max="6" width="3.5" style="446" customWidth="1"/>
    <col min="7" max="7" width="15.75" style="446" customWidth="1"/>
    <col min="8" max="8" width="3.5" style="446" customWidth="1"/>
    <col min="9" max="9" width="15.75" style="446" customWidth="1"/>
    <col min="10" max="10" width="3.5" style="446" customWidth="1"/>
    <col min="11" max="11" width="15.75" style="446" customWidth="1"/>
    <col min="12" max="12" width="3.5" style="446" customWidth="1"/>
    <col min="13" max="13" width="15.75" style="446" customWidth="1"/>
    <col min="14" max="14" width="3.5" style="446" customWidth="1"/>
    <col min="15" max="15" width="15.75" style="446" customWidth="1"/>
    <col min="16" max="16" width="3.5" style="446" customWidth="1"/>
    <col min="17" max="17" width="15.75" style="446" customWidth="1"/>
    <col min="18" max="18" width="3.5" style="446" customWidth="1"/>
    <col min="19" max="19" width="15.75" style="446" customWidth="1"/>
    <col min="20" max="20" width="3.5" style="446" customWidth="1"/>
    <col min="21" max="21" width="15.75" style="446" customWidth="1"/>
    <col min="22" max="22" width="3.33203125" style="446" customWidth="1"/>
    <col min="23" max="23" width="48.08203125" style="446" customWidth="1"/>
    <col min="24" max="16384" width="9" style="446"/>
  </cols>
  <sheetData>
    <row r="1" spans="2:23" s="445" customFormat="1" ht="26.25" customHeight="1" x14ac:dyDescent="0.8">
      <c r="B1" s="444" t="s">
        <v>350</v>
      </c>
    </row>
    <row r="2" spans="2:23" s="445" customFormat="1" ht="26.25" customHeight="1" x14ac:dyDescent="0.8">
      <c r="B2" s="445" t="s">
        <v>351</v>
      </c>
    </row>
    <row r="3" spans="2:23" s="445" customFormat="1" ht="26.25" customHeight="1" x14ac:dyDescent="0.8">
      <c r="B3" s="444" t="s">
        <v>352</v>
      </c>
      <c r="C3" s="444"/>
      <c r="D3" s="444"/>
      <c r="E3" s="444" t="s">
        <v>353</v>
      </c>
      <c r="F3" s="444"/>
      <c r="G3" s="444"/>
      <c r="H3" s="444"/>
      <c r="I3" s="444"/>
      <c r="J3" s="444"/>
      <c r="K3" s="444"/>
      <c r="L3" s="444"/>
      <c r="M3" s="444"/>
      <c r="N3" s="444"/>
      <c r="O3" s="444"/>
    </row>
    <row r="4" spans="2:23" ht="26.25" customHeight="1" x14ac:dyDescent="0.8">
      <c r="E4" s="1018" t="s">
        <v>354</v>
      </c>
      <c r="F4" s="1019"/>
      <c r="G4" s="1019"/>
      <c r="H4" s="1019"/>
      <c r="I4" s="1019"/>
      <c r="J4" s="1019"/>
      <c r="K4" s="1020"/>
      <c r="M4" s="1021" t="s">
        <v>355</v>
      </c>
      <c r="N4" s="1021"/>
      <c r="O4" s="1021"/>
      <c r="P4" s="447"/>
      <c r="Q4" s="1021" t="s">
        <v>356</v>
      </c>
      <c r="R4" s="1021"/>
      <c r="S4" s="1021"/>
      <c r="T4" s="1021"/>
      <c r="U4" s="1021"/>
      <c r="W4" s="1022" t="s">
        <v>357</v>
      </c>
    </row>
    <row r="5" spans="2:23" ht="26.25" customHeight="1" x14ac:dyDescent="0.8">
      <c r="B5" s="446" t="s">
        <v>315</v>
      </c>
      <c r="C5" s="446" t="s">
        <v>358</v>
      </c>
      <c r="E5" s="446" t="s">
        <v>359</v>
      </c>
      <c r="G5" s="446" t="s">
        <v>360</v>
      </c>
      <c r="I5" s="446" t="s">
        <v>361</v>
      </c>
      <c r="K5" s="446" t="s">
        <v>354</v>
      </c>
      <c r="M5" s="446" t="s">
        <v>362</v>
      </c>
      <c r="O5" s="446" t="s">
        <v>363</v>
      </c>
      <c r="Q5" s="446" t="s">
        <v>362</v>
      </c>
      <c r="S5" s="446" t="s">
        <v>363</v>
      </c>
      <c r="U5" s="446" t="s">
        <v>354</v>
      </c>
      <c r="W5" s="1022"/>
    </row>
    <row r="6" spans="2:23" ht="26.25" customHeight="1" x14ac:dyDescent="0.8">
      <c r="B6" s="446">
        <v>1</v>
      </c>
      <c r="C6" s="448" t="s">
        <v>364</v>
      </c>
      <c r="D6" s="446" t="s">
        <v>365</v>
      </c>
      <c r="E6" s="449">
        <v>0.375</v>
      </c>
      <c r="F6" s="446" t="s">
        <v>366</v>
      </c>
      <c r="G6" s="449">
        <v>0.75</v>
      </c>
      <c r="H6" s="446" t="s">
        <v>367</v>
      </c>
      <c r="I6" s="449">
        <v>4.1666666666666664E-2</v>
      </c>
      <c r="J6" s="446" t="s">
        <v>368</v>
      </c>
      <c r="K6" s="448">
        <f>(G6-E6-I6)*24</f>
        <v>8</v>
      </c>
      <c r="M6" s="449">
        <v>0.39583333333333331</v>
      </c>
      <c r="N6" s="446" t="s">
        <v>366</v>
      </c>
      <c r="O6" s="449">
        <v>0.6875</v>
      </c>
      <c r="Q6" s="450">
        <f>IF(E6&lt;M6,M6,E6)</f>
        <v>0.39583333333333331</v>
      </c>
      <c r="R6" s="446" t="s">
        <v>366</v>
      </c>
      <c r="S6" s="450">
        <f>IF(G6&gt;O6,O6,G6)</f>
        <v>0.6875</v>
      </c>
      <c r="U6" s="448">
        <f>(S6-Q6)*24</f>
        <v>7</v>
      </c>
      <c r="W6" s="451"/>
    </row>
    <row r="7" spans="2:23" ht="26.25" customHeight="1" x14ac:dyDescent="0.8">
      <c r="B7" s="446">
        <v>2</v>
      </c>
      <c r="C7" s="448" t="s">
        <v>369</v>
      </c>
      <c r="D7" s="446" t="s">
        <v>365</v>
      </c>
      <c r="E7" s="451"/>
      <c r="F7" s="446" t="s">
        <v>366</v>
      </c>
      <c r="G7" s="451"/>
      <c r="H7" s="446" t="s">
        <v>367</v>
      </c>
      <c r="I7" s="449">
        <v>0</v>
      </c>
      <c r="J7" s="446" t="s">
        <v>368</v>
      </c>
      <c r="K7" s="448">
        <f>(G7-E7-I7)*24</f>
        <v>0</v>
      </c>
      <c r="M7" s="451"/>
      <c r="N7" s="446" t="s">
        <v>366</v>
      </c>
      <c r="O7" s="451"/>
      <c r="Q7" s="450">
        <f t="shared" ref="Q7:Q35" si="0">IF(E7&lt;M7,M7,E7)</f>
        <v>0</v>
      </c>
      <c r="R7" s="446" t="s">
        <v>366</v>
      </c>
      <c r="S7" s="450">
        <f t="shared" ref="S7:S35" si="1">IF(G7&gt;O7,O7,G7)</f>
        <v>0</v>
      </c>
      <c r="U7" s="448">
        <f t="shared" ref="U7:U35" si="2">(S7-Q7)*24</f>
        <v>0</v>
      </c>
      <c r="W7" s="451"/>
    </row>
    <row r="8" spans="2:23" ht="26.25" customHeight="1" x14ac:dyDescent="0.8">
      <c r="B8" s="446">
        <v>3</v>
      </c>
      <c r="C8" s="448" t="s">
        <v>370</v>
      </c>
      <c r="D8" s="446" t="s">
        <v>365</v>
      </c>
      <c r="E8" s="451"/>
      <c r="F8" s="446" t="s">
        <v>366</v>
      </c>
      <c r="G8" s="451"/>
      <c r="H8" s="446" t="s">
        <v>367</v>
      </c>
      <c r="I8" s="449">
        <v>0</v>
      </c>
      <c r="J8" s="446" t="s">
        <v>368</v>
      </c>
      <c r="K8" s="448">
        <f t="shared" ref="K8:K35" si="3">(G8-E8-I8)*24</f>
        <v>0</v>
      </c>
      <c r="M8" s="451"/>
      <c r="N8" s="446" t="s">
        <v>366</v>
      </c>
      <c r="O8" s="451"/>
      <c r="Q8" s="450">
        <f t="shared" si="0"/>
        <v>0</v>
      </c>
      <c r="R8" s="446" t="s">
        <v>366</v>
      </c>
      <c r="S8" s="450">
        <f t="shared" si="1"/>
        <v>0</v>
      </c>
      <c r="U8" s="448">
        <f t="shared" si="2"/>
        <v>0</v>
      </c>
      <c r="W8" s="451"/>
    </row>
    <row r="9" spans="2:23" ht="26.25" customHeight="1" x14ac:dyDescent="0.8">
      <c r="B9" s="446">
        <v>4</v>
      </c>
      <c r="C9" s="448" t="s">
        <v>371</v>
      </c>
      <c r="D9" s="446" t="s">
        <v>365</v>
      </c>
      <c r="E9" s="451"/>
      <c r="F9" s="446" t="s">
        <v>366</v>
      </c>
      <c r="G9" s="451"/>
      <c r="H9" s="446" t="s">
        <v>367</v>
      </c>
      <c r="I9" s="449">
        <v>0</v>
      </c>
      <c r="J9" s="446" t="s">
        <v>368</v>
      </c>
      <c r="K9" s="448">
        <f t="shared" si="3"/>
        <v>0</v>
      </c>
      <c r="M9" s="451"/>
      <c r="N9" s="446" t="s">
        <v>366</v>
      </c>
      <c r="O9" s="451"/>
      <c r="Q9" s="450">
        <f t="shared" si="0"/>
        <v>0</v>
      </c>
      <c r="R9" s="446" t="s">
        <v>366</v>
      </c>
      <c r="S9" s="450">
        <f t="shared" si="1"/>
        <v>0</v>
      </c>
      <c r="U9" s="448">
        <f t="shared" si="2"/>
        <v>0</v>
      </c>
      <c r="W9" s="451"/>
    </row>
    <row r="10" spans="2:23" ht="26.25" customHeight="1" x14ac:dyDescent="0.8">
      <c r="B10" s="446">
        <v>5</v>
      </c>
      <c r="C10" s="448" t="s">
        <v>372</v>
      </c>
      <c r="D10" s="446" t="s">
        <v>365</v>
      </c>
      <c r="E10" s="451"/>
      <c r="F10" s="446" t="s">
        <v>366</v>
      </c>
      <c r="G10" s="451"/>
      <c r="H10" s="446" t="s">
        <v>367</v>
      </c>
      <c r="I10" s="449">
        <v>0</v>
      </c>
      <c r="J10" s="446" t="s">
        <v>368</v>
      </c>
      <c r="K10" s="448">
        <f t="shared" si="3"/>
        <v>0</v>
      </c>
      <c r="M10" s="451"/>
      <c r="N10" s="446" t="s">
        <v>366</v>
      </c>
      <c r="O10" s="451"/>
      <c r="Q10" s="450">
        <f t="shared" si="0"/>
        <v>0</v>
      </c>
      <c r="R10" s="446" t="s">
        <v>366</v>
      </c>
      <c r="S10" s="450">
        <f t="shared" si="1"/>
        <v>0</v>
      </c>
      <c r="U10" s="448">
        <f t="shared" si="2"/>
        <v>0</v>
      </c>
      <c r="W10" s="451"/>
    </row>
    <row r="11" spans="2:23" ht="26.25" customHeight="1" x14ac:dyDescent="0.8">
      <c r="B11" s="446">
        <v>6</v>
      </c>
      <c r="C11" s="448" t="s">
        <v>373</v>
      </c>
      <c r="D11" s="446" t="s">
        <v>365</v>
      </c>
      <c r="E11" s="451"/>
      <c r="F11" s="446" t="s">
        <v>366</v>
      </c>
      <c r="G11" s="451"/>
      <c r="H11" s="446" t="s">
        <v>367</v>
      </c>
      <c r="I11" s="449">
        <v>0</v>
      </c>
      <c r="J11" s="446" t="s">
        <v>368</v>
      </c>
      <c r="K11" s="448">
        <f t="shared" si="3"/>
        <v>0</v>
      </c>
      <c r="M11" s="451"/>
      <c r="N11" s="446" t="s">
        <v>366</v>
      </c>
      <c r="O11" s="451"/>
      <c r="Q11" s="450">
        <f t="shared" si="0"/>
        <v>0</v>
      </c>
      <c r="R11" s="446" t="s">
        <v>366</v>
      </c>
      <c r="S11" s="450">
        <f t="shared" si="1"/>
        <v>0</v>
      </c>
      <c r="U11" s="448">
        <f t="shared" si="2"/>
        <v>0</v>
      </c>
      <c r="W11" s="451"/>
    </row>
    <row r="12" spans="2:23" ht="26.25" customHeight="1" x14ac:dyDescent="0.8">
      <c r="B12" s="446">
        <v>7</v>
      </c>
      <c r="C12" s="448" t="s">
        <v>374</v>
      </c>
      <c r="D12" s="446" t="s">
        <v>365</v>
      </c>
      <c r="E12" s="451"/>
      <c r="F12" s="446" t="s">
        <v>366</v>
      </c>
      <c r="G12" s="451"/>
      <c r="H12" s="446" t="s">
        <v>367</v>
      </c>
      <c r="I12" s="449">
        <v>0</v>
      </c>
      <c r="J12" s="446" t="s">
        <v>368</v>
      </c>
      <c r="K12" s="448">
        <f t="shared" si="3"/>
        <v>0</v>
      </c>
      <c r="M12" s="451"/>
      <c r="N12" s="446" t="s">
        <v>366</v>
      </c>
      <c r="O12" s="451"/>
      <c r="Q12" s="450">
        <f t="shared" si="0"/>
        <v>0</v>
      </c>
      <c r="R12" s="446" t="s">
        <v>366</v>
      </c>
      <c r="S12" s="450">
        <f t="shared" si="1"/>
        <v>0</v>
      </c>
      <c r="U12" s="448">
        <f t="shared" si="2"/>
        <v>0</v>
      </c>
      <c r="W12" s="451"/>
    </row>
    <row r="13" spans="2:23" ht="26.25" customHeight="1" x14ac:dyDescent="0.8">
      <c r="B13" s="446">
        <v>8</v>
      </c>
      <c r="C13" s="448" t="s">
        <v>375</v>
      </c>
      <c r="D13" s="446" t="s">
        <v>365</v>
      </c>
      <c r="E13" s="451"/>
      <c r="F13" s="446" t="s">
        <v>366</v>
      </c>
      <c r="G13" s="451"/>
      <c r="H13" s="446" t="s">
        <v>367</v>
      </c>
      <c r="I13" s="449">
        <v>0</v>
      </c>
      <c r="J13" s="446" t="s">
        <v>368</v>
      </c>
      <c r="K13" s="448">
        <f t="shared" si="3"/>
        <v>0</v>
      </c>
      <c r="M13" s="451"/>
      <c r="N13" s="446" t="s">
        <v>366</v>
      </c>
      <c r="O13" s="451"/>
      <c r="Q13" s="450">
        <f t="shared" si="0"/>
        <v>0</v>
      </c>
      <c r="R13" s="446" t="s">
        <v>366</v>
      </c>
      <c r="S13" s="450">
        <f t="shared" si="1"/>
        <v>0</v>
      </c>
      <c r="U13" s="448">
        <f t="shared" si="2"/>
        <v>0</v>
      </c>
      <c r="W13" s="451"/>
    </row>
    <row r="14" spans="2:23" ht="26.25" customHeight="1" x14ac:dyDescent="0.8">
      <c r="B14" s="446">
        <v>9</v>
      </c>
      <c r="C14" s="448" t="s">
        <v>376</v>
      </c>
      <c r="D14" s="446" t="s">
        <v>365</v>
      </c>
      <c r="E14" s="451"/>
      <c r="F14" s="446" t="s">
        <v>366</v>
      </c>
      <c r="G14" s="451"/>
      <c r="H14" s="446" t="s">
        <v>367</v>
      </c>
      <c r="I14" s="449">
        <v>0</v>
      </c>
      <c r="J14" s="446" t="s">
        <v>368</v>
      </c>
      <c r="K14" s="448">
        <f t="shared" si="3"/>
        <v>0</v>
      </c>
      <c r="M14" s="451"/>
      <c r="N14" s="446" t="s">
        <v>366</v>
      </c>
      <c r="O14" s="451"/>
      <c r="Q14" s="450">
        <f t="shared" si="0"/>
        <v>0</v>
      </c>
      <c r="R14" s="446" t="s">
        <v>366</v>
      </c>
      <c r="S14" s="450">
        <f t="shared" si="1"/>
        <v>0</v>
      </c>
      <c r="U14" s="448">
        <f t="shared" si="2"/>
        <v>0</v>
      </c>
      <c r="W14" s="451"/>
    </row>
    <row r="15" spans="2:23" ht="26.25" customHeight="1" x14ac:dyDescent="0.8">
      <c r="B15" s="446">
        <v>10</v>
      </c>
      <c r="C15" s="448" t="s">
        <v>377</v>
      </c>
      <c r="D15" s="446" t="s">
        <v>365</v>
      </c>
      <c r="E15" s="451"/>
      <c r="F15" s="446" t="s">
        <v>366</v>
      </c>
      <c r="G15" s="451"/>
      <c r="H15" s="446" t="s">
        <v>367</v>
      </c>
      <c r="I15" s="449">
        <v>0</v>
      </c>
      <c r="J15" s="446" t="s">
        <v>368</v>
      </c>
      <c r="K15" s="448">
        <f t="shared" si="3"/>
        <v>0</v>
      </c>
      <c r="M15" s="451"/>
      <c r="N15" s="446" t="s">
        <v>366</v>
      </c>
      <c r="O15" s="451"/>
      <c r="Q15" s="450">
        <f t="shared" si="0"/>
        <v>0</v>
      </c>
      <c r="R15" s="446" t="s">
        <v>366</v>
      </c>
      <c r="S15" s="450">
        <f t="shared" si="1"/>
        <v>0</v>
      </c>
      <c r="U15" s="448">
        <f t="shared" si="2"/>
        <v>0</v>
      </c>
      <c r="W15" s="451"/>
    </row>
    <row r="16" spans="2:23" ht="26.25" customHeight="1" x14ac:dyDescent="0.8">
      <c r="B16" s="446">
        <v>11</v>
      </c>
      <c r="C16" s="448" t="s">
        <v>378</v>
      </c>
      <c r="D16" s="446" t="s">
        <v>365</v>
      </c>
      <c r="E16" s="451"/>
      <c r="F16" s="446" t="s">
        <v>366</v>
      </c>
      <c r="G16" s="451"/>
      <c r="H16" s="446" t="s">
        <v>367</v>
      </c>
      <c r="I16" s="449">
        <v>0</v>
      </c>
      <c r="J16" s="446" t="s">
        <v>368</v>
      </c>
      <c r="K16" s="448">
        <f t="shared" si="3"/>
        <v>0</v>
      </c>
      <c r="M16" s="451"/>
      <c r="N16" s="446" t="s">
        <v>366</v>
      </c>
      <c r="O16" s="451"/>
      <c r="Q16" s="450">
        <f t="shared" si="0"/>
        <v>0</v>
      </c>
      <c r="R16" s="446" t="s">
        <v>366</v>
      </c>
      <c r="S16" s="450">
        <f t="shared" si="1"/>
        <v>0</v>
      </c>
      <c r="U16" s="448">
        <f t="shared" si="2"/>
        <v>0</v>
      </c>
      <c r="W16" s="451"/>
    </row>
    <row r="17" spans="2:23" ht="26.25" customHeight="1" x14ac:dyDescent="0.8">
      <c r="B17" s="446">
        <v>12</v>
      </c>
      <c r="C17" s="448" t="s">
        <v>379</v>
      </c>
      <c r="D17" s="446" t="s">
        <v>365</v>
      </c>
      <c r="E17" s="451"/>
      <c r="F17" s="446" t="s">
        <v>366</v>
      </c>
      <c r="G17" s="451"/>
      <c r="H17" s="446" t="s">
        <v>367</v>
      </c>
      <c r="I17" s="449">
        <v>0</v>
      </c>
      <c r="J17" s="446" t="s">
        <v>368</v>
      </c>
      <c r="K17" s="448">
        <f t="shared" si="3"/>
        <v>0</v>
      </c>
      <c r="M17" s="451"/>
      <c r="N17" s="446" t="s">
        <v>366</v>
      </c>
      <c r="O17" s="451"/>
      <c r="Q17" s="450">
        <f t="shared" si="0"/>
        <v>0</v>
      </c>
      <c r="R17" s="446" t="s">
        <v>366</v>
      </c>
      <c r="S17" s="450">
        <f t="shared" si="1"/>
        <v>0</v>
      </c>
      <c r="U17" s="448">
        <f t="shared" si="2"/>
        <v>0</v>
      </c>
      <c r="W17" s="451"/>
    </row>
    <row r="18" spans="2:23" ht="26.25" customHeight="1" x14ac:dyDescent="0.8">
      <c r="B18" s="446">
        <v>13</v>
      </c>
      <c r="C18" s="448" t="s">
        <v>380</v>
      </c>
      <c r="D18" s="446" t="s">
        <v>365</v>
      </c>
      <c r="E18" s="451"/>
      <c r="F18" s="446" t="s">
        <v>366</v>
      </c>
      <c r="G18" s="451"/>
      <c r="H18" s="446" t="s">
        <v>367</v>
      </c>
      <c r="I18" s="449">
        <v>0</v>
      </c>
      <c r="J18" s="446" t="s">
        <v>368</v>
      </c>
      <c r="K18" s="448">
        <f t="shared" si="3"/>
        <v>0</v>
      </c>
      <c r="M18" s="451"/>
      <c r="N18" s="446" t="s">
        <v>366</v>
      </c>
      <c r="O18" s="451"/>
      <c r="Q18" s="450">
        <f t="shared" si="0"/>
        <v>0</v>
      </c>
      <c r="R18" s="446" t="s">
        <v>366</v>
      </c>
      <c r="S18" s="450">
        <f t="shared" si="1"/>
        <v>0</v>
      </c>
      <c r="U18" s="448">
        <f t="shared" si="2"/>
        <v>0</v>
      </c>
      <c r="W18" s="451"/>
    </row>
    <row r="19" spans="2:23" ht="26.25" customHeight="1" x14ac:dyDescent="0.8">
      <c r="B19" s="446">
        <v>14</v>
      </c>
      <c r="C19" s="448" t="s">
        <v>381</v>
      </c>
      <c r="D19" s="446" t="s">
        <v>365</v>
      </c>
      <c r="E19" s="451"/>
      <c r="F19" s="446" t="s">
        <v>366</v>
      </c>
      <c r="G19" s="451"/>
      <c r="H19" s="446" t="s">
        <v>367</v>
      </c>
      <c r="I19" s="449">
        <v>0</v>
      </c>
      <c r="J19" s="446" t="s">
        <v>368</v>
      </c>
      <c r="K19" s="448">
        <f t="shared" si="3"/>
        <v>0</v>
      </c>
      <c r="M19" s="451"/>
      <c r="N19" s="446" t="s">
        <v>366</v>
      </c>
      <c r="O19" s="451"/>
      <c r="Q19" s="450">
        <f t="shared" si="0"/>
        <v>0</v>
      </c>
      <c r="R19" s="446" t="s">
        <v>366</v>
      </c>
      <c r="S19" s="450">
        <f t="shared" si="1"/>
        <v>0</v>
      </c>
      <c r="U19" s="448">
        <f t="shared" si="2"/>
        <v>0</v>
      </c>
      <c r="W19" s="451"/>
    </row>
    <row r="20" spans="2:23" ht="26.25" customHeight="1" x14ac:dyDescent="0.8">
      <c r="B20" s="446">
        <v>15</v>
      </c>
      <c r="C20" s="448" t="s">
        <v>382</v>
      </c>
      <c r="D20" s="446" t="s">
        <v>365</v>
      </c>
      <c r="E20" s="451"/>
      <c r="F20" s="446" t="s">
        <v>366</v>
      </c>
      <c r="G20" s="451"/>
      <c r="H20" s="446" t="s">
        <v>367</v>
      </c>
      <c r="I20" s="449">
        <v>0</v>
      </c>
      <c r="J20" s="446" t="s">
        <v>368</v>
      </c>
      <c r="K20" s="448">
        <f t="shared" si="3"/>
        <v>0</v>
      </c>
      <c r="M20" s="451"/>
      <c r="N20" s="446" t="s">
        <v>366</v>
      </c>
      <c r="O20" s="451"/>
      <c r="Q20" s="450">
        <f t="shared" si="0"/>
        <v>0</v>
      </c>
      <c r="R20" s="446" t="s">
        <v>366</v>
      </c>
      <c r="S20" s="450">
        <f t="shared" si="1"/>
        <v>0</v>
      </c>
      <c r="U20" s="448">
        <f t="shared" si="2"/>
        <v>0</v>
      </c>
      <c r="W20" s="451"/>
    </row>
    <row r="21" spans="2:23" ht="26.25" customHeight="1" x14ac:dyDescent="0.8">
      <c r="B21" s="446">
        <v>16</v>
      </c>
      <c r="C21" s="448" t="s">
        <v>383</v>
      </c>
      <c r="D21" s="446" t="s">
        <v>365</v>
      </c>
      <c r="E21" s="451"/>
      <c r="F21" s="446" t="s">
        <v>366</v>
      </c>
      <c r="G21" s="451"/>
      <c r="H21" s="446" t="s">
        <v>367</v>
      </c>
      <c r="I21" s="449">
        <v>0</v>
      </c>
      <c r="J21" s="446" t="s">
        <v>368</v>
      </c>
      <c r="K21" s="448">
        <f t="shared" si="3"/>
        <v>0</v>
      </c>
      <c r="M21" s="451"/>
      <c r="N21" s="446" t="s">
        <v>366</v>
      </c>
      <c r="O21" s="451"/>
      <c r="Q21" s="450">
        <f t="shared" si="0"/>
        <v>0</v>
      </c>
      <c r="R21" s="446" t="s">
        <v>366</v>
      </c>
      <c r="S21" s="450">
        <f t="shared" si="1"/>
        <v>0</v>
      </c>
      <c r="U21" s="448">
        <f t="shared" si="2"/>
        <v>0</v>
      </c>
      <c r="W21" s="451"/>
    </row>
    <row r="22" spans="2:23" ht="26.25" customHeight="1" x14ac:dyDescent="0.8">
      <c r="B22" s="446">
        <v>17</v>
      </c>
      <c r="C22" s="448" t="s">
        <v>384</v>
      </c>
      <c r="D22" s="446" t="s">
        <v>365</v>
      </c>
      <c r="E22" s="451"/>
      <c r="F22" s="446" t="s">
        <v>366</v>
      </c>
      <c r="G22" s="451"/>
      <c r="H22" s="446" t="s">
        <v>367</v>
      </c>
      <c r="I22" s="449">
        <v>0</v>
      </c>
      <c r="J22" s="446" t="s">
        <v>368</v>
      </c>
      <c r="K22" s="448">
        <f t="shared" si="3"/>
        <v>0</v>
      </c>
      <c r="M22" s="451"/>
      <c r="N22" s="446" t="s">
        <v>366</v>
      </c>
      <c r="O22" s="451"/>
      <c r="Q22" s="450">
        <f t="shared" si="0"/>
        <v>0</v>
      </c>
      <c r="R22" s="446" t="s">
        <v>366</v>
      </c>
      <c r="S22" s="450">
        <f t="shared" si="1"/>
        <v>0</v>
      </c>
      <c r="U22" s="448">
        <f t="shared" si="2"/>
        <v>0</v>
      </c>
      <c r="W22" s="451"/>
    </row>
    <row r="23" spans="2:23" ht="26.25" customHeight="1" x14ac:dyDescent="0.8">
      <c r="B23" s="446">
        <v>18</v>
      </c>
      <c r="C23" s="448" t="s">
        <v>385</v>
      </c>
      <c r="D23" s="446" t="s">
        <v>365</v>
      </c>
      <c r="E23" s="451"/>
      <c r="F23" s="446" t="s">
        <v>366</v>
      </c>
      <c r="G23" s="451"/>
      <c r="H23" s="446" t="s">
        <v>367</v>
      </c>
      <c r="I23" s="449">
        <v>0</v>
      </c>
      <c r="J23" s="446" t="s">
        <v>368</v>
      </c>
      <c r="K23" s="448">
        <f t="shared" si="3"/>
        <v>0</v>
      </c>
      <c r="M23" s="451"/>
      <c r="N23" s="446" t="s">
        <v>366</v>
      </c>
      <c r="O23" s="451"/>
      <c r="Q23" s="450">
        <f t="shared" si="0"/>
        <v>0</v>
      </c>
      <c r="R23" s="446" t="s">
        <v>366</v>
      </c>
      <c r="S23" s="450">
        <f t="shared" si="1"/>
        <v>0</v>
      </c>
      <c r="U23" s="448">
        <f t="shared" si="2"/>
        <v>0</v>
      </c>
      <c r="W23" s="451"/>
    </row>
    <row r="24" spans="2:23" ht="26.25" customHeight="1" x14ac:dyDescent="0.8">
      <c r="B24" s="446">
        <v>19</v>
      </c>
      <c r="C24" s="448" t="s">
        <v>386</v>
      </c>
      <c r="D24" s="446" t="s">
        <v>365</v>
      </c>
      <c r="E24" s="451"/>
      <c r="F24" s="446" t="s">
        <v>366</v>
      </c>
      <c r="G24" s="451"/>
      <c r="H24" s="446" t="s">
        <v>367</v>
      </c>
      <c r="I24" s="449">
        <v>0</v>
      </c>
      <c r="J24" s="446" t="s">
        <v>368</v>
      </c>
      <c r="K24" s="448">
        <f t="shared" si="3"/>
        <v>0</v>
      </c>
      <c r="M24" s="451"/>
      <c r="N24" s="446" t="s">
        <v>366</v>
      </c>
      <c r="O24" s="451"/>
      <c r="Q24" s="450">
        <f t="shared" si="0"/>
        <v>0</v>
      </c>
      <c r="R24" s="446" t="s">
        <v>366</v>
      </c>
      <c r="S24" s="450">
        <f t="shared" si="1"/>
        <v>0</v>
      </c>
      <c r="U24" s="448">
        <f t="shared" si="2"/>
        <v>0</v>
      </c>
      <c r="W24" s="451"/>
    </row>
    <row r="25" spans="2:23" ht="26.25" customHeight="1" x14ac:dyDescent="0.8">
      <c r="B25" s="446">
        <v>20</v>
      </c>
      <c r="C25" s="448" t="s">
        <v>387</v>
      </c>
      <c r="D25" s="446" t="s">
        <v>365</v>
      </c>
      <c r="E25" s="451"/>
      <c r="F25" s="446" t="s">
        <v>366</v>
      </c>
      <c r="G25" s="451"/>
      <c r="H25" s="446" t="s">
        <v>367</v>
      </c>
      <c r="I25" s="449">
        <v>0</v>
      </c>
      <c r="J25" s="446" t="s">
        <v>368</v>
      </c>
      <c r="K25" s="448">
        <f t="shared" si="3"/>
        <v>0</v>
      </c>
      <c r="M25" s="451"/>
      <c r="N25" s="446" t="s">
        <v>366</v>
      </c>
      <c r="O25" s="451"/>
      <c r="Q25" s="450">
        <f t="shared" si="0"/>
        <v>0</v>
      </c>
      <c r="R25" s="446" t="s">
        <v>366</v>
      </c>
      <c r="S25" s="450">
        <f t="shared" si="1"/>
        <v>0</v>
      </c>
      <c r="U25" s="448">
        <f t="shared" si="2"/>
        <v>0</v>
      </c>
      <c r="W25" s="451"/>
    </row>
    <row r="26" spans="2:23" ht="26.25" customHeight="1" x14ac:dyDescent="0.8">
      <c r="B26" s="446">
        <v>21</v>
      </c>
      <c r="C26" s="448" t="s">
        <v>388</v>
      </c>
      <c r="D26" s="446" t="s">
        <v>365</v>
      </c>
      <c r="E26" s="451"/>
      <c r="F26" s="446" t="s">
        <v>366</v>
      </c>
      <c r="G26" s="451"/>
      <c r="H26" s="446" t="s">
        <v>367</v>
      </c>
      <c r="I26" s="451"/>
      <c r="J26" s="446" t="s">
        <v>368</v>
      </c>
      <c r="K26" s="448">
        <f t="shared" si="3"/>
        <v>0</v>
      </c>
      <c r="M26" s="451"/>
      <c r="N26" s="446" t="s">
        <v>366</v>
      </c>
      <c r="O26" s="451"/>
      <c r="Q26" s="450">
        <f t="shared" si="0"/>
        <v>0</v>
      </c>
      <c r="R26" s="446" t="s">
        <v>366</v>
      </c>
      <c r="S26" s="450">
        <f t="shared" si="1"/>
        <v>0</v>
      </c>
      <c r="U26" s="448">
        <f t="shared" si="2"/>
        <v>0</v>
      </c>
      <c r="W26" s="451"/>
    </row>
    <row r="27" spans="2:23" ht="26.25" customHeight="1" x14ac:dyDescent="0.8">
      <c r="B27" s="446">
        <v>22</v>
      </c>
      <c r="C27" s="448" t="s">
        <v>389</v>
      </c>
      <c r="D27" s="446" t="s">
        <v>365</v>
      </c>
      <c r="E27" s="451"/>
      <c r="F27" s="446" t="s">
        <v>366</v>
      </c>
      <c r="G27" s="451"/>
      <c r="H27" s="446" t="s">
        <v>367</v>
      </c>
      <c r="I27" s="451"/>
      <c r="J27" s="446" t="s">
        <v>368</v>
      </c>
      <c r="K27" s="448">
        <f t="shared" si="3"/>
        <v>0</v>
      </c>
      <c r="M27" s="451"/>
      <c r="N27" s="446" t="s">
        <v>366</v>
      </c>
      <c r="O27" s="451"/>
      <c r="Q27" s="450">
        <f t="shared" si="0"/>
        <v>0</v>
      </c>
      <c r="R27" s="446" t="s">
        <v>366</v>
      </c>
      <c r="S27" s="450">
        <f t="shared" si="1"/>
        <v>0</v>
      </c>
      <c r="U27" s="448">
        <f t="shared" si="2"/>
        <v>0</v>
      </c>
      <c r="W27" s="451"/>
    </row>
    <row r="28" spans="2:23" ht="26.25" customHeight="1" x14ac:dyDescent="0.8">
      <c r="B28" s="446">
        <v>23</v>
      </c>
      <c r="C28" s="448" t="s">
        <v>390</v>
      </c>
      <c r="D28" s="446" t="s">
        <v>365</v>
      </c>
      <c r="E28" s="451"/>
      <c r="F28" s="446" t="s">
        <v>366</v>
      </c>
      <c r="G28" s="451"/>
      <c r="H28" s="446" t="s">
        <v>367</v>
      </c>
      <c r="I28" s="451"/>
      <c r="J28" s="446" t="s">
        <v>368</v>
      </c>
      <c r="K28" s="448">
        <f t="shared" si="3"/>
        <v>0</v>
      </c>
      <c r="M28" s="451"/>
      <c r="N28" s="446" t="s">
        <v>366</v>
      </c>
      <c r="O28" s="451"/>
      <c r="Q28" s="450">
        <f t="shared" si="0"/>
        <v>0</v>
      </c>
      <c r="R28" s="446" t="s">
        <v>366</v>
      </c>
      <c r="S28" s="450">
        <f t="shared" si="1"/>
        <v>0</v>
      </c>
      <c r="U28" s="448">
        <f t="shared" si="2"/>
        <v>0</v>
      </c>
      <c r="W28" s="451"/>
    </row>
    <row r="29" spans="2:23" ht="26.25" customHeight="1" x14ac:dyDescent="0.8">
      <c r="B29" s="446">
        <v>24</v>
      </c>
      <c r="C29" s="448" t="s">
        <v>391</v>
      </c>
      <c r="D29" s="446" t="s">
        <v>365</v>
      </c>
      <c r="E29" s="451"/>
      <c r="F29" s="446" t="s">
        <v>366</v>
      </c>
      <c r="G29" s="451"/>
      <c r="H29" s="446" t="s">
        <v>367</v>
      </c>
      <c r="I29" s="451"/>
      <c r="J29" s="446" t="s">
        <v>368</v>
      </c>
      <c r="K29" s="448">
        <f t="shared" si="3"/>
        <v>0</v>
      </c>
      <c r="M29" s="451"/>
      <c r="N29" s="446" t="s">
        <v>366</v>
      </c>
      <c r="O29" s="451"/>
      <c r="Q29" s="450">
        <f t="shared" si="0"/>
        <v>0</v>
      </c>
      <c r="R29" s="446" t="s">
        <v>366</v>
      </c>
      <c r="S29" s="450">
        <f t="shared" si="1"/>
        <v>0</v>
      </c>
      <c r="U29" s="448">
        <f t="shared" si="2"/>
        <v>0</v>
      </c>
      <c r="W29" s="451"/>
    </row>
    <row r="30" spans="2:23" ht="26.25" customHeight="1" x14ac:dyDescent="0.8">
      <c r="B30" s="446">
        <v>25</v>
      </c>
      <c r="C30" s="448" t="s">
        <v>392</v>
      </c>
      <c r="D30" s="446" t="s">
        <v>365</v>
      </c>
      <c r="E30" s="451"/>
      <c r="F30" s="446" t="s">
        <v>366</v>
      </c>
      <c r="G30" s="451"/>
      <c r="H30" s="446" t="s">
        <v>367</v>
      </c>
      <c r="I30" s="451"/>
      <c r="J30" s="446" t="s">
        <v>368</v>
      </c>
      <c r="K30" s="448">
        <f t="shared" si="3"/>
        <v>0</v>
      </c>
      <c r="M30" s="451"/>
      <c r="N30" s="446" t="s">
        <v>366</v>
      </c>
      <c r="O30" s="451"/>
      <c r="Q30" s="450">
        <f t="shared" si="0"/>
        <v>0</v>
      </c>
      <c r="R30" s="446" t="s">
        <v>366</v>
      </c>
      <c r="S30" s="450">
        <f t="shared" si="1"/>
        <v>0</v>
      </c>
      <c r="U30" s="448">
        <f t="shared" si="2"/>
        <v>0</v>
      </c>
      <c r="W30" s="451"/>
    </row>
    <row r="31" spans="2:23" ht="26.25" customHeight="1" x14ac:dyDescent="0.8">
      <c r="B31" s="446">
        <v>26</v>
      </c>
      <c r="C31" s="448" t="s">
        <v>393</v>
      </c>
      <c r="D31" s="446" t="s">
        <v>365</v>
      </c>
      <c r="E31" s="451"/>
      <c r="F31" s="446" t="s">
        <v>366</v>
      </c>
      <c r="G31" s="451"/>
      <c r="H31" s="446" t="s">
        <v>367</v>
      </c>
      <c r="I31" s="451"/>
      <c r="J31" s="446" t="s">
        <v>368</v>
      </c>
      <c r="K31" s="448">
        <f t="shared" si="3"/>
        <v>0</v>
      </c>
      <c r="M31" s="451"/>
      <c r="N31" s="446" t="s">
        <v>366</v>
      </c>
      <c r="O31" s="451"/>
      <c r="Q31" s="450">
        <f t="shared" si="0"/>
        <v>0</v>
      </c>
      <c r="R31" s="446" t="s">
        <v>366</v>
      </c>
      <c r="S31" s="450">
        <f t="shared" si="1"/>
        <v>0</v>
      </c>
      <c r="U31" s="448">
        <f t="shared" si="2"/>
        <v>0</v>
      </c>
      <c r="W31" s="451"/>
    </row>
    <row r="32" spans="2:23" ht="26.25" customHeight="1" x14ac:dyDescent="0.8">
      <c r="B32" s="446">
        <v>27</v>
      </c>
      <c r="C32" s="448" t="s">
        <v>394</v>
      </c>
      <c r="D32" s="446" t="s">
        <v>365</v>
      </c>
      <c r="E32" s="451"/>
      <c r="F32" s="446" t="s">
        <v>366</v>
      </c>
      <c r="G32" s="451"/>
      <c r="H32" s="446" t="s">
        <v>367</v>
      </c>
      <c r="I32" s="451"/>
      <c r="J32" s="446" t="s">
        <v>368</v>
      </c>
      <c r="K32" s="448">
        <f t="shared" si="3"/>
        <v>0</v>
      </c>
      <c r="M32" s="451"/>
      <c r="N32" s="446" t="s">
        <v>366</v>
      </c>
      <c r="O32" s="451"/>
      <c r="Q32" s="450">
        <f t="shared" si="0"/>
        <v>0</v>
      </c>
      <c r="R32" s="446" t="s">
        <v>366</v>
      </c>
      <c r="S32" s="450">
        <f t="shared" si="1"/>
        <v>0</v>
      </c>
      <c r="U32" s="448">
        <f t="shared" si="2"/>
        <v>0</v>
      </c>
      <c r="W32" s="451" t="s">
        <v>395</v>
      </c>
    </row>
    <row r="33" spans="2:23" ht="26.25" customHeight="1" x14ac:dyDescent="0.8">
      <c r="B33" s="446">
        <v>28</v>
      </c>
      <c r="C33" s="448" t="s">
        <v>396</v>
      </c>
      <c r="D33" s="446" t="s">
        <v>365</v>
      </c>
      <c r="E33" s="451"/>
      <c r="F33" s="446" t="s">
        <v>366</v>
      </c>
      <c r="G33" s="451"/>
      <c r="H33" s="446" t="s">
        <v>367</v>
      </c>
      <c r="I33" s="451"/>
      <c r="J33" s="446" t="s">
        <v>368</v>
      </c>
      <c r="K33" s="448">
        <f t="shared" si="3"/>
        <v>0</v>
      </c>
      <c r="M33" s="451"/>
      <c r="N33" s="446" t="s">
        <v>366</v>
      </c>
      <c r="O33" s="451"/>
      <c r="Q33" s="450">
        <f t="shared" si="0"/>
        <v>0</v>
      </c>
      <c r="R33" s="446" t="s">
        <v>366</v>
      </c>
      <c r="S33" s="450">
        <f t="shared" si="1"/>
        <v>0</v>
      </c>
      <c r="U33" s="448">
        <f t="shared" si="2"/>
        <v>0</v>
      </c>
      <c r="W33" s="451"/>
    </row>
    <row r="34" spans="2:23" ht="26.25" customHeight="1" x14ac:dyDescent="0.8">
      <c r="B34" s="446">
        <v>29</v>
      </c>
      <c r="C34" s="448" t="s">
        <v>396</v>
      </c>
      <c r="D34" s="446" t="s">
        <v>365</v>
      </c>
      <c r="E34" s="451"/>
      <c r="F34" s="446" t="s">
        <v>366</v>
      </c>
      <c r="G34" s="451"/>
      <c r="H34" s="446" t="s">
        <v>367</v>
      </c>
      <c r="I34" s="451"/>
      <c r="J34" s="446" t="s">
        <v>368</v>
      </c>
      <c r="K34" s="448">
        <f t="shared" si="3"/>
        <v>0</v>
      </c>
      <c r="M34" s="451"/>
      <c r="N34" s="446" t="s">
        <v>366</v>
      </c>
      <c r="O34" s="451"/>
      <c r="Q34" s="450">
        <f t="shared" si="0"/>
        <v>0</v>
      </c>
      <c r="R34" s="446" t="s">
        <v>366</v>
      </c>
      <c r="S34" s="450">
        <f t="shared" si="1"/>
        <v>0</v>
      </c>
      <c r="U34" s="448">
        <f t="shared" si="2"/>
        <v>0</v>
      </c>
      <c r="W34" s="451"/>
    </row>
    <row r="35" spans="2:23" ht="26.25" customHeight="1" x14ac:dyDescent="0.8">
      <c r="B35" s="446">
        <v>30</v>
      </c>
      <c r="C35" s="448" t="s">
        <v>396</v>
      </c>
      <c r="D35" s="446" t="s">
        <v>365</v>
      </c>
      <c r="E35" s="451"/>
      <c r="F35" s="446" t="s">
        <v>366</v>
      </c>
      <c r="G35" s="451"/>
      <c r="H35" s="446" t="s">
        <v>367</v>
      </c>
      <c r="I35" s="451"/>
      <c r="J35" s="446" t="s">
        <v>368</v>
      </c>
      <c r="K35" s="448">
        <f t="shared" si="3"/>
        <v>0</v>
      </c>
      <c r="M35" s="451"/>
      <c r="N35" s="446" t="s">
        <v>366</v>
      </c>
      <c r="O35" s="451"/>
      <c r="Q35" s="450">
        <f t="shared" si="0"/>
        <v>0</v>
      </c>
      <c r="R35" s="446" t="s">
        <v>366</v>
      </c>
      <c r="S35" s="450">
        <f t="shared" si="1"/>
        <v>0</v>
      </c>
      <c r="U35" s="448">
        <f t="shared" si="2"/>
        <v>0</v>
      </c>
      <c r="W35" s="451"/>
    </row>
    <row r="36" spans="2:23" ht="26.25" customHeight="1" x14ac:dyDescent="0.8">
      <c r="G36" s="452"/>
    </row>
    <row r="37" spans="2:23" s="445" customFormat="1" ht="26.25" customHeight="1" x14ac:dyDescent="0.8">
      <c r="C37" s="445" t="s">
        <v>397</v>
      </c>
    </row>
    <row r="38" spans="2:23" s="445" customFormat="1" ht="26.25" customHeight="1" x14ac:dyDescent="0.8">
      <c r="C38" s="445" t="s">
        <v>398</v>
      </c>
    </row>
    <row r="39" spans="2:23" s="445" customFormat="1" ht="26.25" customHeight="1" x14ac:dyDescent="0.8">
      <c r="C39" s="445" t="s">
        <v>399</v>
      </c>
    </row>
    <row r="40" spans="2:23" s="445" customFormat="1" ht="26.25" customHeight="1" x14ac:dyDescent="0.8">
      <c r="C40" s="445" t="s">
        <v>400</v>
      </c>
    </row>
    <row r="41" spans="2:23" s="445" customFormat="1" ht="26.25" customHeight="1" x14ac:dyDescent="0.8">
      <c r="C41" s="445" t="s">
        <v>401</v>
      </c>
    </row>
    <row r="42" spans="2:23" s="445" customFormat="1" ht="26.25" customHeight="1" x14ac:dyDescent="0.8">
      <c r="C42" s="445" t="s">
        <v>402</v>
      </c>
    </row>
  </sheetData>
  <mergeCells count="4">
    <mergeCell ref="E4:K4"/>
    <mergeCell ref="M4:O4"/>
    <mergeCell ref="Q4:U4"/>
    <mergeCell ref="W4:W5"/>
  </mergeCells>
  <phoneticPr fontId="10"/>
  <pageMargins left="0.7" right="0.7" top="0.75" bottom="0.75" header="0.3" footer="0.3"/>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95"/>
  <sheetViews>
    <sheetView view="pageBreakPreview" zoomScale="40" zoomScaleNormal="55" zoomScaleSheetLayoutView="40" workbookViewId="0">
      <selection activeCell="BP43" sqref="BP43"/>
    </sheetView>
  </sheetViews>
  <sheetFormatPr defaultRowHeight="28" x14ac:dyDescent="0.4"/>
  <cols>
    <col min="1" max="1" width="9" style="443"/>
    <col min="2" max="5" width="5.58203125" style="9" customWidth="1"/>
    <col min="6" max="6" width="4.25" style="9" customWidth="1"/>
    <col min="7" max="7" width="16.83203125" style="9" hidden="1" customWidth="1"/>
    <col min="8" max="60" width="5.58203125" style="9" customWidth="1"/>
    <col min="61" max="273" width="9" style="9"/>
    <col min="274" max="274" width="5.5" style="9" customWidth="1"/>
    <col min="275" max="275" width="7.58203125" style="9" customWidth="1"/>
    <col min="276" max="276" width="2.58203125" style="9" customWidth="1"/>
    <col min="277" max="277" width="5.58203125" style="9" customWidth="1"/>
    <col min="278" max="278" width="7.58203125" style="9" customWidth="1"/>
    <col min="279" max="306" width="2.58203125" style="9" customWidth="1"/>
    <col min="307" max="307" width="5.5" style="9" customWidth="1"/>
    <col min="308" max="308" width="8" style="9" customWidth="1"/>
    <col min="309" max="309" width="7.33203125" style="9" customWidth="1"/>
    <col min="310" max="529" width="9" style="9"/>
    <col min="530" max="530" width="5.5" style="9" customWidth="1"/>
    <col min="531" max="531" width="7.58203125" style="9" customWidth="1"/>
    <col min="532" max="532" width="2.58203125" style="9" customWidth="1"/>
    <col min="533" max="533" width="5.58203125" style="9" customWidth="1"/>
    <col min="534" max="534" width="7.58203125" style="9" customWidth="1"/>
    <col min="535" max="562" width="2.58203125" style="9" customWidth="1"/>
    <col min="563" max="563" width="5.5" style="9" customWidth="1"/>
    <col min="564" max="564" width="8" style="9" customWidth="1"/>
    <col min="565" max="565" width="7.33203125" style="9" customWidth="1"/>
    <col min="566" max="785" width="9" style="9"/>
    <col min="786" max="786" width="5.5" style="9" customWidth="1"/>
    <col min="787" max="787" width="7.58203125" style="9" customWidth="1"/>
    <col min="788" max="788" width="2.58203125" style="9" customWidth="1"/>
    <col min="789" max="789" width="5.58203125" style="9" customWidth="1"/>
    <col min="790" max="790" width="7.58203125" style="9" customWidth="1"/>
    <col min="791" max="818" width="2.58203125" style="9" customWidth="1"/>
    <col min="819" max="819" width="5.5" style="9" customWidth="1"/>
    <col min="820" max="820" width="8" style="9" customWidth="1"/>
    <col min="821" max="821" width="7.33203125" style="9" customWidth="1"/>
    <col min="822" max="1041" width="9" style="9"/>
    <col min="1042" max="1042" width="5.5" style="9" customWidth="1"/>
    <col min="1043" max="1043" width="7.58203125" style="9" customWidth="1"/>
    <col min="1044" max="1044" width="2.58203125" style="9" customWidth="1"/>
    <col min="1045" max="1045" width="5.58203125" style="9" customWidth="1"/>
    <col min="1046" max="1046" width="7.58203125" style="9" customWidth="1"/>
    <col min="1047" max="1074" width="2.58203125" style="9" customWidth="1"/>
    <col min="1075" max="1075" width="5.5" style="9" customWidth="1"/>
    <col min="1076" max="1076" width="8" style="9" customWidth="1"/>
    <col min="1077" max="1077" width="7.33203125" style="9" customWidth="1"/>
    <col min="1078" max="1297" width="9" style="9"/>
    <col min="1298" max="1298" width="5.5" style="9" customWidth="1"/>
    <col min="1299" max="1299" width="7.58203125" style="9" customWidth="1"/>
    <col min="1300" max="1300" width="2.58203125" style="9" customWidth="1"/>
    <col min="1301" max="1301" width="5.58203125" style="9" customWidth="1"/>
    <col min="1302" max="1302" width="7.58203125" style="9" customWidth="1"/>
    <col min="1303" max="1330" width="2.58203125" style="9" customWidth="1"/>
    <col min="1331" max="1331" width="5.5" style="9" customWidth="1"/>
    <col min="1332" max="1332" width="8" style="9" customWidth="1"/>
    <col min="1333" max="1333" width="7.33203125" style="9" customWidth="1"/>
    <col min="1334" max="1553" width="9" style="9"/>
    <col min="1554" max="1554" width="5.5" style="9" customWidth="1"/>
    <col min="1555" max="1555" width="7.58203125" style="9" customWidth="1"/>
    <col min="1556" max="1556" width="2.58203125" style="9" customWidth="1"/>
    <col min="1557" max="1557" width="5.58203125" style="9" customWidth="1"/>
    <col min="1558" max="1558" width="7.58203125" style="9" customWidth="1"/>
    <col min="1559" max="1586" width="2.58203125" style="9" customWidth="1"/>
    <col min="1587" max="1587" width="5.5" style="9" customWidth="1"/>
    <col min="1588" max="1588" width="8" style="9" customWidth="1"/>
    <col min="1589" max="1589" width="7.33203125" style="9" customWidth="1"/>
    <col min="1590" max="1809" width="9" style="9"/>
    <col min="1810" max="1810" width="5.5" style="9" customWidth="1"/>
    <col min="1811" max="1811" width="7.58203125" style="9" customWidth="1"/>
    <col min="1812" max="1812" width="2.58203125" style="9" customWidth="1"/>
    <col min="1813" max="1813" width="5.58203125" style="9" customWidth="1"/>
    <col min="1814" max="1814" width="7.58203125" style="9" customWidth="1"/>
    <col min="1815" max="1842" width="2.58203125" style="9" customWidth="1"/>
    <col min="1843" max="1843" width="5.5" style="9" customWidth="1"/>
    <col min="1844" max="1844" width="8" style="9" customWidth="1"/>
    <col min="1845" max="1845" width="7.33203125" style="9" customWidth="1"/>
    <col min="1846" max="2065" width="9" style="9"/>
    <col min="2066" max="2066" width="5.5" style="9" customWidth="1"/>
    <col min="2067" max="2067" width="7.58203125" style="9" customWidth="1"/>
    <col min="2068" max="2068" width="2.58203125" style="9" customWidth="1"/>
    <col min="2069" max="2069" width="5.58203125" style="9" customWidth="1"/>
    <col min="2070" max="2070" width="7.58203125" style="9" customWidth="1"/>
    <col min="2071" max="2098" width="2.58203125" style="9" customWidth="1"/>
    <col min="2099" max="2099" width="5.5" style="9" customWidth="1"/>
    <col min="2100" max="2100" width="8" style="9" customWidth="1"/>
    <col min="2101" max="2101" width="7.33203125" style="9" customWidth="1"/>
    <col min="2102" max="2321" width="9" style="9"/>
    <col min="2322" max="2322" width="5.5" style="9" customWidth="1"/>
    <col min="2323" max="2323" width="7.58203125" style="9" customWidth="1"/>
    <col min="2324" max="2324" width="2.58203125" style="9" customWidth="1"/>
    <col min="2325" max="2325" width="5.58203125" style="9" customWidth="1"/>
    <col min="2326" max="2326" width="7.58203125" style="9" customWidth="1"/>
    <col min="2327" max="2354" width="2.58203125" style="9" customWidth="1"/>
    <col min="2355" max="2355" width="5.5" style="9" customWidth="1"/>
    <col min="2356" max="2356" width="8" style="9" customWidth="1"/>
    <col min="2357" max="2357" width="7.33203125" style="9" customWidth="1"/>
    <col min="2358" max="2577" width="9" style="9"/>
    <col min="2578" max="2578" width="5.5" style="9" customWidth="1"/>
    <col min="2579" max="2579" width="7.58203125" style="9" customWidth="1"/>
    <col min="2580" max="2580" width="2.58203125" style="9" customWidth="1"/>
    <col min="2581" max="2581" width="5.58203125" style="9" customWidth="1"/>
    <col min="2582" max="2582" width="7.58203125" style="9" customWidth="1"/>
    <col min="2583" max="2610" width="2.58203125" style="9" customWidth="1"/>
    <col min="2611" max="2611" width="5.5" style="9" customWidth="1"/>
    <col min="2612" max="2612" width="8" style="9" customWidth="1"/>
    <col min="2613" max="2613" width="7.33203125" style="9" customWidth="1"/>
    <col min="2614" max="2833" width="9" style="9"/>
    <col min="2834" max="2834" width="5.5" style="9" customWidth="1"/>
    <col min="2835" max="2835" width="7.58203125" style="9" customWidth="1"/>
    <col min="2836" max="2836" width="2.58203125" style="9" customWidth="1"/>
    <col min="2837" max="2837" width="5.58203125" style="9" customWidth="1"/>
    <col min="2838" max="2838" width="7.58203125" style="9" customWidth="1"/>
    <col min="2839" max="2866" width="2.58203125" style="9" customWidth="1"/>
    <col min="2867" max="2867" width="5.5" style="9" customWidth="1"/>
    <col min="2868" max="2868" width="8" style="9" customWidth="1"/>
    <col min="2869" max="2869" width="7.33203125" style="9" customWidth="1"/>
    <col min="2870" max="3089" width="9" style="9"/>
    <col min="3090" max="3090" width="5.5" style="9" customWidth="1"/>
    <col min="3091" max="3091" width="7.58203125" style="9" customWidth="1"/>
    <col min="3092" max="3092" width="2.58203125" style="9" customWidth="1"/>
    <col min="3093" max="3093" width="5.58203125" style="9" customWidth="1"/>
    <col min="3094" max="3094" width="7.58203125" style="9" customWidth="1"/>
    <col min="3095" max="3122" width="2.58203125" style="9" customWidth="1"/>
    <col min="3123" max="3123" width="5.5" style="9" customWidth="1"/>
    <col min="3124" max="3124" width="8" style="9" customWidth="1"/>
    <col min="3125" max="3125" width="7.33203125" style="9" customWidth="1"/>
    <col min="3126" max="3345" width="9" style="9"/>
    <col min="3346" max="3346" width="5.5" style="9" customWidth="1"/>
    <col min="3347" max="3347" width="7.58203125" style="9" customWidth="1"/>
    <col min="3348" max="3348" width="2.58203125" style="9" customWidth="1"/>
    <col min="3349" max="3349" width="5.58203125" style="9" customWidth="1"/>
    <col min="3350" max="3350" width="7.58203125" style="9" customWidth="1"/>
    <col min="3351" max="3378" width="2.58203125" style="9" customWidth="1"/>
    <col min="3379" max="3379" width="5.5" style="9" customWidth="1"/>
    <col min="3380" max="3380" width="8" style="9" customWidth="1"/>
    <col min="3381" max="3381" width="7.33203125" style="9" customWidth="1"/>
    <col min="3382" max="3601" width="9" style="9"/>
    <col min="3602" max="3602" width="5.5" style="9" customWidth="1"/>
    <col min="3603" max="3603" width="7.58203125" style="9" customWidth="1"/>
    <col min="3604" max="3604" width="2.58203125" style="9" customWidth="1"/>
    <col min="3605" max="3605" width="5.58203125" style="9" customWidth="1"/>
    <col min="3606" max="3606" width="7.58203125" style="9" customWidth="1"/>
    <col min="3607" max="3634" width="2.58203125" style="9" customWidth="1"/>
    <col min="3635" max="3635" width="5.5" style="9" customWidth="1"/>
    <col min="3636" max="3636" width="8" style="9" customWidth="1"/>
    <col min="3637" max="3637" width="7.33203125" style="9" customWidth="1"/>
    <col min="3638" max="3857" width="9" style="9"/>
    <col min="3858" max="3858" width="5.5" style="9" customWidth="1"/>
    <col min="3859" max="3859" width="7.58203125" style="9" customWidth="1"/>
    <col min="3860" max="3860" width="2.58203125" style="9" customWidth="1"/>
    <col min="3861" max="3861" width="5.58203125" style="9" customWidth="1"/>
    <col min="3862" max="3862" width="7.58203125" style="9" customWidth="1"/>
    <col min="3863" max="3890" width="2.58203125" style="9" customWidth="1"/>
    <col min="3891" max="3891" width="5.5" style="9" customWidth="1"/>
    <col min="3892" max="3892" width="8" style="9" customWidth="1"/>
    <col min="3893" max="3893" width="7.33203125" style="9" customWidth="1"/>
    <col min="3894" max="4113" width="9" style="9"/>
    <col min="4114" max="4114" width="5.5" style="9" customWidth="1"/>
    <col min="4115" max="4115" width="7.58203125" style="9" customWidth="1"/>
    <col min="4116" max="4116" width="2.58203125" style="9" customWidth="1"/>
    <col min="4117" max="4117" width="5.58203125" style="9" customWidth="1"/>
    <col min="4118" max="4118" width="7.58203125" style="9" customWidth="1"/>
    <col min="4119" max="4146" width="2.58203125" style="9" customWidth="1"/>
    <col min="4147" max="4147" width="5.5" style="9" customWidth="1"/>
    <col min="4148" max="4148" width="8" style="9" customWidth="1"/>
    <col min="4149" max="4149" width="7.33203125" style="9" customWidth="1"/>
    <col min="4150" max="4369" width="9" style="9"/>
    <col min="4370" max="4370" width="5.5" style="9" customWidth="1"/>
    <col min="4371" max="4371" width="7.58203125" style="9" customWidth="1"/>
    <col min="4372" max="4372" width="2.58203125" style="9" customWidth="1"/>
    <col min="4373" max="4373" width="5.58203125" style="9" customWidth="1"/>
    <col min="4374" max="4374" width="7.58203125" style="9" customWidth="1"/>
    <col min="4375" max="4402" width="2.58203125" style="9" customWidth="1"/>
    <col min="4403" max="4403" width="5.5" style="9" customWidth="1"/>
    <col min="4404" max="4404" width="8" style="9" customWidth="1"/>
    <col min="4405" max="4405" width="7.33203125" style="9" customWidth="1"/>
    <col min="4406" max="4625" width="9" style="9"/>
    <col min="4626" max="4626" width="5.5" style="9" customWidth="1"/>
    <col min="4627" max="4627" width="7.58203125" style="9" customWidth="1"/>
    <col min="4628" max="4628" width="2.58203125" style="9" customWidth="1"/>
    <col min="4629" max="4629" width="5.58203125" style="9" customWidth="1"/>
    <col min="4630" max="4630" width="7.58203125" style="9" customWidth="1"/>
    <col min="4631" max="4658" width="2.58203125" style="9" customWidth="1"/>
    <col min="4659" max="4659" width="5.5" style="9" customWidth="1"/>
    <col min="4660" max="4660" width="8" style="9" customWidth="1"/>
    <col min="4661" max="4661" width="7.33203125" style="9" customWidth="1"/>
    <col min="4662" max="4881" width="9" style="9"/>
    <col min="4882" max="4882" width="5.5" style="9" customWidth="1"/>
    <col min="4883" max="4883" width="7.58203125" style="9" customWidth="1"/>
    <col min="4884" max="4884" width="2.58203125" style="9" customWidth="1"/>
    <col min="4885" max="4885" width="5.58203125" style="9" customWidth="1"/>
    <col min="4886" max="4886" width="7.58203125" style="9" customWidth="1"/>
    <col min="4887" max="4914" width="2.58203125" style="9" customWidth="1"/>
    <col min="4915" max="4915" width="5.5" style="9" customWidth="1"/>
    <col min="4916" max="4916" width="8" style="9" customWidth="1"/>
    <col min="4917" max="4917" width="7.33203125" style="9" customWidth="1"/>
    <col min="4918" max="5137" width="9" style="9"/>
    <col min="5138" max="5138" width="5.5" style="9" customWidth="1"/>
    <col min="5139" max="5139" width="7.58203125" style="9" customWidth="1"/>
    <col min="5140" max="5140" width="2.58203125" style="9" customWidth="1"/>
    <col min="5141" max="5141" width="5.58203125" style="9" customWidth="1"/>
    <col min="5142" max="5142" width="7.58203125" style="9" customWidth="1"/>
    <col min="5143" max="5170" width="2.58203125" style="9" customWidth="1"/>
    <col min="5171" max="5171" width="5.5" style="9" customWidth="1"/>
    <col min="5172" max="5172" width="8" style="9" customWidth="1"/>
    <col min="5173" max="5173" width="7.33203125" style="9" customWidth="1"/>
    <col min="5174" max="5393" width="9" style="9"/>
    <col min="5394" max="5394" width="5.5" style="9" customWidth="1"/>
    <col min="5395" max="5395" width="7.58203125" style="9" customWidth="1"/>
    <col min="5396" max="5396" width="2.58203125" style="9" customWidth="1"/>
    <col min="5397" max="5397" width="5.58203125" style="9" customWidth="1"/>
    <col min="5398" max="5398" width="7.58203125" style="9" customWidth="1"/>
    <col min="5399" max="5426" width="2.58203125" style="9" customWidth="1"/>
    <col min="5427" max="5427" width="5.5" style="9" customWidth="1"/>
    <col min="5428" max="5428" width="8" style="9" customWidth="1"/>
    <col min="5429" max="5429" width="7.33203125" style="9" customWidth="1"/>
    <col min="5430" max="5649" width="9" style="9"/>
    <col min="5650" max="5650" width="5.5" style="9" customWidth="1"/>
    <col min="5651" max="5651" width="7.58203125" style="9" customWidth="1"/>
    <col min="5652" max="5652" width="2.58203125" style="9" customWidth="1"/>
    <col min="5653" max="5653" width="5.58203125" style="9" customWidth="1"/>
    <col min="5654" max="5654" width="7.58203125" style="9" customWidth="1"/>
    <col min="5655" max="5682" width="2.58203125" style="9" customWidth="1"/>
    <col min="5683" max="5683" width="5.5" style="9" customWidth="1"/>
    <col min="5684" max="5684" width="8" style="9" customWidth="1"/>
    <col min="5685" max="5685" width="7.33203125" style="9" customWidth="1"/>
    <col min="5686" max="5905" width="9" style="9"/>
    <col min="5906" max="5906" width="5.5" style="9" customWidth="1"/>
    <col min="5907" max="5907" width="7.58203125" style="9" customWidth="1"/>
    <col min="5908" max="5908" width="2.58203125" style="9" customWidth="1"/>
    <col min="5909" max="5909" width="5.58203125" style="9" customWidth="1"/>
    <col min="5910" max="5910" width="7.58203125" style="9" customWidth="1"/>
    <col min="5911" max="5938" width="2.58203125" style="9" customWidth="1"/>
    <col min="5939" max="5939" width="5.5" style="9" customWidth="1"/>
    <col min="5940" max="5940" width="8" style="9" customWidth="1"/>
    <col min="5941" max="5941" width="7.33203125" style="9" customWidth="1"/>
    <col min="5942" max="6161" width="9" style="9"/>
    <col min="6162" max="6162" width="5.5" style="9" customWidth="1"/>
    <col min="6163" max="6163" width="7.58203125" style="9" customWidth="1"/>
    <col min="6164" max="6164" width="2.58203125" style="9" customWidth="1"/>
    <col min="6165" max="6165" width="5.58203125" style="9" customWidth="1"/>
    <col min="6166" max="6166" width="7.58203125" style="9" customWidth="1"/>
    <col min="6167" max="6194" width="2.58203125" style="9" customWidth="1"/>
    <col min="6195" max="6195" width="5.5" style="9" customWidth="1"/>
    <col min="6196" max="6196" width="8" style="9" customWidth="1"/>
    <col min="6197" max="6197" width="7.33203125" style="9" customWidth="1"/>
    <col min="6198" max="6417" width="9" style="9"/>
    <col min="6418" max="6418" width="5.5" style="9" customWidth="1"/>
    <col min="6419" max="6419" width="7.58203125" style="9" customWidth="1"/>
    <col min="6420" max="6420" width="2.58203125" style="9" customWidth="1"/>
    <col min="6421" max="6421" width="5.58203125" style="9" customWidth="1"/>
    <col min="6422" max="6422" width="7.58203125" style="9" customWidth="1"/>
    <col min="6423" max="6450" width="2.58203125" style="9" customWidth="1"/>
    <col min="6451" max="6451" width="5.5" style="9" customWidth="1"/>
    <col min="6452" max="6452" width="8" style="9" customWidth="1"/>
    <col min="6453" max="6453" width="7.33203125" style="9" customWidth="1"/>
    <col min="6454" max="6673" width="9" style="9"/>
    <col min="6674" max="6674" width="5.5" style="9" customWidth="1"/>
    <col min="6675" max="6675" width="7.58203125" style="9" customWidth="1"/>
    <col min="6676" max="6676" width="2.58203125" style="9" customWidth="1"/>
    <col min="6677" max="6677" width="5.58203125" style="9" customWidth="1"/>
    <col min="6678" max="6678" width="7.58203125" style="9" customWidth="1"/>
    <col min="6679" max="6706" width="2.58203125" style="9" customWidth="1"/>
    <col min="6707" max="6707" width="5.5" style="9" customWidth="1"/>
    <col min="6708" max="6708" width="8" style="9" customWidth="1"/>
    <col min="6709" max="6709" width="7.33203125" style="9" customWidth="1"/>
    <col min="6710" max="6929" width="9" style="9"/>
    <col min="6930" max="6930" width="5.5" style="9" customWidth="1"/>
    <col min="6931" max="6931" width="7.58203125" style="9" customWidth="1"/>
    <col min="6932" max="6932" width="2.58203125" style="9" customWidth="1"/>
    <col min="6933" max="6933" width="5.58203125" style="9" customWidth="1"/>
    <col min="6934" max="6934" width="7.58203125" style="9" customWidth="1"/>
    <col min="6935" max="6962" width="2.58203125" style="9" customWidth="1"/>
    <col min="6963" max="6963" width="5.5" style="9" customWidth="1"/>
    <col min="6964" max="6964" width="8" style="9" customWidth="1"/>
    <col min="6965" max="6965" width="7.33203125" style="9" customWidth="1"/>
    <col min="6966" max="7185" width="9" style="9"/>
    <col min="7186" max="7186" width="5.5" style="9" customWidth="1"/>
    <col min="7187" max="7187" width="7.58203125" style="9" customWidth="1"/>
    <col min="7188" max="7188" width="2.58203125" style="9" customWidth="1"/>
    <col min="7189" max="7189" width="5.58203125" style="9" customWidth="1"/>
    <col min="7190" max="7190" width="7.58203125" style="9" customWidth="1"/>
    <col min="7191" max="7218" width="2.58203125" style="9" customWidth="1"/>
    <col min="7219" max="7219" width="5.5" style="9" customWidth="1"/>
    <col min="7220" max="7220" width="8" style="9" customWidth="1"/>
    <col min="7221" max="7221" width="7.33203125" style="9" customWidth="1"/>
    <col min="7222" max="7441" width="9" style="9"/>
    <col min="7442" max="7442" width="5.5" style="9" customWidth="1"/>
    <col min="7443" max="7443" width="7.58203125" style="9" customWidth="1"/>
    <col min="7444" max="7444" width="2.58203125" style="9" customWidth="1"/>
    <col min="7445" max="7445" width="5.58203125" style="9" customWidth="1"/>
    <col min="7446" max="7446" width="7.58203125" style="9" customWidth="1"/>
    <col min="7447" max="7474" width="2.58203125" style="9" customWidth="1"/>
    <col min="7475" max="7475" width="5.5" style="9" customWidth="1"/>
    <col min="7476" max="7476" width="8" style="9" customWidth="1"/>
    <col min="7477" max="7477" width="7.33203125" style="9" customWidth="1"/>
    <col min="7478" max="7697" width="9" style="9"/>
    <col min="7698" max="7698" width="5.5" style="9" customWidth="1"/>
    <col min="7699" max="7699" width="7.58203125" style="9" customWidth="1"/>
    <col min="7700" max="7700" width="2.58203125" style="9" customWidth="1"/>
    <col min="7701" max="7701" width="5.58203125" style="9" customWidth="1"/>
    <col min="7702" max="7702" width="7.58203125" style="9" customWidth="1"/>
    <col min="7703" max="7730" width="2.58203125" style="9" customWidth="1"/>
    <col min="7731" max="7731" width="5.5" style="9" customWidth="1"/>
    <col min="7732" max="7732" width="8" style="9" customWidth="1"/>
    <col min="7733" max="7733" width="7.33203125" style="9" customWidth="1"/>
    <col min="7734" max="7953" width="9" style="9"/>
    <col min="7954" max="7954" width="5.5" style="9" customWidth="1"/>
    <col min="7955" max="7955" width="7.58203125" style="9" customWidth="1"/>
    <col min="7956" max="7956" width="2.58203125" style="9" customWidth="1"/>
    <col min="7957" max="7957" width="5.58203125" style="9" customWidth="1"/>
    <col min="7958" max="7958" width="7.58203125" style="9" customWidth="1"/>
    <col min="7959" max="7986" width="2.58203125" style="9" customWidth="1"/>
    <col min="7987" max="7987" width="5.5" style="9" customWidth="1"/>
    <col min="7988" max="7988" width="8" style="9" customWidth="1"/>
    <col min="7989" max="7989" width="7.33203125" style="9" customWidth="1"/>
    <col min="7990" max="8209" width="9" style="9"/>
    <col min="8210" max="8210" width="5.5" style="9" customWidth="1"/>
    <col min="8211" max="8211" width="7.58203125" style="9" customWidth="1"/>
    <col min="8212" max="8212" width="2.58203125" style="9" customWidth="1"/>
    <col min="8213" max="8213" width="5.58203125" style="9" customWidth="1"/>
    <col min="8214" max="8214" width="7.58203125" style="9" customWidth="1"/>
    <col min="8215" max="8242" width="2.58203125" style="9" customWidth="1"/>
    <col min="8243" max="8243" width="5.5" style="9" customWidth="1"/>
    <col min="8244" max="8244" width="8" style="9" customWidth="1"/>
    <col min="8245" max="8245" width="7.33203125" style="9" customWidth="1"/>
    <col min="8246" max="8465" width="9" style="9"/>
    <col min="8466" max="8466" width="5.5" style="9" customWidth="1"/>
    <col min="8467" max="8467" width="7.58203125" style="9" customWidth="1"/>
    <col min="8468" max="8468" width="2.58203125" style="9" customWidth="1"/>
    <col min="8469" max="8469" width="5.58203125" style="9" customWidth="1"/>
    <col min="8470" max="8470" width="7.58203125" style="9" customWidth="1"/>
    <col min="8471" max="8498" width="2.58203125" style="9" customWidth="1"/>
    <col min="8499" max="8499" width="5.5" style="9" customWidth="1"/>
    <col min="8500" max="8500" width="8" style="9" customWidth="1"/>
    <col min="8501" max="8501" width="7.33203125" style="9" customWidth="1"/>
    <col min="8502" max="8721" width="9" style="9"/>
    <col min="8722" max="8722" width="5.5" style="9" customWidth="1"/>
    <col min="8723" max="8723" width="7.58203125" style="9" customWidth="1"/>
    <col min="8724" max="8724" width="2.58203125" style="9" customWidth="1"/>
    <col min="8725" max="8725" width="5.58203125" style="9" customWidth="1"/>
    <col min="8726" max="8726" width="7.58203125" style="9" customWidth="1"/>
    <col min="8727" max="8754" width="2.58203125" style="9" customWidth="1"/>
    <col min="8755" max="8755" width="5.5" style="9" customWidth="1"/>
    <col min="8756" max="8756" width="8" style="9" customWidth="1"/>
    <col min="8757" max="8757" width="7.33203125" style="9" customWidth="1"/>
    <col min="8758" max="8977" width="9" style="9"/>
    <col min="8978" max="8978" width="5.5" style="9" customWidth="1"/>
    <col min="8979" max="8979" width="7.58203125" style="9" customWidth="1"/>
    <col min="8980" max="8980" width="2.58203125" style="9" customWidth="1"/>
    <col min="8981" max="8981" width="5.58203125" style="9" customWidth="1"/>
    <col min="8982" max="8982" width="7.58203125" style="9" customWidth="1"/>
    <col min="8983" max="9010" width="2.58203125" style="9" customWidth="1"/>
    <col min="9011" max="9011" width="5.5" style="9" customWidth="1"/>
    <col min="9012" max="9012" width="8" style="9" customWidth="1"/>
    <col min="9013" max="9013" width="7.33203125" style="9" customWidth="1"/>
    <col min="9014" max="9233" width="9" style="9"/>
    <col min="9234" max="9234" width="5.5" style="9" customWidth="1"/>
    <col min="9235" max="9235" width="7.58203125" style="9" customWidth="1"/>
    <col min="9236" max="9236" width="2.58203125" style="9" customWidth="1"/>
    <col min="9237" max="9237" width="5.58203125" style="9" customWidth="1"/>
    <col min="9238" max="9238" width="7.58203125" style="9" customWidth="1"/>
    <col min="9239" max="9266" width="2.58203125" style="9" customWidth="1"/>
    <col min="9267" max="9267" width="5.5" style="9" customWidth="1"/>
    <col min="9268" max="9268" width="8" style="9" customWidth="1"/>
    <col min="9269" max="9269" width="7.33203125" style="9" customWidth="1"/>
    <col min="9270" max="9489" width="9" style="9"/>
    <col min="9490" max="9490" width="5.5" style="9" customWidth="1"/>
    <col min="9491" max="9491" width="7.58203125" style="9" customWidth="1"/>
    <col min="9492" max="9492" width="2.58203125" style="9" customWidth="1"/>
    <col min="9493" max="9493" width="5.58203125" style="9" customWidth="1"/>
    <col min="9494" max="9494" width="7.58203125" style="9" customWidth="1"/>
    <col min="9495" max="9522" width="2.58203125" style="9" customWidth="1"/>
    <col min="9523" max="9523" width="5.5" style="9" customWidth="1"/>
    <col min="9524" max="9524" width="8" style="9" customWidth="1"/>
    <col min="9525" max="9525" width="7.33203125" style="9" customWidth="1"/>
    <col min="9526" max="9745" width="9" style="9"/>
    <col min="9746" max="9746" width="5.5" style="9" customWidth="1"/>
    <col min="9747" max="9747" width="7.58203125" style="9" customWidth="1"/>
    <col min="9748" max="9748" width="2.58203125" style="9" customWidth="1"/>
    <col min="9749" max="9749" width="5.58203125" style="9" customWidth="1"/>
    <col min="9750" max="9750" width="7.58203125" style="9" customWidth="1"/>
    <col min="9751" max="9778" width="2.58203125" style="9" customWidth="1"/>
    <col min="9779" max="9779" width="5.5" style="9" customWidth="1"/>
    <col min="9780" max="9780" width="8" style="9" customWidth="1"/>
    <col min="9781" max="9781" width="7.33203125" style="9" customWidth="1"/>
    <col min="9782" max="10001" width="9" style="9"/>
    <col min="10002" max="10002" width="5.5" style="9" customWidth="1"/>
    <col min="10003" max="10003" width="7.58203125" style="9" customWidth="1"/>
    <col min="10004" max="10004" width="2.58203125" style="9" customWidth="1"/>
    <col min="10005" max="10005" width="5.58203125" style="9" customWidth="1"/>
    <col min="10006" max="10006" width="7.58203125" style="9" customWidth="1"/>
    <col min="10007" max="10034" width="2.58203125" style="9" customWidth="1"/>
    <col min="10035" max="10035" width="5.5" style="9" customWidth="1"/>
    <col min="10036" max="10036" width="8" style="9" customWidth="1"/>
    <col min="10037" max="10037" width="7.33203125" style="9" customWidth="1"/>
    <col min="10038" max="10257" width="9" style="9"/>
    <col min="10258" max="10258" width="5.5" style="9" customWidth="1"/>
    <col min="10259" max="10259" width="7.58203125" style="9" customWidth="1"/>
    <col min="10260" max="10260" width="2.58203125" style="9" customWidth="1"/>
    <col min="10261" max="10261" width="5.58203125" style="9" customWidth="1"/>
    <col min="10262" max="10262" width="7.58203125" style="9" customWidth="1"/>
    <col min="10263" max="10290" width="2.58203125" style="9" customWidth="1"/>
    <col min="10291" max="10291" width="5.5" style="9" customWidth="1"/>
    <col min="10292" max="10292" width="8" style="9" customWidth="1"/>
    <col min="10293" max="10293" width="7.33203125" style="9" customWidth="1"/>
    <col min="10294" max="10513" width="9" style="9"/>
    <col min="10514" max="10514" width="5.5" style="9" customWidth="1"/>
    <col min="10515" max="10515" width="7.58203125" style="9" customWidth="1"/>
    <col min="10516" max="10516" width="2.58203125" style="9" customWidth="1"/>
    <col min="10517" max="10517" width="5.58203125" style="9" customWidth="1"/>
    <col min="10518" max="10518" width="7.58203125" style="9" customWidth="1"/>
    <col min="10519" max="10546" width="2.58203125" style="9" customWidth="1"/>
    <col min="10547" max="10547" width="5.5" style="9" customWidth="1"/>
    <col min="10548" max="10548" width="8" style="9" customWidth="1"/>
    <col min="10549" max="10549" width="7.33203125" style="9" customWidth="1"/>
    <col min="10550" max="10769" width="9" style="9"/>
    <col min="10770" max="10770" width="5.5" style="9" customWidth="1"/>
    <col min="10771" max="10771" width="7.58203125" style="9" customWidth="1"/>
    <col min="10772" max="10772" width="2.58203125" style="9" customWidth="1"/>
    <col min="10773" max="10773" width="5.58203125" style="9" customWidth="1"/>
    <col min="10774" max="10774" width="7.58203125" style="9" customWidth="1"/>
    <col min="10775" max="10802" width="2.58203125" style="9" customWidth="1"/>
    <col min="10803" max="10803" width="5.5" style="9" customWidth="1"/>
    <col min="10804" max="10804" width="8" style="9" customWidth="1"/>
    <col min="10805" max="10805" width="7.33203125" style="9" customWidth="1"/>
    <col min="10806" max="11025" width="9" style="9"/>
    <col min="11026" max="11026" width="5.5" style="9" customWidth="1"/>
    <col min="11027" max="11027" width="7.58203125" style="9" customWidth="1"/>
    <col min="11028" max="11028" width="2.58203125" style="9" customWidth="1"/>
    <col min="11029" max="11029" width="5.58203125" style="9" customWidth="1"/>
    <col min="11030" max="11030" width="7.58203125" style="9" customWidth="1"/>
    <col min="11031" max="11058" width="2.58203125" style="9" customWidth="1"/>
    <col min="11059" max="11059" width="5.5" style="9" customWidth="1"/>
    <col min="11060" max="11060" width="8" style="9" customWidth="1"/>
    <col min="11061" max="11061" width="7.33203125" style="9" customWidth="1"/>
    <col min="11062" max="11281" width="9" style="9"/>
    <col min="11282" max="11282" width="5.5" style="9" customWidth="1"/>
    <col min="11283" max="11283" width="7.58203125" style="9" customWidth="1"/>
    <col min="11284" max="11284" width="2.58203125" style="9" customWidth="1"/>
    <col min="11285" max="11285" width="5.58203125" style="9" customWidth="1"/>
    <col min="11286" max="11286" width="7.58203125" style="9" customWidth="1"/>
    <col min="11287" max="11314" width="2.58203125" style="9" customWidth="1"/>
    <col min="11315" max="11315" width="5.5" style="9" customWidth="1"/>
    <col min="11316" max="11316" width="8" style="9" customWidth="1"/>
    <col min="11317" max="11317" width="7.33203125" style="9" customWidth="1"/>
    <col min="11318" max="11537" width="9" style="9"/>
    <col min="11538" max="11538" width="5.5" style="9" customWidth="1"/>
    <col min="11539" max="11539" width="7.58203125" style="9" customWidth="1"/>
    <col min="11540" max="11540" width="2.58203125" style="9" customWidth="1"/>
    <col min="11541" max="11541" width="5.58203125" style="9" customWidth="1"/>
    <col min="11542" max="11542" width="7.58203125" style="9" customWidth="1"/>
    <col min="11543" max="11570" width="2.58203125" style="9" customWidth="1"/>
    <col min="11571" max="11571" width="5.5" style="9" customWidth="1"/>
    <col min="11572" max="11572" width="8" style="9" customWidth="1"/>
    <col min="11573" max="11573" width="7.33203125" style="9" customWidth="1"/>
    <col min="11574" max="11793" width="9" style="9"/>
    <col min="11794" max="11794" width="5.5" style="9" customWidth="1"/>
    <col min="11795" max="11795" width="7.58203125" style="9" customWidth="1"/>
    <col min="11796" max="11796" width="2.58203125" style="9" customWidth="1"/>
    <col min="11797" max="11797" width="5.58203125" style="9" customWidth="1"/>
    <col min="11798" max="11798" width="7.58203125" style="9" customWidth="1"/>
    <col min="11799" max="11826" width="2.58203125" style="9" customWidth="1"/>
    <col min="11827" max="11827" width="5.5" style="9" customWidth="1"/>
    <col min="11828" max="11828" width="8" style="9" customWidth="1"/>
    <col min="11829" max="11829" width="7.33203125" style="9" customWidth="1"/>
    <col min="11830" max="12049" width="9" style="9"/>
    <col min="12050" max="12050" width="5.5" style="9" customWidth="1"/>
    <col min="12051" max="12051" width="7.58203125" style="9" customWidth="1"/>
    <col min="12052" max="12052" width="2.58203125" style="9" customWidth="1"/>
    <col min="12053" max="12053" width="5.58203125" style="9" customWidth="1"/>
    <col min="12054" max="12054" width="7.58203125" style="9" customWidth="1"/>
    <col min="12055" max="12082" width="2.58203125" style="9" customWidth="1"/>
    <col min="12083" max="12083" width="5.5" style="9" customWidth="1"/>
    <col min="12084" max="12084" width="8" style="9" customWidth="1"/>
    <col min="12085" max="12085" width="7.33203125" style="9" customWidth="1"/>
    <col min="12086" max="12305" width="9" style="9"/>
    <col min="12306" max="12306" width="5.5" style="9" customWidth="1"/>
    <col min="12307" max="12307" width="7.58203125" style="9" customWidth="1"/>
    <col min="12308" max="12308" width="2.58203125" style="9" customWidth="1"/>
    <col min="12309" max="12309" width="5.58203125" style="9" customWidth="1"/>
    <col min="12310" max="12310" width="7.58203125" style="9" customWidth="1"/>
    <col min="12311" max="12338" width="2.58203125" style="9" customWidth="1"/>
    <col min="12339" max="12339" width="5.5" style="9" customWidth="1"/>
    <col min="12340" max="12340" width="8" style="9" customWidth="1"/>
    <col min="12341" max="12341" width="7.33203125" style="9" customWidth="1"/>
    <col min="12342" max="12561" width="9" style="9"/>
    <col min="12562" max="12562" width="5.5" style="9" customWidth="1"/>
    <col min="12563" max="12563" width="7.58203125" style="9" customWidth="1"/>
    <col min="12564" max="12564" width="2.58203125" style="9" customWidth="1"/>
    <col min="12565" max="12565" width="5.58203125" style="9" customWidth="1"/>
    <col min="12566" max="12566" width="7.58203125" style="9" customWidth="1"/>
    <col min="12567" max="12594" width="2.58203125" style="9" customWidth="1"/>
    <col min="12595" max="12595" width="5.5" style="9" customWidth="1"/>
    <col min="12596" max="12596" width="8" style="9" customWidth="1"/>
    <col min="12597" max="12597" width="7.33203125" style="9" customWidth="1"/>
    <col min="12598" max="12817" width="9" style="9"/>
    <col min="12818" max="12818" width="5.5" style="9" customWidth="1"/>
    <col min="12819" max="12819" width="7.58203125" style="9" customWidth="1"/>
    <col min="12820" max="12820" width="2.58203125" style="9" customWidth="1"/>
    <col min="12821" max="12821" width="5.58203125" style="9" customWidth="1"/>
    <col min="12822" max="12822" width="7.58203125" style="9" customWidth="1"/>
    <col min="12823" max="12850" width="2.58203125" style="9" customWidth="1"/>
    <col min="12851" max="12851" width="5.5" style="9" customWidth="1"/>
    <col min="12852" max="12852" width="8" style="9" customWidth="1"/>
    <col min="12853" max="12853" width="7.33203125" style="9" customWidth="1"/>
    <col min="12854" max="13073" width="9" style="9"/>
    <col min="13074" max="13074" width="5.5" style="9" customWidth="1"/>
    <col min="13075" max="13075" width="7.58203125" style="9" customWidth="1"/>
    <col min="13076" max="13076" width="2.58203125" style="9" customWidth="1"/>
    <col min="13077" max="13077" width="5.58203125" style="9" customWidth="1"/>
    <col min="13078" max="13078" width="7.58203125" style="9" customWidth="1"/>
    <col min="13079" max="13106" width="2.58203125" style="9" customWidth="1"/>
    <col min="13107" max="13107" width="5.5" style="9" customWidth="1"/>
    <col min="13108" max="13108" width="8" style="9" customWidth="1"/>
    <col min="13109" max="13109" width="7.33203125" style="9" customWidth="1"/>
    <col min="13110" max="13329" width="9" style="9"/>
    <col min="13330" max="13330" width="5.5" style="9" customWidth="1"/>
    <col min="13331" max="13331" width="7.58203125" style="9" customWidth="1"/>
    <col min="13332" max="13332" width="2.58203125" style="9" customWidth="1"/>
    <col min="13333" max="13333" width="5.58203125" style="9" customWidth="1"/>
    <col min="13334" max="13334" width="7.58203125" style="9" customWidth="1"/>
    <col min="13335" max="13362" width="2.58203125" style="9" customWidth="1"/>
    <col min="13363" max="13363" width="5.5" style="9" customWidth="1"/>
    <col min="13364" max="13364" width="8" style="9" customWidth="1"/>
    <col min="13365" max="13365" width="7.33203125" style="9" customWidth="1"/>
    <col min="13366" max="13585" width="9" style="9"/>
    <col min="13586" max="13586" width="5.5" style="9" customWidth="1"/>
    <col min="13587" max="13587" width="7.58203125" style="9" customWidth="1"/>
    <col min="13588" max="13588" width="2.58203125" style="9" customWidth="1"/>
    <col min="13589" max="13589" width="5.58203125" style="9" customWidth="1"/>
    <col min="13590" max="13590" width="7.58203125" style="9" customWidth="1"/>
    <col min="13591" max="13618" width="2.58203125" style="9" customWidth="1"/>
    <col min="13619" max="13619" width="5.5" style="9" customWidth="1"/>
    <col min="13620" max="13620" width="8" style="9" customWidth="1"/>
    <col min="13621" max="13621" width="7.33203125" style="9" customWidth="1"/>
    <col min="13622" max="13841" width="9" style="9"/>
    <col min="13842" max="13842" width="5.5" style="9" customWidth="1"/>
    <col min="13843" max="13843" width="7.58203125" style="9" customWidth="1"/>
    <col min="13844" max="13844" width="2.58203125" style="9" customWidth="1"/>
    <col min="13845" max="13845" width="5.58203125" style="9" customWidth="1"/>
    <col min="13846" max="13846" width="7.58203125" style="9" customWidth="1"/>
    <col min="13847" max="13874" width="2.58203125" style="9" customWidth="1"/>
    <col min="13875" max="13875" width="5.5" style="9" customWidth="1"/>
    <col min="13876" max="13876" width="8" style="9" customWidth="1"/>
    <col min="13877" max="13877" width="7.33203125" style="9" customWidth="1"/>
    <col min="13878" max="14097" width="9" style="9"/>
    <col min="14098" max="14098" width="5.5" style="9" customWidth="1"/>
    <col min="14099" max="14099" width="7.58203125" style="9" customWidth="1"/>
    <col min="14100" max="14100" width="2.58203125" style="9" customWidth="1"/>
    <col min="14101" max="14101" width="5.58203125" style="9" customWidth="1"/>
    <col min="14102" max="14102" width="7.58203125" style="9" customWidth="1"/>
    <col min="14103" max="14130" width="2.58203125" style="9" customWidth="1"/>
    <col min="14131" max="14131" width="5.5" style="9" customWidth="1"/>
    <col min="14132" max="14132" width="8" style="9" customWidth="1"/>
    <col min="14133" max="14133" width="7.33203125" style="9" customWidth="1"/>
    <col min="14134" max="14353" width="9" style="9"/>
    <col min="14354" max="14354" width="5.5" style="9" customWidth="1"/>
    <col min="14355" max="14355" width="7.58203125" style="9" customWidth="1"/>
    <col min="14356" max="14356" width="2.58203125" style="9" customWidth="1"/>
    <col min="14357" max="14357" width="5.58203125" style="9" customWidth="1"/>
    <col min="14358" max="14358" width="7.58203125" style="9" customWidth="1"/>
    <col min="14359" max="14386" width="2.58203125" style="9" customWidth="1"/>
    <col min="14387" max="14387" width="5.5" style="9" customWidth="1"/>
    <col min="14388" max="14388" width="8" style="9" customWidth="1"/>
    <col min="14389" max="14389" width="7.33203125" style="9" customWidth="1"/>
    <col min="14390" max="14609" width="9" style="9"/>
    <col min="14610" max="14610" width="5.5" style="9" customWidth="1"/>
    <col min="14611" max="14611" width="7.58203125" style="9" customWidth="1"/>
    <col min="14612" max="14612" width="2.58203125" style="9" customWidth="1"/>
    <col min="14613" max="14613" width="5.58203125" style="9" customWidth="1"/>
    <col min="14614" max="14614" width="7.58203125" style="9" customWidth="1"/>
    <col min="14615" max="14642" width="2.58203125" style="9" customWidth="1"/>
    <col min="14643" max="14643" width="5.5" style="9" customWidth="1"/>
    <col min="14644" max="14644" width="8" style="9" customWidth="1"/>
    <col min="14645" max="14645" width="7.33203125" style="9" customWidth="1"/>
    <col min="14646" max="14865" width="9" style="9"/>
    <col min="14866" max="14866" width="5.5" style="9" customWidth="1"/>
    <col min="14867" max="14867" width="7.58203125" style="9" customWidth="1"/>
    <col min="14868" max="14868" width="2.58203125" style="9" customWidth="1"/>
    <col min="14869" max="14869" width="5.58203125" style="9" customWidth="1"/>
    <col min="14870" max="14870" width="7.58203125" style="9" customWidth="1"/>
    <col min="14871" max="14898" width="2.58203125" style="9" customWidth="1"/>
    <col min="14899" max="14899" width="5.5" style="9" customWidth="1"/>
    <col min="14900" max="14900" width="8" style="9" customWidth="1"/>
    <col min="14901" max="14901" width="7.33203125" style="9" customWidth="1"/>
    <col min="14902" max="15121" width="9" style="9"/>
    <col min="15122" max="15122" width="5.5" style="9" customWidth="1"/>
    <col min="15123" max="15123" width="7.58203125" style="9" customWidth="1"/>
    <col min="15124" max="15124" width="2.58203125" style="9" customWidth="1"/>
    <col min="15125" max="15125" width="5.58203125" style="9" customWidth="1"/>
    <col min="15126" max="15126" width="7.58203125" style="9" customWidth="1"/>
    <col min="15127" max="15154" width="2.58203125" style="9" customWidth="1"/>
    <col min="15155" max="15155" width="5.5" style="9" customWidth="1"/>
    <col min="15156" max="15156" width="8" style="9" customWidth="1"/>
    <col min="15157" max="15157" width="7.33203125" style="9" customWidth="1"/>
    <col min="15158" max="15377" width="9" style="9"/>
    <col min="15378" max="15378" width="5.5" style="9" customWidth="1"/>
    <col min="15379" max="15379" width="7.58203125" style="9" customWidth="1"/>
    <col min="15380" max="15380" width="2.58203125" style="9" customWidth="1"/>
    <col min="15381" max="15381" width="5.58203125" style="9" customWidth="1"/>
    <col min="15382" max="15382" width="7.58203125" style="9" customWidth="1"/>
    <col min="15383" max="15410" width="2.58203125" style="9" customWidth="1"/>
    <col min="15411" max="15411" width="5.5" style="9" customWidth="1"/>
    <col min="15412" max="15412" width="8" style="9" customWidth="1"/>
    <col min="15413" max="15413" width="7.33203125" style="9" customWidth="1"/>
    <col min="15414" max="15633" width="9" style="9"/>
    <col min="15634" max="15634" width="5.5" style="9" customWidth="1"/>
    <col min="15635" max="15635" width="7.58203125" style="9" customWidth="1"/>
    <col min="15636" max="15636" width="2.58203125" style="9" customWidth="1"/>
    <col min="15637" max="15637" width="5.58203125" style="9" customWidth="1"/>
    <col min="15638" max="15638" width="7.58203125" style="9" customWidth="1"/>
    <col min="15639" max="15666" width="2.58203125" style="9" customWidth="1"/>
    <col min="15667" max="15667" width="5.5" style="9" customWidth="1"/>
    <col min="15668" max="15668" width="8" style="9" customWidth="1"/>
    <col min="15669" max="15669" width="7.33203125" style="9" customWidth="1"/>
    <col min="15670" max="15889" width="9" style="9"/>
    <col min="15890" max="15890" width="5.5" style="9" customWidth="1"/>
    <col min="15891" max="15891" width="7.58203125" style="9" customWidth="1"/>
    <col min="15892" max="15892" width="2.58203125" style="9" customWidth="1"/>
    <col min="15893" max="15893" width="5.58203125" style="9" customWidth="1"/>
    <col min="15894" max="15894" width="7.58203125" style="9" customWidth="1"/>
    <col min="15895" max="15922" width="2.58203125" style="9" customWidth="1"/>
    <col min="15923" max="15923" width="5.5" style="9" customWidth="1"/>
    <col min="15924" max="15924" width="8" style="9" customWidth="1"/>
    <col min="15925" max="15925" width="7.33203125" style="9" customWidth="1"/>
    <col min="15926" max="16145" width="9" style="9"/>
    <col min="16146" max="16146" width="5.5" style="9" customWidth="1"/>
    <col min="16147" max="16147" width="7.58203125" style="9" customWidth="1"/>
    <col min="16148" max="16148" width="2.58203125" style="9" customWidth="1"/>
    <col min="16149" max="16149" width="5.58203125" style="9" customWidth="1"/>
    <col min="16150" max="16150" width="7.58203125" style="9" customWidth="1"/>
    <col min="16151" max="16178" width="2.58203125" style="9" customWidth="1"/>
    <col min="16179" max="16179" width="5.5" style="9" customWidth="1"/>
    <col min="16180" max="16180" width="8" style="9" customWidth="1"/>
    <col min="16181" max="16181" width="7.33203125" style="9" customWidth="1"/>
    <col min="16182" max="16384" width="9" style="9"/>
  </cols>
  <sheetData>
    <row r="1" spans="1:59" s="345" customFormat="1" ht="20.25" customHeight="1" thickBot="1" x14ac:dyDescent="0.45">
      <c r="A1" s="343"/>
      <c r="B1" s="344" t="s">
        <v>301</v>
      </c>
      <c r="F1" s="346"/>
      <c r="G1" s="346"/>
      <c r="H1" s="346"/>
      <c r="I1" s="346"/>
      <c r="U1" s="875" t="s">
        <v>280</v>
      </c>
      <c r="V1" s="875"/>
      <c r="W1" s="861">
        <v>3</v>
      </c>
      <c r="X1" s="861"/>
      <c r="Y1" s="861"/>
      <c r="Z1" s="875" t="s">
        <v>1</v>
      </c>
      <c r="AA1" s="875"/>
      <c r="AB1" s="875" t="s">
        <v>403</v>
      </c>
      <c r="AC1" s="861">
        <f>IF(W1=0,"",YEAR(DATE(2018+W1,1,1)))</f>
        <v>2021</v>
      </c>
      <c r="AD1" s="861"/>
      <c r="AE1" s="861"/>
      <c r="AF1" s="861"/>
      <c r="AG1" s="875" t="s">
        <v>404</v>
      </c>
      <c r="AH1" s="861">
        <v>3</v>
      </c>
      <c r="AI1" s="861"/>
      <c r="AJ1" s="861"/>
      <c r="AK1" s="862" t="s">
        <v>65</v>
      </c>
      <c r="AL1" s="862"/>
      <c r="AM1" s="347"/>
      <c r="AN1" s="863" t="s">
        <v>85</v>
      </c>
      <c r="AO1" s="863"/>
      <c r="AP1" s="863"/>
      <c r="AQ1" s="863"/>
      <c r="AR1" s="864"/>
      <c r="AS1" s="865" t="s">
        <v>137</v>
      </c>
      <c r="AT1" s="866"/>
      <c r="AU1" s="866"/>
      <c r="AV1" s="866"/>
      <c r="AW1" s="866"/>
      <c r="AX1" s="866"/>
      <c r="AY1" s="866"/>
      <c r="AZ1" s="866"/>
      <c r="BA1" s="866"/>
      <c r="BB1" s="866"/>
      <c r="BC1" s="866"/>
      <c r="BD1" s="866"/>
      <c r="BE1" s="866"/>
      <c r="BF1" s="867"/>
    </row>
    <row r="2" spans="1:59" s="345" customFormat="1" ht="20.25" customHeight="1" thickBot="1" x14ac:dyDescent="0.45">
      <c r="A2" s="343"/>
      <c r="B2" s="868" t="s">
        <v>67</v>
      </c>
      <c r="C2" s="868"/>
      <c r="D2" s="868"/>
      <c r="E2" s="868"/>
      <c r="F2" s="868"/>
      <c r="G2" s="868"/>
      <c r="H2" s="868"/>
      <c r="I2" s="868"/>
      <c r="J2" s="868"/>
      <c r="K2" s="868"/>
      <c r="L2" s="868"/>
      <c r="M2" s="868"/>
      <c r="N2" s="868"/>
      <c r="O2" s="868"/>
      <c r="P2" s="868"/>
      <c r="Q2" s="868"/>
      <c r="R2" s="868"/>
      <c r="S2" s="868"/>
      <c r="T2" s="348"/>
      <c r="U2" s="875"/>
      <c r="V2" s="875"/>
      <c r="W2" s="861"/>
      <c r="X2" s="861"/>
      <c r="Y2" s="861"/>
      <c r="Z2" s="875"/>
      <c r="AA2" s="875"/>
      <c r="AB2" s="875"/>
      <c r="AC2" s="861"/>
      <c r="AD2" s="861"/>
      <c r="AE2" s="861"/>
      <c r="AF2" s="861"/>
      <c r="AG2" s="875"/>
      <c r="AH2" s="861"/>
      <c r="AI2" s="861"/>
      <c r="AJ2" s="861"/>
      <c r="AK2" s="862"/>
      <c r="AL2" s="862"/>
      <c r="AM2" s="349"/>
      <c r="AN2" s="869" t="s">
        <v>281</v>
      </c>
      <c r="AO2" s="869"/>
      <c r="AP2" s="869"/>
      <c r="AQ2" s="869"/>
      <c r="AR2" s="870"/>
      <c r="AS2" s="871"/>
      <c r="AT2" s="872"/>
      <c r="AU2" s="872"/>
      <c r="AV2" s="872"/>
      <c r="AW2" s="872"/>
      <c r="AX2" s="872"/>
      <c r="AY2" s="872"/>
      <c r="AZ2" s="872"/>
      <c r="BA2" s="872"/>
      <c r="BB2" s="872"/>
      <c r="BC2" s="872"/>
      <c r="BD2" s="872"/>
      <c r="BE2" s="872"/>
      <c r="BF2" s="873"/>
    </row>
    <row r="3" spans="1:59" s="345" customFormat="1" ht="20.25" customHeight="1" x14ac:dyDescent="0.4">
      <c r="A3" s="343"/>
      <c r="B3" s="868"/>
      <c r="C3" s="868"/>
      <c r="D3" s="868"/>
      <c r="E3" s="868"/>
      <c r="F3" s="868"/>
      <c r="G3" s="868"/>
      <c r="H3" s="868"/>
      <c r="I3" s="868"/>
      <c r="J3" s="868"/>
      <c r="K3" s="868"/>
      <c r="L3" s="868"/>
      <c r="M3" s="868"/>
      <c r="N3" s="868"/>
      <c r="O3" s="868"/>
      <c r="P3" s="868"/>
      <c r="Q3" s="868"/>
      <c r="R3" s="868"/>
      <c r="S3" s="868"/>
      <c r="T3" s="348"/>
      <c r="U3" s="348"/>
      <c r="V3" s="348"/>
      <c r="W3" s="348"/>
      <c r="Y3" s="350"/>
      <c r="Z3" s="350"/>
      <c r="AB3" s="350"/>
      <c r="AC3" s="350"/>
      <c r="AD3" s="349"/>
      <c r="AE3" s="349"/>
      <c r="AF3" s="349"/>
      <c r="AG3" s="349"/>
      <c r="AH3" s="349"/>
      <c r="AI3" s="349"/>
      <c r="AJ3" s="349"/>
      <c r="AK3" s="349"/>
      <c r="AL3" s="349"/>
      <c r="AM3" s="349"/>
      <c r="AN3" s="351"/>
      <c r="AO3" s="351"/>
      <c r="AP3" s="351"/>
      <c r="AQ3" s="351"/>
      <c r="AR3" s="351"/>
      <c r="AS3" s="352"/>
      <c r="AT3" s="352"/>
      <c r="AU3" s="352"/>
      <c r="AV3" s="352"/>
      <c r="AW3" s="352"/>
      <c r="AX3" s="352"/>
      <c r="AY3" s="352"/>
      <c r="AZ3" s="352"/>
      <c r="BA3" s="352"/>
      <c r="BB3" s="352"/>
      <c r="BC3" s="352"/>
      <c r="BD3" s="352"/>
      <c r="BE3" s="352"/>
      <c r="BF3" s="352"/>
    </row>
    <row r="4" spans="1:59" s="345" customFormat="1" ht="20.25" customHeight="1" x14ac:dyDescent="0.4">
      <c r="A4" s="343"/>
      <c r="B4" s="868"/>
      <c r="C4" s="868"/>
      <c r="D4" s="868"/>
      <c r="E4" s="868"/>
      <c r="F4" s="868"/>
      <c r="G4" s="868"/>
      <c r="H4" s="868"/>
      <c r="I4" s="868"/>
      <c r="J4" s="868"/>
      <c r="K4" s="868"/>
      <c r="L4" s="868"/>
      <c r="M4" s="868"/>
      <c r="N4" s="868"/>
      <c r="O4" s="868"/>
      <c r="P4" s="868"/>
      <c r="Q4" s="868"/>
      <c r="R4" s="868"/>
      <c r="S4" s="868"/>
      <c r="AD4" s="353"/>
      <c r="AE4" s="353"/>
      <c r="AF4" s="354"/>
      <c r="AG4" s="354"/>
      <c r="AH4" s="354"/>
      <c r="AI4" s="354"/>
      <c r="AJ4" s="354"/>
      <c r="AK4" s="354"/>
      <c r="AL4" s="354"/>
      <c r="AM4" s="355"/>
      <c r="AN4" s="355"/>
      <c r="AO4" s="355"/>
      <c r="AP4" s="355"/>
      <c r="AQ4" s="355"/>
      <c r="AR4" s="355"/>
      <c r="AS4" s="355"/>
      <c r="AT4" s="355"/>
      <c r="AU4" s="355"/>
      <c r="AV4" s="355"/>
      <c r="AW4" s="355"/>
      <c r="AX4" s="355"/>
      <c r="AY4" s="355"/>
      <c r="AZ4" s="355"/>
      <c r="BA4" s="356"/>
      <c r="BB4" s="874" t="s">
        <v>304</v>
      </c>
      <c r="BC4" s="874"/>
      <c r="BD4" s="874"/>
      <c r="BE4" s="355"/>
      <c r="BF4" s="355"/>
      <c r="BG4" s="356"/>
    </row>
    <row r="5" spans="1:59" s="345" customFormat="1" ht="20.25" customHeight="1" x14ac:dyDescent="0.4">
      <c r="A5" s="343"/>
      <c r="Z5" s="356"/>
      <c r="AA5" s="356"/>
      <c r="AB5" s="356"/>
      <c r="AD5" s="353"/>
      <c r="AE5" s="353"/>
      <c r="AF5" s="357"/>
      <c r="AG5" s="357"/>
      <c r="AH5" s="357"/>
      <c r="AI5" s="357"/>
      <c r="AJ5" s="357"/>
      <c r="AK5" s="357"/>
      <c r="AL5" s="357"/>
      <c r="AM5" s="347"/>
      <c r="BB5" s="904" t="s">
        <v>305</v>
      </c>
      <c r="BC5" s="904"/>
      <c r="BD5" s="904"/>
      <c r="BE5" s="347"/>
      <c r="BF5" s="347"/>
      <c r="BG5" s="356"/>
    </row>
    <row r="6" spans="1:59" s="345" customFormat="1" ht="20.25" customHeight="1" x14ac:dyDescent="0.3">
      <c r="A6" s="358"/>
      <c r="B6" s="359"/>
      <c r="E6" s="359"/>
      <c r="F6" s="359"/>
      <c r="G6" s="359"/>
      <c r="H6" s="359"/>
      <c r="I6" s="359"/>
      <c r="J6" s="359"/>
      <c r="K6" s="359"/>
      <c r="L6" s="359"/>
      <c r="M6" s="359"/>
      <c r="N6" s="359"/>
      <c r="O6" s="360"/>
      <c r="P6" s="360"/>
      <c r="Q6" s="360"/>
      <c r="R6" s="360"/>
      <c r="S6" s="360"/>
      <c r="T6" s="360"/>
      <c r="U6" s="360"/>
      <c r="V6" s="360"/>
      <c r="W6" s="347"/>
      <c r="X6" s="356"/>
      <c r="AD6" s="353"/>
      <c r="AE6" s="353"/>
      <c r="AF6" s="353"/>
      <c r="AG6" s="353"/>
      <c r="AH6" s="353"/>
      <c r="AI6" s="353"/>
      <c r="AJ6" s="353"/>
      <c r="AK6" s="353"/>
      <c r="AL6" s="347" t="s">
        <v>306</v>
      </c>
      <c r="AM6" s="347"/>
      <c r="AN6" s="347"/>
      <c r="AO6" s="347"/>
      <c r="AP6" s="347"/>
      <c r="AQ6" s="347"/>
      <c r="AR6" s="347"/>
      <c r="AS6" s="347"/>
      <c r="AT6" s="347"/>
      <c r="AU6" s="347"/>
      <c r="AV6" s="347"/>
      <c r="AW6" s="347"/>
      <c r="AX6" s="905">
        <v>40</v>
      </c>
      <c r="AY6" s="906"/>
      <c r="AZ6" s="356" t="s">
        <v>405</v>
      </c>
      <c r="BA6" s="347"/>
      <c r="BB6" s="907">
        <v>160</v>
      </c>
      <c r="BC6" s="907"/>
      <c r="BD6" s="907"/>
      <c r="BE6" s="347" t="s">
        <v>308</v>
      </c>
      <c r="BF6" s="347"/>
      <c r="BG6" s="356"/>
    </row>
    <row r="7" spans="1:59" s="345" customFormat="1" ht="20.25" customHeight="1" x14ac:dyDescent="0.4">
      <c r="A7" s="343"/>
      <c r="AL7" s="349"/>
      <c r="AM7" s="349"/>
      <c r="AN7" s="349"/>
      <c r="AO7" s="349"/>
      <c r="AP7" s="349"/>
      <c r="AQ7" s="349"/>
      <c r="AR7" s="349"/>
      <c r="AS7" s="349"/>
      <c r="AT7" s="349"/>
      <c r="AU7" s="349"/>
      <c r="AV7" s="349"/>
      <c r="AW7" s="349"/>
      <c r="AY7" s="349"/>
      <c r="AZ7" s="349"/>
      <c r="BA7" s="353" t="s">
        <v>309</v>
      </c>
      <c r="BB7" s="908">
        <f>DAY(EOMONTH(DATE(AC1,AH1,1),0))</f>
        <v>31</v>
      </c>
      <c r="BC7" s="909"/>
      <c r="BD7" s="910"/>
      <c r="BE7" s="349"/>
      <c r="BF7" s="349"/>
    </row>
    <row r="8" spans="1:59" s="345" customFormat="1" ht="20.25" customHeight="1" x14ac:dyDescent="0.4">
      <c r="A8" s="343"/>
      <c r="AL8" s="349"/>
      <c r="AM8" s="349"/>
      <c r="AN8" s="349"/>
      <c r="AO8" s="349"/>
      <c r="AP8" s="349"/>
      <c r="AQ8" s="349"/>
      <c r="AR8" s="349"/>
      <c r="AS8" s="349"/>
      <c r="AT8" s="349"/>
      <c r="AU8" s="349"/>
      <c r="AV8" s="349"/>
      <c r="AW8" s="349"/>
      <c r="AY8" s="349"/>
      <c r="AZ8" s="349"/>
      <c r="BA8" s="353" t="s">
        <v>310</v>
      </c>
      <c r="BB8" s="911">
        <v>2</v>
      </c>
      <c r="BC8" s="912"/>
      <c r="BD8" s="913"/>
      <c r="BE8" s="349" t="s">
        <v>3</v>
      </c>
      <c r="BF8" s="349"/>
    </row>
    <row r="9" spans="1:59" s="345" customFormat="1" ht="20.25" customHeight="1" x14ac:dyDescent="0.4">
      <c r="A9" s="343"/>
      <c r="AL9" s="349"/>
      <c r="AM9" s="349"/>
      <c r="AN9" s="349"/>
      <c r="AO9" s="349"/>
      <c r="AP9" s="349"/>
      <c r="AQ9" s="349"/>
      <c r="AR9" s="349"/>
      <c r="AS9" s="349"/>
      <c r="AT9" s="349"/>
      <c r="AU9" s="349"/>
      <c r="AV9" s="349"/>
      <c r="AW9" s="349"/>
      <c r="AY9" s="349"/>
      <c r="AZ9" s="349"/>
      <c r="BA9" s="349"/>
      <c r="BB9" s="911">
        <v>1</v>
      </c>
      <c r="BC9" s="912"/>
      <c r="BD9" s="913"/>
      <c r="BE9" s="349" t="s">
        <v>311</v>
      </c>
      <c r="BF9" s="349"/>
    </row>
    <row r="10" spans="1:59" s="345" customFormat="1" ht="20.25" customHeight="1" x14ac:dyDescent="0.4">
      <c r="A10" s="343"/>
      <c r="AL10" s="349"/>
      <c r="AM10" s="349"/>
      <c r="AN10" s="349"/>
      <c r="AO10" s="349"/>
      <c r="AP10" s="349"/>
      <c r="AQ10" s="349"/>
      <c r="AR10" s="349"/>
      <c r="AS10" s="349"/>
      <c r="AT10" s="361" t="s">
        <v>312</v>
      </c>
      <c r="AU10" s="931">
        <v>0.36458333333333331</v>
      </c>
      <c r="AV10" s="932"/>
      <c r="AW10" s="933"/>
      <c r="AX10" s="362" t="s">
        <v>406</v>
      </c>
      <c r="AY10" s="931">
        <v>0.51041666666666663</v>
      </c>
      <c r="AZ10" s="933"/>
      <c r="BA10" s="363"/>
      <c r="BB10" s="934">
        <f>(AY10-AU10)*24</f>
        <v>3.4999999999999996</v>
      </c>
      <c r="BC10" s="935"/>
      <c r="BD10" s="350"/>
      <c r="BE10" s="353" t="s">
        <v>314</v>
      </c>
      <c r="BF10" s="349"/>
    </row>
    <row r="11" spans="1:59" s="345" customFormat="1" ht="20.25" customHeight="1" thickBot="1" x14ac:dyDescent="0.45">
      <c r="A11" s="343"/>
      <c r="AL11" s="349"/>
      <c r="AM11" s="349"/>
      <c r="AN11" s="349"/>
      <c r="AO11" s="349"/>
      <c r="AP11" s="349"/>
      <c r="AQ11" s="349"/>
      <c r="AR11" s="349"/>
      <c r="AS11" s="349"/>
      <c r="AT11" s="361"/>
      <c r="AU11" s="361"/>
      <c r="AV11" s="361"/>
      <c r="AW11" s="361"/>
      <c r="AX11" s="361"/>
      <c r="AY11" s="361"/>
      <c r="AZ11" s="361"/>
      <c r="BA11" s="361"/>
      <c r="BB11" s="350"/>
      <c r="BC11" s="350"/>
      <c r="BD11" s="350"/>
      <c r="BE11" s="349"/>
      <c r="BF11" s="349"/>
    </row>
    <row r="12" spans="1:59" s="345" customFormat="1" ht="20.25" customHeight="1" thickBot="1" x14ac:dyDescent="0.35">
      <c r="A12" s="876" t="s">
        <v>315</v>
      </c>
      <c r="B12" s="879" t="s">
        <v>40</v>
      </c>
      <c r="C12" s="880"/>
      <c r="D12" s="880"/>
      <c r="E12" s="880"/>
      <c r="F12" s="880"/>
      <c r="G12" s="364"/>
      <c r="H12" s="885" t="s">
        <v>316</v>
      </c>
      <c r="I12" s="885"/>
      <c r="J12" s="880" t="s">
        <v>41</v>
      </c>
      <c r="K12" s="880"/>
      <c r="L12" s="880"/>
      <c r="M12" s="880"/>
      <c r="N12" s="880"/>
      <c r="O12" s="888"/>
      <c r="P12" s="891"/>
      <c r="Q12" s="892"/>
      <c r="R12" s="893"/>
      <c r="S12" s="900" t="s">
        <v>42</v>
      </c>
      <c r="T12" s="901"/>
      <c r="U12" s="901"/>
      <c r="V12" s="901"/>
      <c r="W12" s="901"/>
      <c r="X12" s="901"/>
      <c r="Y12" s="902"/>
      <c r="Z12" s="900" t="s">
        <v>43</v>
      </c>
      <c r="AA12" s="901"/>
      <c r="AB12" s="901"/>
      <c r="AC12" s="901"/>
      <c r="AD12" s="901"/>
      <c r="AE12" s="901"/>
      <c r="AF12" s="903"/>
      <c r="AG12" s="914" t="s">
        <v>44</v>
      </c>
      <c r="AH12" s="901"/>
      <c r="AI12" s="901"/>
      <c r="AJ12" s="901"/>
      <c r="AK12" s="901"/>
      <c r="AL12" s="901"/>
      <c r="AM12" s="902"/>
      <c r="AN12" s="914" t="s">
        <v>45</v>
      </c>
      <c r="AO12" s="901"/>
      <c r="AP12" s="901"/>
      <c r="AQ12" s="901"/>
      <c r="AR12" s="901"/>
      <c r="AS12" s="901"/>
      <c r="AT12" s="903"/>
      <c r="AU12" s="914" t="str">
        <f>IF(BB4="４週","","第５週")</f>
        <v/>
      </c>
      <c r="AV12" s="901"/>
      <c r="AW12" s="902"/>
      <c r="AX12" s="915" t="str">
        <f>IF(BB8="４週","1～4週目の勤務時間数合計","1か月の勤務時間数合計")</f>
        <v>1か月の勤務時間数合計</v>
      </c>
      <c r="AY12" s="916"/>
      <c r="AZ12" s="921" t="s">
        <v>317</v>
      </c>
      <c r="BA12" s="922"/>
      <c r="BB12" s="927" t="s">
        <v>318</v>
      </c>
      <c r="BC12" s="927"/>
      <c r="BD12" s="927"/>
      <c r="BE12" s="927"/>
      <c r="BF12" s="927"/>
      <c r="BG12" s="928"/>
    </row>
    <row r="13" spans="1:59" s="345" customFormat="1" ht="20.25" customHeight="1" x14ac:dyDescent="0.3">
      <c r="A13" s="877"/>
      <c r="B13" s="881"/>
      <c r="C13" s="882"/>
      <c r="D13" s="882"/>
      <c r="E13" s="882"/>
      <c r="F13" s="882"/>
      <c r="G13" s="365"/>
      <c r="H13" s="886"/>
      <c r="I13" s="886"/>
      <c r="J13" s="882"/>
      <c r="K13" s="882"/>
      <c r="L13" s="882"/>
      <c r="M13" s="882"/>
      <c r="N13" s="882"/>
      <c r="O13" s="889"/>
      <c r="P13" s="894"/>
      <c r="Q13" s="895"/>
      <c r="R13" s="896"/>
      <c r="S13" s="366">
        <f>DAY(DATE($W$1,$AC$1,1))</f>
        <v>1</v>
      </c>
      <c r="T13" s="367">
        <f>DAY(DATE($W$1,$AC$1,2))</f>
        <v>2</v>
      </c>
      <c r="U13" s="367">
        <f>DAY(DATE($W$1,$AC$1,3))</f>
        <v>3</v>
      </c>
      <c r="V13" s="367">
        <f>DAY(DATE($W$1,$AC$1,4))</f>
        <v>4</v>
      </c>
      <c r="W13" s="367">
        <f>DAY(DATE($W$1,$AC$1,5))</f>
        <v>5</v>
      </c>
      <c r="X13" s="367">
        <f>DAY(DATE($W$1,$AC$1,6))</f>
        <v>6</v>
      </c>
      <c r="Y13" s="368">
        <f>DAY(DATE($W$1,$AC$1,7))</f>
        <v>7</v>
      </c>
      <c r="Z13" s="366">
        <f>DAY(DATE($W$1,$AC$1,8))</f>
        <v>8</v>
      </c>
      <c r="AA13" s="367">
        <f>DAY(DATE($W$1,$AC$1,9))</f>
        <v>9</v>
      </c>
      <c r="AB13" s="367">
        <f>DAY(DATE($W$1,$AC$1,10))</f>
        <v>10</v>
      </c>
      <c r="AC13" s="367">
        <f>DAY(DATE($W$1,$AC$1,11))</f>
        <v>11</v>
      </c>
      <c r="AD13" s="367">
        <f>DAY(DATE($W$1,$AC$1,12))</f>
        <v>12</v>
      </c>
      <c r="AE13" s="367">
        <f>DAY(DATE($W$1,$AC$1,13))</f>
        <v>13</v>
      </c>
      <c r="AF13" s="369">
        <f>DAY(DATE($W$1,$AC$1,14))</f>
        <v>14</v>
      </c>
      <c r="AG13" s="370">
        <f>DAY(DATE($W$1,$AC$1,15))</f>
        <v>15</v>
      </c>
      <c r="AH13" s="367">
        <f>DAY(DATE($W$1,$AC$1,16))</f>
        <v>16</v>
      </c>
      <c r="AI13" s="367">
        <f>DAY(DATE($W$1,$AC$1,17))</f>
        <v>17</v>
      </c>
      <c r="AJ13" s="367">
        <f>DAY(DATE($W$1,$AC$1,18))</f>
        <v>18</v>
      </c>
      <c r="AK13" s="367">
        <f>DAY(DATE($W$1,$AC$1,19))</f>
        <v>19</v>
      </c>
      <c r="AL13" s="367">
        <f>DAY(DATE($W$1,$AC$1,20))</f>
        <v>20</v>
      </c>
      <c r="AM13" s="368">
        <f>DAY(DATE($W$1,$AC$1,21))</f>
        <v>21</v>
      </c>
      <c r="AN13" s="370">
        <f>DAY(DATE($W$1,$AC$1,22))</f>
        <v>22</v>
      </c>
      <c r="AO13" s="367">
        <f>DAY(DATE($W$1,$AC$1,23))</f>
        <v>23</v>
      </c>
      <c r="AP13" s="367">
        <f>DAY(DATE($W$1,$AC$1,24))</f>
        <v>24</v>
      </c>
      <c r="AQ13" s="367">
        <f>DAY(DATE($W$1,$AC$1,25))</f>
        <v>25</v>
      </c>
      <c r="AR13" s="367">
        <f>DAY(DATE($W$1,$AC$1,26))</f>
        <v>26</v>
      </c>
      <c r="AS13" s="367">
        <f>DAY(DATE($W$1,$AC$1,27))</f>
        <v>27</v>
      </c>
      <c r="AT13" s="368">
        <f>DAY(DATE($W$1,$AC$1,28))</f>
        <v>28</v>
      </c>
      <c r="AU13" s="366" t="str">
        <f>IF(BB4="暦月",IF(DAY(DATE($W$1,$AC$1,29))=29,29,""),"")</f>
        <v/>
      </c>
      <c r="AV13" s="367" t="str">
        <f>IF(BB4="暦月",IF(DAY(DATE($W$1,$AC$1,30))=30,30,""),"")</f>
        <v/>
      </c>
      <c r="AW13" s="368" t="str">
        <f>IF(BB4="暦月",IF(DAY(DATE($AC$1,$AH$1,31))=31,31,""),"")</f>
        <v/>
      </c>
      <c r="AX13" s="917"/>
      <c r="AY13" s="918"/>
      <c r="AZ13" s="923"/>
      <c r="BA13" s="924"/>
      <c r="BB13" s="929"/>
      <c r="BC13" s="929"/>
      <c r="BD13" s="929"/>
      <c r="BE13" s="929"/>
      <c r="BF13" s="929"/>
      <c r="BG13" s="930"/>
    </row>
    <row r="14" spans="1:59" s="345" customFormat="1" ht="0.75" customHeight="1" thickBot="1" x14ac:dyDescent="0.35">
      <c r="A14" s="877"/>
      <c r="B14" s="881"/>
      <c r="C14" s="882"/>
      <c r="D14" s="882"/>
      <c r="E14" s="882"/>
      <c r="F14" s="882"/>
      <c r="G14" s="365"/>
      <c r="H14" s="886"/>
      <c r="I14" s="886"/>
      <c r="J14" s="882"/>
      <c r="K14" s="882"/>
      <c r="L14" s="882"/>
      <c r="M14" s="882"/>
      <c r="N14" s="882"/>
      <c r="O14" s="889"/>
      <c r="P14" s="894"/>
      <c r="Q14" s="895"/>
      <c r="R14" s="896"/>
      <c r="S14" s="371">
        <f>WEEKDAY(DATE($AC$1,$AH$1,1))</f>
        <v>2</v>
      </c>
      <c r="T14" s="372">
        <f>WEEKDAY(DATE($AC$1,$AH$1,2))</f>
        <v>3</v>
      </c>
      <c r="U14" s="372">
        <f>WEEKDAY(DATE($AC$1,$AH$1,3))</f>
        <v>4</v>
      </c>
      <c r="V14" s="372">
        <f>WEEKDAY(DATE($AC$1,$AH$1,4))</f>
        <v>5</v>
      </c>
      <c r="W14" s="372">
        <f>WEEKDAY(DATE($AC$1,$AH$1,5))</f>
        <v>6</v>
      </c>
      <c r="X14" s="372">
        <f>WEEKDAY(DATE($AC$1,$AH$1,6))</f>
        <v>7</v>
      </c>
      <c r="Y14" s="373">
        <f>WEEKDAY(DATE($AC$1,$AH$1,7))</f>
        <v>1</v>
      </c>
      <c r="Z14" s="371">
        <f>WEEKDAY(DATE($AC$1,$AH$1,8))</f>
        <v>2</v>
      </c>
      <c r="AA14" s="372">
        <f>WEEKDAY(DATE($AC$1,$AH$1,9))</f>
        <v>3</v>
      </c>
      <c r="AB14" s="372">
        <f>WEEKDAY(DATE($AC$1,$AH$1,10))</f>
        <v>4</v>
      </c>
      <c r="AC14" s="372">
        <f>WEEKDAY(DATE($AC$1,$AH$1,11))</f>
        <v>5</v>
      </c>
      <c r="AD14" s="372">
        <f>WEEKDAY(DATE($AC$1,$AH$1,12))</f>
        <v>6</v>
      </c>
      <c r="AE14" s="372">
        <f>WEEKDAY(DATE($AC$1,$AH$1,13))</f>
        <v>7</v>
      </c>
      <c r="AF14" s="374">
        <f>WEEKDAY(DATE($AC$1,$AH$1,14))</f>
        <v>1</v>
      </c>
      <c r="AG14" s="375">
        <f>WEEKDAY(DATE($AC$1,$AH$1,15))</f>
        <v>2</v>
      </c>
      <c r="AH14" s="372">
        <f>WEEKDAY(DATE($AC$1,$AH$1,16))</f>
        <v>3</v>
      </c>
      <c r="AI14" s="372">
        <f>WEEKDAY(DATE($AC$1,$AH$1,17))</f>
        <v>4</v>
      </c>
      <c r="AJ14" s="372">
        <f>WEEKDAY(DATE($AC$1,$AH$1,18))</f>
        <v>5</v>
      </c>
      <c r="AK14" s="372">
        <f>WEEKDAY(DATE($AC$1,$AH$1,19))</f>
        <v>6</v>
      </c>
      <c r="AL14" s="372">
        <f>WEEKDAY(DATE($AC$1,$AH$1,20))</f>
        <v>7</v>
      </c>
      <c r="AM14" s="373">
        <f>WEEKDAY(DATE($AC$1,$AH$1,21))</f>
        <v>1</v>
      </c>
      <c r="AN14" s="375">
        <f>WEEKDAY(DATE($AC$1,$AH$1,22))</f>
        <v>2</v>
      </c>
      <c r="AO14" s="372">
        <f>WEEKDAY(DATE($AC$1,$AH$1,23))</f>
        <v>3</v>
      </c>
      <c r="AP14" s="372">
        <f>WEEKDAY(DATE($AC$1,$AH$1,24))</f>
        <v>4</v>
      </c>
      <c r="AQ14" s="372">
        <f>WEEKDAY(DATE($AC$1,$AH$1,25))</f>
        <v>5</v>
      </c>
      <c r="AR14" s="372">
        <f>WEEKDAY(DATE($AC$1,$AH$1,26))</f>
        <v>6</v>
      </c>
      <c r="AS14" s="372">
        <f>WEEKDAY(DATE($AC$1,$AH$1,27))</f>
        <v>7</v>
      </c>
      <c r="AT14" s="373">
        <f>WEEKDAY(DATE($AC$1,$AH$1,28))</f>
        <v>1</v>
      </c>
      <c r="AU14" s="371">
        <f>IF(AU13=29,WEEKDAY(DATE($AC$1,$AH$1,29)),0)</f>
        <v>0</v>
      </c>
      <c r="AV14" s="372">
        <f>IF(AV13=30,WEEKDAY(DATE($AC$1,$AH$1,30)),0)</f>
        <v>0</v>
      </c>
      <c r="AW14" s="373">
        <f>IF(AW13=31,WEEKDAY(DATE($AC$1,$AH$1,31)),0)</f>
        <v>0</v>
      </c>
      <c r="AX14" s="919"/>
      <c r="AY14" s="920"/>
      <c r="AZ14" s="925"/>
      <c r="BA14" s="926"/>
      <c r="BB14" s="929"/>
      <c r="BC14" s="929"/>
      <c r="BD14" s="929"/>
      <c r="BE14" s="929"/>
      <c r="BF14" s="929"/>
      <c r="BG14" s="930"/>
    </row>
    <row r="15" spans="1:59" s="345" customFormat="1" ht="39.75" customHeight="1" thickBot="1" x14ac:dyDescent="0.35">
      <c r="A15" s="878"/>
      <c r="B15" s="883"/>
      <c r="C15" s="884"/>
      <c r="D15" s="884"/>
      <c r="E15" s="884"/>
      <c r="F15" s="884"/>
      <c r="G15" s="376"/>
      <c r="H15" s="887"/>
      <c r="I15" s="887"/>
      <c r="J15" s="884"/>
      <c r="K15" s="884"/>
      <c r="L15" s="884"/>
      <c r="M15" s="884"/>
      <c r="N15" s="884"/>
      <c r="O15" s="890"/>
      <c r="P15" s="897"/>
      <c r="Q15" s="898"/>
      <c r="R15" s="899"/>
      <c r="S15" s="377" t="str">
        <f>IF(S14=1,"日",IF(S14=2,"月",IF(S14=3,"火",IF(S14=4,"水",IF(S14=5,"木",IF(S14=6,"金","土"))))))</f>
        <v>月</v>
      </c>
      <c r="T15" s="378" t="str">
        <f t="shared" ref="T15:AT15" si="0">IF(T14=1,"日",IF(T14=2,"月",IF(T14=3,"火",IF(T14=4,"水",IF(T14=5,"木",IF(T14=6,"金","土"))))))</f>
        <v>火</v>
      </c>
      <c r="U15" s="378" t="str">
        <f t="shared" si="0"/>
        <v>水</v>
      </c>
      <c r="V15" s="378" t="str">
        <f t="shared" si="0"/>
        <v>木</v>
      </c>
      <c r="W15" s="378" t="str">
        <f t="shared" si="0"/>
        <v>金</v>
      </c>
      <c r="X15" s="378" t="str">
        <f t="shared" si="0"/>
        <v>土</v>
      </c>
      <c r="Y15" s="379" t="str">
        <f t="shared" si="0"/>
        <v>日</v>
      </c>
      <c r="Z15" s="380" t="str">
        <f t="shared" si="0"/>
        <v>月</v>
      </c>
      <c r="AA15" s="378" t="str">
        <f t="shared" si="0"/>
        <v>火</v>
      </c>
      <c r="AB15" s="378" t="str">
        <f t="shared" si="0"/>
        <v>水</v>
      </c>
      <c r="AC15" s="378" t="str">
        <f t="shared" si="0"/>
        <v>木</v>
      </c>
      <c r="AD15" s="378" t="str">
        <f t="shared" si="0"/>
        <v>金</v>
      </c>
      <c r="AE15" s="378" t="str">
        <f t="shared" si="0"/>
        <v>土</v>
      </c>
      <c r="AF15" s="381" t="str">
        <f t="shared" si="0"/>
        <v>日</v>
      </c>
      <c r="AG15" s="377" t="str">
        <f t="shared" si="0"/>
        <v>月</v>
      </c>
      <c r="AH15" s="378" t="str">
        <f t="shared" si="0"/>
        <v>火</v>
      </c>
      <c r="AI15" s="378" t="str">
        <f t="shared" si="0"/>
        <v>水</v>
      </c>
      <c r="AJ15" s="378" t="str">
        <f t="shared" si="0"/>
        <v>木</v>
      </c>
      <c r="AK15" s="378" t="str">
        <f t="shared" si="0"/>
        <v>金</v>
      </c>
      <c r="AL15" s="378" t="str">
        <f t="shared" si="0"/>
        <v>土</v>
      </c>
      <c r="AM15" s="379" t="str">
        <f t="shared" si="0"/>
        <v>日</v>
      </c>
      <c r="AN15" s="377" t="str">
        <f t="shared" si="0"/>
        <v>月</v>
      </c>
      <c r="AO15" s="378" t="str">
        <f t="shared" si="0"/>
        <v>火</v>
      </c>
      <c r="AP15" s="378" t="str">
        <f t="shared" si="0"/>
        <v>水</v>
      </c>
      <c r="AQ15" s="378" t="str">
        <f t="shared" si="0"/>
        <v>木</v>
      </c>
      <c r="AR15" s="378" t="str">
        <f t="shared" si="0"/>
        <v>金</v>
      </c>
      <c r="AS15" s="378" t="str">
        <f t="shared" si="0"/>
        <v>土</v>
      </c>
      <c r="AT15" s="379" t="str">
        <f t="shared" si="0"/>
        <v>日</v>
      </c>
      <c r="AU15" s="377" t="str">
        <f>IF(AU14=1,"日",IF(AU14=2,"月",IF(AU14=3,"火",IF(AU14=4,"水",IF(AU14=5,"木",IF(AU14=6,"金",IF(AU14=0,"","土")))))))</f>
        <v/>
      </c>
      <c r="AV15" s="378" t="str">
        <f>IF(AV14=1,"日",IF(AV14=2,"月",IF(AV14=3,"火",IF(AV14=4,"水",IF(AV14=5,"木",IF(AV14=6,"金",IF(AV14=0,"","土")))))))</f>
        <v/>
      </c>
      <c r="AW15" s="379" t="str">
        <f>IF(AW14=1,"日",IF(AW14=2,"月",IF(AW14=3,"火",IF(AW14=4,"水",IF(AW14=5,"木",IF(AW14=6,"金",IF(AW14=0,"","土")))))))</f>
        <v/>
      </c>
      <c r="AX15" s="919"/>
      <c r="AY15" s="920"/>
      <c r="AZ15" s="925"/>
      <c r="BA15" s="926"/>
      <c r="BB15" s="929"/>
      <c r="BC15" s="929"/>
      <c r="BD15" s="929"/>
      <c r="BE15" s="929"/>
      <c r="BF15" s="929"/>
      <c r="BG15" s="930"/>
    </row>
    <row r="16" spans="1:59" s="345" customFormat="1" ht="20.25" customHeight="1" x14ac:dyDescent="0.3">
      <c r="A16" s="958">
        <v>1</v>
      </c>
      <c r="B16" s="972" t="s">
        <v>407</v>
      </c>
      <c r="C16" s="972"/>
      <c r="D16" s="972"/>
      <c r="E16" s="972"/>
      <c r="F16" s="1023"/>
      <c r="G16" s="453"/>
      <c r="H16" s="1026" t="s">
        <v>408</v>
      </c>
      <c r="I16" s="1027"/>
      <c r="J16" s="1032" t="s">
        <v>409</v>
      </c>
      <c r="K16" s="959"/>
      <c r="L16" s="959"/>
      <c r="M16" s="959"/>
      <c r="N16" s="959"/>
      <c r="O16" s="1033"/>
      <c r="P16" s="980" t="s">
        <v>410</v>
      </c>
      <c r="Q16" s="981"/>
      <c r="R16" s="982"/>
      <c r="S16" s="457" t="s">
        <v>364</v>
      </c>
      <c r="T16" s="458" t="s">
        <v>411</v>
      </c>
      <c r="U16" s="458" t="s">
        <v>412</v>
      </c>
      <c r="V16" s="458" t="s">
        <v>412</v>
      </c>
      <c r="W16" s="458" t="s">
        <v>412</v>
      </c>
      <c r="X16" s="458"/>
      <c r="Y16" s="458"/>
      <c r="Z16" s="458" t="s">
        <v>412</v>
      </c>
      <c r="AA16" s="458" t="s">
        <v>412</v>
      </c>
      <c r="AB16" s="458" t="s">
        <v>411</v>
      </c>
      <c r="AC16" s="458" t="s">
        <v>411</v>
      </c>
      <c r="AD16" s="458" t="s">
        <v>412</v>
      </c>
      <c r="AE16" s="458"/>
      <c r="AF16" s="458"/>
      <c r="AG16" s="458" t="s">
        <v>412</v>
      </c>
      <c r="AH16" s="458" t="s">
        <v>411</v>
      </c>
      <c r="AI16" s="458" t="s">
        <v>411</v>
      </c>
      <c r="AJ16" s="458" t="s">
        <v>411</v>
      </c>
      <c r="AK16" s="458" t="s">
        <v>412</v>
      </c>
      <c r="AL16" s="458"/>
      <c r="AM16" s="458"/>
      <c r="AN16" s="458" t="s">
        <v>411</v>
      </c>
      <c r="AO16" s="458" t="s">
        <v>411</v>
      </c>
      <c r="AP16" s="458" t="s">
        <v>412</v>
      </c>
      <c r="AQ16" s="458" t="s">
        <v>412</v>
      </c>
      <c r="AR16" s="458" t="s">
        <v>412</v>
      </c>
      <c r="AS16" s="458"/>
      <c r="AT16" s="458"/>
      <c r="AU16" s="458"/>
      <c r="AV16" s="458"/>
      <c r="AW16" s="459"/>
      <c r="AX16" s="983"/>
      <c r="AY16" s="984"/>
      <c r="AZ16" s="936"/>
      <c r="BA16" s="937"/>
      <c r="BB16" s="938" t="s">
        <v>276</v>
      </c>
      <c r="BC16" s="938"/>
      <c r="BD16" s="938"/>
      <c r="BE16" s="938"/>
      <c r="BF16" s="938"/>
      <c r="BG16" s="939"/>
    </row>
    <row r="17" spans="1:59" s="345" customFormat="1" ht="20.25" customHeight="1" x14ac:dyDescent="0.3">
      <c r="A17" s="877"/>
      <c r="B17" s="975"/>
      <c r="C17" s="975"/>
      <c r="D17" s="975"/>
      <c r="E17" s="975"/>
      <c r="F17" s="1024"/>
      <c r="G17" s="454"/>
      <c r="H17" s="1028"/>
      <c r="I17" s="1029"/>
      <c r="J17" s="1034"/>
      <c r="K17" s="961"/>
      <c r="L17" s="961"/>
      <c r="M17" s="961"/>
      <c r="N17" s="961"/>
      <c r="O17" s="1035"/>
      <c r="P17" s="944" t="s">
        <v>413</v>
      </c>
      <c r="Q17" s="945"/>
      <c r="R17" s="946"/>
      <c r="S17" s="460">
        <f>IF(S16="","",VLOOKUP(S16,'シフト記号表（記載例）'!$C$6:$K$35,9,FALSE))</f>
        <v>0.49999999999999956</v>
      </c>
      <c r="T17" s="387">
        <f>IF(T16="","",VLOOKUP(T16,'シフト記号表（記載例）'!$C$6:$K$35,9,FALSE))</f>
        <v>0.49999999999999956</v>
      </c>
      <c r="U17" s="387">
        <f>IF(U16="","",VLOOKUP(U16,'シフト記号表（記載例）'!$C$6:$K$35,9,FALSE))</f>
        <v>0.49999999999999956</v>
      </c>
      <c r="V17" s="387">
        <f>IF(V16="","",VLOOKUP(V16,'シフト記号表（記載例）'!$C$6:$K$35,9,FALSE))</f>
        <v>0.49999999999999956</v>
      </c>
      <c r="W17" s="387">
        <f>IF(W16="","",VLOOKUP(W16,'シフト記号表（記載例）'!$C$6:$K$35,9,FALSE))</f>
        <v>0.49999999999999956</v>
      </c>
      <c r="X17" s="387" t="str">
        <f>IF(X16="","",VLOOKUP(X16,'シフト記号表（記載例）'!$C$6:$K$35,9,FALSE))</f>
        <v/>
      </c>
      <c r="Y17" s="387" t="str">
        <f>IF(Y16="","",VLOOKUP(Y16,'シフト記号表（記載例）'!$C$6:$K$35,9,FALSE))</f>
        <v/>
      </c>
      <c r="Z17" s="387">
        <f>IF(Z16="","",VLOOKUP(Z16,'シフト記号表（記載例）'!$C$6:$K$35,9,FALSE))</f>
        <v>0.49999999999999956</v>
      </c>
      <c r="AA17" s="387">
        <f>IF(AA16="","",VLOOKUP(AA16,'シフト記号表（記載例）'!$C$6:$K$35,9,FALSE))</f>
        <v>0.49999999999999956</v>
      </c>
      <c r="AB17" s="387">
        <f>IF(AB16="","",VLOOKUP(AB16,'シフト記号表（記載例）'!$C$6:$K$35,9,FALSE))</f>
        <v>0.49999999999999956</v>
      </c>
      <c r="AC17" s="387">
        <f>IF(AC16="","",VLOOKUP(AC16,'シフト記号表（記載例）'!$C$6:$K$35,9,FALSE))</f>
        <v>0.49999999999999956</v>
      </c>
      <c r="AD17" s="387">
        <f>IF(AD16="","",VLOOKUP(AD16,'シフト記号表（記載例）'!$C$6:$K$35,9,FALSE))</f>
        <v>0.49999999999999956</v>
      </c>
      <c r="AE17" s="387" t="str">
        <f>IF(AE16="","",VLOOKUP(AE16,'シフト記号表（記載例）'!$C$6:$K$35,9,FALSE))</f>
        <v/>
      </c>
      <c r="AF17" s="387" t="str">
        <f>IF(AF16="","",VLOOKUP(AF16,'シフト記号表（記載例）'!$C$6:$K$35,9,FALSE))</f>
        <v/>
      </c>
      <c r="AG17" s="387">
        <f>IF(AG16="","",VLOOKUP(AG16,'シフト記号表（記載例）'!$C$6:$K$35,9,FALSE))</f>
        <v>0.49999999999999956</v>
      </c>
      <c r="AH17" s="387">
        <f>IF(AH16="","",VLOOKUP(AH16,'シフト記号表（記載例）'!$C$6:$K$35,9,FALSE))</f>
        <v>0.49999999999999956</v>
      </c>
      <c r="AI17" s="387">
        <f>IF(AI16="","",VLOOKUP(AI16,'シフト記号表（記載例）'!$C$6:$K$35,9,FALSE))</f>
        <v>0.49999999999999956</v>
      </c>
      <c r="AJ17" s="387">
        <f>IF(AJ16="","",VLOOKUP(AJ16,'シフト記号表（記載例）'!$C$6:$K$35,9,FALSE))</f>
        <v>0.49999999999999956</v>
      </c>
      <c r="AK17" s="387">
        <f>IF(AK16="","",VLOOKUP(AK16,'シフト記号表（記載例）'!$C$6:$K$35,9,FALSE))</f>
        <v>0.49999999999999956</v>
      </c>
      <c r="AL17" s="387" t="str">
        <f>IF(AL16="","",VLOOKUP(AL16,'シフト記号表（記載例）'!$C$6:$K$35,9,FALSE))</f>
        <v/>
      </c>
      <c r="AM17" s="387" t="str">
        <f>IF(AM16="","",VLOOKUP(AM16,'シフト記号表（記載例）'!$C$6:$K$35,9,FALSE))</f>
        <v/>
      </c>
      <c r="AN17" s="387">
        <f>IF(AN16="","",VLOOKUP(AN16,'シフト記号表（記載例）'!$C$6:$K$35,9,FALSE))</f>
        <v>0.49999999999999956</v>
      </c>
      <c r="AO17" s="387">
        <f>IF(AO16="","",VLOOKUP(AO16,'シフト記号表（記載例）'!$C$6:$K$35,9,FALSE))</f>
        <v>0.49999999999999956</v>
      </c>
      <c r="AP17" s="387">
        <f>IF(AP16="","",VLOOKUP(AP16,'シフト記号表（記載例）'!$C$6:$K$35,9,FALSE))</f>
        <v>0.49999999999999956</v>
      </c>
      <c r="AQ17" s="387">
        <f>IF(AQ16="","",VLOOKUP(AQ16,'シフト記号表（記載例）'!$C$6:$K$35,9,FALSE))</f>
        <v>0.49999999999999956</v>
      </c>
      <c r="AR17" s="387">
        <f>IF(AR16="","",VLOOKUP(AR16,'シフト記号表（記載例）'!$C$6:$K$35,9,FALSE))</f>
        <v>0.49999999999999956</v>
      </c>
      <c r="AS17" s="387" t="str">
        <f>IF(AS16="","",VLOOKUP(AS16,'シフト記号表（記載例）'!$C$6:$K$35,9,FALSE))</f>
        <v/>
      </c>
      <c r="AT17" s="387" t="str">
        <f>IF(AT16="","",VLOOKUP(AT16,'シフト記号表（記載例）'!$C$6:$K$35,9,FALSE))</f>
        <v/>
      </c>
      <c r="AU17" s="387" t="str">
        <f>IF(AU16="","",VLOOKUP(AU16,'シフト記号表（記載例）'!$C$6:$K$35,9,FALSE))</f>
        <v/>
      </c>
      <c r="AV17" s="387" t="str">
        <f>IF(AV16="","",VLOOKUP(AV16,'シフト記号表（記載例）'!$C$6:$K$35,9,FALSE))</f>
        <v/>
      </c>
      <c r="AW17" s="461" t="str">
        <f>IF(AW16="","",VLOOKUP(AW16,'シフト記号表（記載例）'!$C$6:$K$35,9,FALSE))</f>
        <v/>
      </c>
      <c r="AX17" s="947">
        <f>IF($BB$4="４週",SUM(S17:AT17),IF($BB$4="暦月",SUM(S17:AW17),""))</f>
        <v>9.9999999999999964</v>
      </c>
      <c r="AY17" s="948"/>
      <c r="AZ17" s="949">
        <f>IF($BB$4="４週",AX17/4,IF($BB$4="暦月",AX17/($BB$7/7),""))</f>
        <v>2.4999999999999991</v>
      </c>
      <c r="BA17" s="950"/>
      <c r="BB17" s="940"/>
      <c r="BC17" s="940"/>
      <c r="BD17" s="940"/>
      <c r="BE17" s="940"/>
      <c r="BF17" s="940"/>
      <c r="BG17" s="941"/>
    </row>
    <row r="18" spans="1:59" s="345" customFormat="1" ht="20.25" customHeight="1" thickBot="1" x14ac:dyDescent="0.35">
      <c r="A18" s="877"/>
      <c r="B18" s="978"/>
      <c r="C18" s="978"/>
      <c r="D18" s="978"/>
      <c r="E18" s="978"/>
      <c r="F18" s="1025"/>
      <c r="G18" s="455" t="str">
        <f>B16</f>
        <v>管理者</v>
      </c>
      <c r="H18" s="1030"/>
      <c r="I18" s="1031"/>
      <c r="J18" s="1036"/>
      <c r="K18" s="963"/>
      <c r="L18" s="963"/>
      <c r="M18" s="963"/>
      <c r="N18" s="963"/>
      <c r="O18" s="1037"/>
      <c r="P18" s="951" t="s">
        <v>325</v>
      </c>
      <c r="Q18" s="952"/>
      <c r="R18" s="953"/>
      <c r="S18" s="462">
        <f>IF(S16="","",VLOOKUP(S16,'シフト記号表（記載例）'!$C$6:$U$35,19,FALSE))</f>
        <v>0.25000000000000044</v>
      </c>
      <c r="T18" s="389">
        <f>IF(T16="","",VLOOKUP(T16,'シフト記号表（記載例）'!$C$6:$U$35,19,FALSE))</f>
        <v>0.25000000000000044</v>
      </c>
      <c r="U18" s="389">
        <f>IF(U16="","",VLOOKUP(U16,'シフト記号表（記載例）'!$C$6:$U$35,19,FALSE))</f>
        <v>0.25000000000000044</v>
      </c>
      <c r="V18" s="389">
        <f>IF(V16="","",VLOOKUP(V16,'シフト記号表（記載例）'!$C$6:$U$35,19,FALSE))</f>
        <v>0.25000000000000044</v>
      </c>
      <c r="W18" s="389">
        <f>IF(W16="","",VLOOKUP(W16,'シフト記号表（記載例）'!$C$6:$U$35,19,FALSE))</f>
        <v>0.25000000000000044</v>
      </c>
      <c r="X18" s="389" t="str">
        <f>IF(X16="","",VLOOKUP(X16,'シフト記号表（記載例）'!$C$6:$U$35,19,FALSE))</f>
        <v/>
      </c>
      <c r="Y18" s="389" t="str">
        <f>IF(Y16="","",VLOOKUP(Y16,'シフト記号表（記載例）'!$C$6:$U$35,19,FALSE))</f>
        <v/>
      </c>
      <c r="Z18" s="389">
        <f>IF(Z16="","",VLOOKUP(Z16,'シフト記号表（記載例）'!$C$6:$U$35,19,FALSE))</f>
        <v>0.25000000000000044</v>
      </c>
      <c r="AA18" s="389">
        <f>IF(AA16="","",VLOOKUP(AA16,'シフト記号表（記載例）'!$C$6:$U$35,19,FALSE))</f>
        <v>0.25000000000000044</v>
      </c>
      <c r="AB18" s="389">
        <f>IF(AB16="","",VLOOKUP(AB16,'シフト記号表（記載例）'!$C$6:$U$35,19,FALSE))</f>
        <v>0.25000000000000044</v>
      </c>
      <c r="AC18" s="389">
        <f>IF(AC16="","",VLOOKUP(AC16,'シフト記号表（記載例）'!$C$6:$U$35,19,FALSE))</f>
        <v>0.25000000000000044</v>
      </c>
      <c r="AD18" s="389">
        <f>IF(AD16="","",VLOOKUP(AD16,'シフト記号表（記載例）'!$C$6:$U$35,19,FALSE))</f>
        <v>0.25000000000000044</v>
      </c>
      <c r="AE18" s="389" t="str">
        <f>IF(AE16="","",VLOOKUP(AE16,'シフト記号表（記載例）'!$C$6:$U$35,19,FALSE))</f>
        <v/>
      </c>
      <c r="AF18" s="389" t="str">
        <f>IF(AF16="","",VLOOKUP(AF16,'シフト記号表（記載例）'!$C$6:$U$35,19,FALSE))</f>
        <v/>
      </c>
      <c r="AG18" s="389">
        <f>IF(AG16="","",VLOOKUP(AG16,'シフト記号表（記載例）'!$C$6:$U$35,19,FALSE))</f>
        <v>0.25000000000000044</v>
      </c>
      <c r="AH18" s="389">
        <f>IF(AH16="","",VLOOKUP(AH16,'シフト記号表（記載例）'!$C$6:$U$35,19,FALSE))</f>
        <v>0.25000000000000044</v>
      </c>
      <c r="AI18" s="389">
        <f>IF(AI16="","",VLOOKUP(AI16,'シフト記号表（記載例）'!$C$6:$U$35,19,FALSE))</f>
        <v>0.25000000000000044</v>
      </c>
      <c r="AJ18" s="389">
        <f>IF(AJ16="","",VLOOKUP(AJ16,'シフト記号表（記載例）'!$C$6:$U$35,19,FALSE))</f>
        <v>0.25000000000000044</v>
      </c>
      <c r="AK18" s="389">
        <f>IF(AK16="","",VLOOKUP(AK16,'シフト記号表（記載例）'!$C$6:$U$35,19,FALSE))</f>
        <v>0.25000000000000044</v>
      </c>
      <c r="AL18" s="389" t="str">
        <f>IF(AL16="","",VLOOKUP(AL16,'シフト記号表（記載例）'!$C$6:$U$35,19,FALSE))</f>
        <v/>
      </c>
      <c r="AM18" s="389" t="str">
        <f>IF(AM16="","",VLOOKUP(AM16,'シフト記号表（記載例）'!$C$6:$U$35,19,FALSE))</f>
        <v/>
      </c>
      <c r="AN18" s="389">
        <f>IF(AN16="","",VLOOKUP(AN16,'シフト記号表（記載例）'!$C$6:$U$35,19,FALSE))</f>
        <v>0.25000000000000044</v>
      </c>
      <c r="AO18" s="389">
        <f>IF(AO16="","",VLOOKUP(AO16,'シフト記号表（記載例）'!$C$6:$U$35,19,FALSE))</f>
        <v>0.25000000000000044</v>
      </c>
      <c r="AP18" s="389">
        <f>IF(AP16="","",VLOOKUP(AP16,'シフト記号表（記載例）'!$C$6:$U$35,19,FALSE))</f>
        <v>0.25000000000000044</v>
      </c>
      <c r="AQ18" s="389">
        <f>IF(AQ16="","",VLOOKUP(AQ16,'シフト記号表（記載例）'!$C$6:$U$35,19,FALSE))</f>
        <v>0.25000000000000044</v>
      </c>
      <c r="AR18" s="389">
        <f>IF(AR16="","",VLOOKUP(AR16,'シフト記号表（記載例）'!$C$6:$U$35,19,FALSE))</f>
        <v>0.25000000000000044</v>
      </c>
      <c r="AS18" s="389" t="str">
        <f>IF(AS16="","",VLOOKUP(AS16,'シフト記号表（記載例）'!$C$6:$U$35,19,FALSE))</f>
        <v/>
      </c>
      <c r="AT18" s="389" t="str">
        <f>IF(AT16="","",VLOOKUP(AT16,'シフト記号表（記載例）'!$C$6:$U$35,19,FALSE))</f>
        <v/>
      </c>
      <c r="AU18" s="389" t="str">
        <f>IF(AU16="","",VLOOKUP(AU16,'シフト記号表（記載例）'!$C$6:$U$35,19,FALSE))</f>
        <v/>
      </c>
      <c r="AV18" s="389" t="str">
        <f>IF(AV16="","",VLOOKUP(AV16,'シフト記号表（記載例）'!$C$6:$U$35,19,FALSE))</f>
        <v/>
      </c>
      <c r="AW18" s="463" t="str">
        <f>IF(AW16="","",VLOOKUP(AW16,'シフト記号表（記載例）'!$C$6:$U$35,19,FALSE))</f>
        <v/>
      </c>
      <c r="AX18" s="954">
        <f>IF($BB$4="４週",SUM(S18:AT18),IF($BB$4="暦月",SUM(S18:AW18),""))</f>
        <v>5.0000000000000071</v>
      </c>
      <c r="AY18" s="955"/>
      <c r="AZ18" s="956">
        <f>IF($BB$4="４週",AX18/4,IF($BB$4="暦月",AX18/($BB$7/7),""))</f>
        <v>1.2500000000000018</v>
      </c>
      <c r="BA18" s="957"/>
      <c r="BB18" s="942"/>
      <c r="BC18" s="942"/>
      <c r="BD18" s="942"/>
      <c r="BE18" s="942"/>
      <c r="BF18" s="942"/>
      <c r="BG18" s="943"/>
    </row>
    <row r="19" spans="1:59" s="345" customFormat="1" ht="20.25" customHeight="1" x14ac:dyDescent="0.3">
      <c r="A19" s="877">
        <v>2</v>
      </c>
      <c r="B19" s="975" t="s">
        <v>332</v>
      </c>
      <c r="C19" s="975"/>
      <c r="D19" s="975"/>
      <c r="E19" s="975"/>
      <c r="F19" s="1024"/>
      <c r="G19" s="454"/>
      <c r="H19" s="1028" t="s">
        <v>408</v>
      </c>
      <c r="I19" s="1029"/>
      <c r="J19" s="1034" t="s">
        <v>409</v>
      </c>
      <c r="K19" s="961"/>
      <c r="L19" s="961"/>
      <c r="M19" s="961"/>
      <c r="N19" s="961"/>
      <c r="O19" s="1035"/>
      <c r="P19" s="980" t="s">
        <v>323</v>
      </c>
      <c r="Q19" s="981"/>
      <c r="R19" s="982"/>
      <c r="S19" s="464" t="s">
        <v>369</v>
      </c>
      <c r="T19" s="383" t="s">
        <v>414</v>
      </c>
      <c r="U19" s="383" t="s">
        <v>414</v>
      </c>
      <c r="V19" s="383" t="s">
        <v>414</v>
      </c>
      <c r="W19" s="383" t="s">
        <v>414</v>
      </c>
      <c r="X19" s="383"/>
      <c r="Y19" s="383"/>
      <c r="Z19" s="383" t="s">
        <v>414</v>
      </c>
      <c r="AA19" s="383" t="s">
        <v>414</v>
      </c>
      <c r="AB19" s="383" t="s">
        <v>415</v>
      </c>
      <c r="AC19" s="383" t="s">
        <v>414</v>
      </c>
      <c r="AD19" s="383" t="s">
        <v>414</v>
      </c>
      <c r="AE19" s="383"/>
      <c r="AF19" s="383"/>
      <c r="AG19" s="383" t="s">
        <v>414</v>
      </c>
      <c r="AH19" s="383" t="s">
        <v>414</v>
      </c>
      <c r="AI19" s="383" t="s">
        <v>415</v>
      </c>
      <c r="AJ19" s="383" t="s">
        <v>414</v>
      </c>
      <c r="AK19" s="383" t="s">
        <v>414</v>
      </c>
      <c r="AL19" s="383"/>
      <c r="AM19" s="383"/>
      <c r="AN19" s="383" t="s">
        <v>415</v>
      </c>
      <c r="AO19" s="383" t="s">
        <v>415</v>
      </c>
      <c r="AP19" s="383" t="s">
        <v>414</v>
      </c>
      <c r="AQ19" s="383" t="s">
        <v>414</v>
      </c>
      <c r="AR19" s="383" t="s">
        <v>414</v>
      </c>
      <c r="AS19" s="383"/>
      <c r="AT19" s="383"/>
      <c r="AU19" s="383"/>
      <c r="AV19" s="383"/>
      <c r="AW19" s="467"/>
      <c r="AX19" s="983"/>
      <c r="AY19" s="984"/>
      <c r="AZ19" s="936"/>
      <c r="BA19" s="937"/>
      <c r="BB19" s="938" t="s">
        <v>277</v>
      </c>
      <c r="BC19" s="938"/>
      <c r="BD19" s="938"/>
      <c r="BE19" s="938"/>
      <c r="BF19" s="938"/>
      <c r="BG19" s="939"/>
    </row>
    <row r="20" spans="1:59" s="345" customFormat="1" ht="20.25" customHeight="1" x14ac:dyDescent="0.3">
      <c r="A20" s="877"/>
      <c r="B20" s="975"/>
      <c r="C20" s="975"/>
      <c r="D20" s="975"/>
      <c r="E20" s="975"/>
      <c r="F20" s="1024"/>
      <c r="G20" s="454"/>
      <c r="H20" s="1028"/>
      <c r="I20" s="1029"/>
      <c r="J20" s="1034"/>
      <c r="K20" s="961"/>
      <c r="L20" s="961"/>
      <c r="M20" s="961"/>
      <c r="N20" s="961"/>
      <c r="O20" s="1035"/>
      <c r="P20" s="944" t="s">
        <v>324</v>
      </c>
      <c r="Q20" s="945"/>
      <c r="R20" s="946"/>
      <c r="S20" s="460">
        <f>IF(S19="","",VLOOKUP(S19,'シフト記号表（記載例）'!$C$6:$K$35,9,FALSE))</f>
        <v>3.5000000000000009</v>
      </c>
      <c r="T20" s="387">
        <f>IF(T19="","",VLOOKUP(T19,'シフト記号表（記載例）'!$C$6:$K$35,9,FALSE))</f>
        <v>3.5000000000000009</v>
      </c>
      <c r="U20" s="387">
        <f>IF(U19="","",VLOOKUP(U19,'シフト記号表（記載例）'!$C$6:$K$35,9,FALSE))</f>
        <v>3.5000000000000009</v>
      </c>
      <c r="V20" s="387">
        <f>IF(V19="","",VLOOKUP(V19,'シフト記号表（記載例）'!$C$6:$K$35,9,FALSE))</f>
        <v>3.5000000000000009</v>
      </c>
      <c r="W20" s="387">
        <f>IF(W19="","",VLOOKUP(W19,'シフト記号表（記載例）'!$C$6:$K$35,9,FALSE))</f>
        <v>3.5000000000000009</v>
      </c>
      <c r="X20" s="387" t="str">
        <f>IF(X19="","",VLOOKUP(X19,'シフト記号表（記載例）'!$C$6:$K$35,9,FALSE))</f>
        <v/>
      </c>
      <c r="Y20" s="387" t="str">
        <f>IF(Y19="","",VLOOKUP(Y19,'シフト記号表（記載例）'!$C$6:$K$35,9,FALSE))</f>
        <v/>
      </c>
      <c r="Z20" s="387">
        <f>IF(Z19="","",VLOOKUP(Z19,'シフト記号表（記載例）'!$C$6:$K$35,9,FALSE))</f>
        <v>3.5000000000000009</v>
      </c>
      <c r="AA20" s="387">
        <f>IF(AA19="","",VLOOKUP(AA19,'シフト記号表（記載例）'!$C$6:$K$35,9,FALSE))</f>
        <v>3.5000000000000009</v>
      </c>
      <c r="AB20" s="387">
        <f>IF(AB19="","",VLOOKUP(AB19,'シフト記号表（記載例）'!$C$6:$K$35,9,FALSE))</f>
        <v>3.5000000000000009</v>
      </c>
      <c r="AC20" s="387">
        <f>IF(AC19="","",VLOOKUP(AC19,'シフト記号表（記載例）'!$C$6:$K$35,9,FALSE))</f>
        <v>3.5000000000000009</v>
      </c>
      <c r="AD20" s="387">
        <f>IF(AD19="","",VLOOKUP(AD19,'シフト記号表（記載例）'!$C$6:$K$35,9,FALSE))</f>
        <v>3.5000000000000009</v>
      </c>
      <c r="AE20" s="387" t="str">
        <f>IF(AE19="","",VLOOKUP(AE19,'シフト記号表（記載例）'!$C$6:$K$35,9,FALSE))</f>
        <v/>
      </c>
      <c r="AF20" s="387" t="str">
        <f>IF(AF19="","",VLOOKUP(AF19,'シフト記号表（記載例）'!$C$6:$K$35,9,FALSE))</f>
        <v/>
      </c>
      <c r="AG20" s="387">
        <f>IF(AG19="","",VLOOKUP(AG19,'シフト記号表（記載例）'!$C$6:$K$35,9,FALSE))</f>
        <v>3.5000000000000009</v>
      </c>
      <c r="AH20" s="387">
        <f>IF(AH19="","",VLOOKUP(AH19,'シフト記号表（記載例）'!$C$6:$K$35,9,FALSE))</f>
        <v>3.5000000000000009</v>
      </c>
      <c r="AI20" s="387">
        <f>IF(AI19="","",VLOOKUP(AI19,'シフト記号表（記載例）'!$C$6:$K$35,9,FALSE))</f>
        <v>3.5000000000000009</v>
      </c>
      <c r="AJ20" s="387">
        <f>IF(AJ19="","",VLOOKUP(AJ19,'シフト記号表（記載例）'!$C$6:$K$35,9,FALSE))</f>
        <v>3.5000000000000009</v>
      </c>
      <c r="AK20" s="387">
        <f>IF(AK19="","",VLOOKUP(AK19,'シフト記号表（記載例）'!$C$6:$K$35,9,FALSE))</f>
        <v>3.5000000000000009</v>
      </c>
      <c r="AL20" s="387" t="str">
        <f>IF(AL19="","",VLOOKUP(AL19,'シフト記号表（記載例）'!$C$6:$K$35,9,FALSE))</f>
        <v/>
      </c>
      <c r="AM20" s="387" t="str">
        <f>IF(AM19="","",VLOOKUP(AM19,'シフト記号表（記載例）'!$C$6:$K$35,9,FALSE))</f>
        <v/>
      </c>
      <c r="AN20" s="387">
        <f>IF(AN19="","",VLOOKUP(AN19,'シフト記号表（記載例）'!$C$6:$K$35,9,FALSE))</f>
        <v>3.5000000000000009</v>
      </c>
      <c r="AO20" s="387">
        <f>IF(AO19="","",VLOOKUP(AO19,'シフト記号表（記載例）'!$C$6:$K$35,9,FALSE))</f>
        <v>3.5000000000000009</v>
      </c>
      <c r="AP20" s="387">
        <f>IF(AP19="","",VLOOKUP(AP19,'シフト記号表（記載例）'!$C$6:$K$35,9,FALSE))</f>
        <v>3.5000000000000009</v>
      </c>
      <c r="AQ20" s="387">
        <f>IF(AQ19="","",VLOOKUP(AQ19,'シフト記号表（記載例）'!$C$6:$K$35,9,FALSE))</f>
        <v>3.5000000000000009</v>
      </c>
      <c r="AR20" s="387">
        <f>IF(AR19="","",VLOOKUP(AR19,'シフト記号表（記載例）'!$C$6:$K$35,9,FALSE))</f>
        <v>3.5000000000000009</v>
      </c>
      <c r="AS20" s="387" t="str">
        <f>IF(AS19="","",VLOOKUP(AS19,'シフト記号表（記載例）'!$C$6:$K$35,9,FALSE))</f>
        <v/>
      </c>
      <c r="AT20" s="387" t="str">
        <f>IF(AT19="","",VLOOKUP(AT19,'シフト記号表（記載例）'!$C$6:$K$35,9,FALSE))</f>
        <v/>
      </c>
      <c r="AU20" s="387" t="str">
        <f>IF(AU19="","",VLOOKUP(AU19,'シフト記号表（記載例）'!$C$6:$K$35,9,FALSE))</f>
        <v/>
      </c>
      <c r="AV20" s="387" t="str">
        <f>IF(AV19="","",VLOOKUP(AV19,'シフト記号表（記載例）'!$C$6:$K$35,9,FALSE))</f>
        <v/>
      </c>
      <c r="AW20" s="461" t="str">
        <f>IF(AW19="","",VLOOKUP(AW19,'シフト記号表（記載例）'!$C$6:$K$35,9,FALSE))</f>
        <v/>
      </c>
      <c r="AX20" s="947">
        <f>IF($BB$4="４週",SUM(S20:AT20),IF($BB$4="暦月",SUM(S20:AW20),""))</f>
        <v>70.000000000000014</v>
      </c>
      <c r="AY20" s="948"/>
      <c r="AZ20" s="949">
        <f>IF($BB$4="４週",AX20/4,IF($BB$4="暦月",AX20/($BB$7/7),""))</f>
        <v>17.500000000000004</v>
      </c>
      <c r="BA20" s="950"/>
      <c r="BB20" s="940"/>
      <c r="BC20" s="940"/>
      <c r="BD20" s="940"/>
      <c r="BE20" s="940"/>
      <c r="BF20" s="940"/>
      <c r="BG20" s="941"/>
    </row>
    <row r="21" spans="1:59" s="345" customFormat="1" ht="20.25" customHeight="1" thickBot="1" x14ac:dyDescent="0.35">
      <c r="A21" s="877"/>
      <c r="B21" s="978"/>
      <c r="C21" s="978"/>
      <c r="D21" s="978"/>
      <c r="E21" s="978"/>
      <c r="F21" s="1025"/>
      <c r="G21" s="455" t="str">
        <f>B19</f>
        <v>生活相談員</v>
      </c>
      <c r="H21" s="1030"/>
      <c r="I21" s="1031"/>
      <c r="J21" s="1036"/>
      <c r="K21" s="963"/>
      <c r="L21" s="963"/>
      <c r="M21" s="963"/>
      <c r="N21" s="963"/>
      <c r="O21" s="1037"/>
      <c r="P21" s="951" t="s">
        <v>325</v>
      </c>
      <c r="Q21" s="952"/>
      <c r="R21" s="953"/>
      <c r="S21" s="462">
        <f>IF(S19="","",VLOOKUP(S19,'シフト記号表（記載例）'!$C$6:$U$35,19,FALSE))</f>
        <v>3.2499999999999991</v>
      </c>
      <c r="T21" s="389">
        <f>IF(T19="","",VLOOKUP(T19,'シフト記号表（記載例）'!$C$6:$U$35,19,FALSE))</f>
        <v>3.2499999999999991</v>
      </c>
      <c r="U21" s="389">
        <f>IF(U19="","",VLOOKUP(U19,'シフト記号表（記載例）'!$C$6:$U$35,19,FALSE))</f>
        <v>3.2499999999999991</v>
      </c>
      <c r="V21" s="389">
        <f>IF(V19="","",VLOOKUP(V19,'シフト記号表（記載例）'!$C$6:$U$35,19,FALSE))</f>
        <v>3.2499999999999991</v>
      </c>
      <c r="W21" s="389">
        <f>IF(W19="","",VLOOKUP(W19,'シフト記号表（記載例）'!$C$6:$U$35,19,FALSE))</f>
        <v>3.2499999999999991</v>
      </c>
      <c r="X21" s="389" t="str">
        <f>IF(X19="","",VLOOKUP(X19,'シフト記号表（記載例）'!$C$6:$U$35,19,FALSE))</f>
        <v/>
      </c>
      <c r="Y21" s="389" t="str">
        <f>IF(Y19="","",VLOOKUP(Y19,'シフト記号表（記載例）'!$C$6:$U$35,19,FALSE))</f>
        <v/>
      </c>
      <c r="Z21" s="389">
        <f>IF(Z19="","",VLOOKUP(Z19,'シフト記号表（記載例）'!$C$6:$U$35,19,FALSE))</f>
        <v>3.2499999999999991</v>
      </c>
      <c r="AA21" s="389">
        <f>IF(AA19="","",VLOOKUP(AA19,'シフト記号表（記載例）'!$C$6:$U$35,19,FALSE))</f>
        <v>3.2499999999999991</v>
      </c>
      <c r="AB21" s="389">
        <f>IF(AB19="","",VLOOKUP(AB19,'シフト記号表（記載例）'!$C$6:$U$35,19,FALSE))</f>
        <v>3.2499999999999991</v>
      </c>
      <c r="AC21" s="389">
        <f>IF(AC19="","",VLOOKUP(AC19,'シフト記号表（記載例）'!$C$6:$U$35,19,FALSE))</f>
        <v>3.2499999999999991</v>
      </c>
      <c r="AD21" s="389">
        <f>IF(AD19="","",VLOOKUP(AD19,'シフト記号表（記載例）'!$C$6:$U$35,19,FALSE))</f>
        <v>3.2499999999999991</v>
      </c>
      <c r="AE21" s="389" t="str">
        <f>IF(AE19="","",VLOOKUP(AE19,'シフト記号表（記載例）'!$C$6:$U$35,19,FALSE))</f>
        <v/>
      </c>
      <c r="AF21" s="389" t="str">
        <f>IF(AF19="","",VLOOKUP(AF19,'シフト記号表（記載例）'!$C$6:$U$35,19,FALSE))</f>
        <v/>
      </c>
      <c r="AG21" s="389">
        <f>IF(AG19="","",VLOOKUP(AG19,'シフト記号表（記載例）'!$C$6:$U$35,19,FALSE))</f>
        <v>3.2499999999999991</v>
      </c>
      <c r="AH21" s="389">
        <f>IF(AH19="","",VLOOKUP(AH19,'シフト記号表（記載例）'!$C$6:$U$35,19,FALSE))</f>
        <v>3.2499999999999991</v>
      </c>
      <c r="AI21" s="389">
        <f>IF(AI19="","",VLOOKUP(AI19,'シフト記号表（記載例）'!$C$6:$U$35,19,FALSE))</f>
        <v>3.2499999999999991</v>
      </c>
      <c r="AJ21" s="389">
        <f>IF(AJ19="","",VLOOKUP(AJ19,'シフト記号表（記載例）'!$C$6:$U$35,19,FALSE))</f>
        <v>3.2499999999999991</v>
      </c>
      <c r="AK21" s="389">
        <f>IF(AK19="","",VLOOKUP(AK19,'シフト記号表（記載例）'!$C$6:$U$35,19,FALSE))</f>
        <v>3.2499999999999991</v>
      </c>
      <c r="AL21" s="389" t="str">
        <f>IF(AL19="","",VLOOKUP(AL19,'シフト記号表（記載例）'!$C$6:$U$35,19,FALSE))</f>
        <v/>
      </c>
      <c r="AM21" s="389" t="str">
        <f>IF(AM19="","",VLOOKUP(AM19,'シフト記号表（記載例）'!$C$6:$U$35,19,FALSE))</f>
        <v/>
      </c>
      <c r="AN21" s="389">
        <f>IF(AN19="","",VLOOKUP(AN19,'シフト記号表（記載例）'!$C$6:$U$35,19,FALSE))</f>
        <v>3.2499999999999991</v>
      </c>
      <c r="AO21" s="389">
        <f>IF(AO19="","",VLOOKUP(AO19,'シフト記号表（記載例）'!$C$6:$U$35,19,FALSE))</f>
        <v>3.2499999999999991</v>
      </c>
      <c r="AP21" s="389">
        <f>IF(AP19="","",VLOOKUP(AP19,'シフト記号表（記載例）'!$C$6:$U$35,19,FALSE))</f>
        <v>3.2499999999999991</v>
      </c>
      <c r="AQ21" s="389">
        <f>IF(AQ19="","",VLOOKUP(AQ19,'シフト記号表（記載例）'!$C$6:$U$35,19,FALSE))</f>
        <v>3.2499999999999991</v>
      </c>
      <c r="AR21" s="389">
        <f>IF(AR19="","",VLOOKUP(AR19,'シフト記号表（記載例）'!$C$6:$U$35,19,FALSE))</f>
        <v>3.2499999999999991</v>
      </c>
      <c r="AS21" s="389" t="str">
        <f>IF(AS19="","",VLOOKUP(AS19,'シフト記号表（記載例）'!$C$6:$U$35,19,FALSE))</f>
        <v/>
      </c>
      <c r="AT21" s="389" t="str">
        <f>IF(AT19="","",VLOOKUP(AT19,'シフト記号表（記載例）'!$C$6:$U$35,19,FALSE))</f>
        <v/>
      </c>
      <c r="AU21" s="389" t="str">
        <f>IF(AU19="","",VLOOKUP(AU19,'シフト記号表（記載例）'!$C$6:$U$35,19,FALSE))</f>
        <v/>
      </c>
      <c r="AV21" s="389" t="str">
        <f>IF(AV19="","",VLOOKUP(AV19,'シフト記号表（記載例）'!$C$6:$U$35,19,FALSE))</f>
        <v/>
      </c>
      <c r="AW21" s="463" t="str">
        <f>IF(AW19="","",VLOOKUP(AW19,'シフト記号表（記載例）'!$C$6:$U$35,19,FALSE))</f>
        <v/>
      </c>
      <c r="AX21" s="954">
        <f>IF($BB$4="４週",SUM(S21:AT21),IF($BB$4="暦月",SUM(S21:AW21),""))</f>
        <v>64.999999999999986</v>
      </c>
      <c r="AY21" s="955"/>
      <c r="AZ21" s="956">
        <f>IF($BB$4="４週",AX21/4,IF($BB$4="暦月",AX21/($BB$7/7),""))</f>
        <v>16.249999999999996</v>
      </c>
      <c r="BA21" s="957"/>
      <c r="BB21" s="942"/>
      <c r="BC21" s="942"/>
      <c r="BD21" s="942"/>
      <c r="BE21" s="942"/>
      <c r="BF21" s="942"/>
      <c r="BG21" s="943"/>
    </row>
    <row r="22" spans="1:59" s="345" customFormat="1" ht="20.25" customHeight="1" x14ac:dyDescent="0.3">
      <c r="A22" s="877">
        <v>3</v>
      </c>
      <c r="B22" s="975" t="s">
        <v>333</v>
      </c>
      <c r="C22" s="975"/>
      <c r="D22" s="975"/>
      <c r="E22" s="975"/>
      <c r="F22" s="1024"/>
      <c r="G22" s="454"/>
      <c r="H22" s="1028" t="s">
        <v>408</v>
      </c>
      <c r="I22" s="1029"/>
      <c r="J22" s="1034" t="s">
        <v>416</v>
      </c>
      <c r="K22" s="961"/>
      <c r="L22" s="961"/>
      <c r="M22" s="961"/>
      <c r="N22" s="961"/>
      <c r="O22" s="1035"/>
      <c r="P22" s="980" t="s">
        <v>323</v>
      </c>
      <c r="Q22" s="981"/>
      <c r="R22" s="982"/>
      <c r="S22" s="464" t="s">
        <v>417</v>
      </c>
      <c r="T22" s="383" t="s">
        <v>417</v>
      </c>
      <c r="U22" s="383" t="s">
        <v>417</v>
      </c>
      <c r="V22" s="383" t="s">
        <v>417</v>
      </c>
      <c r="W22" s="383" t="s">
        <v>417</v>
      </c>
      <c r="X22" s="383"/>
      <c r="Y22" s="383"/>
      <c r="Z22" s="383" t="s">
        <v>417</v>
      </c>
      <c r="AA22" s="383" t="s">
        <v>417</v>
      </c>
      <c r="AB22" s="383" t="s">
        <v>417</v>
      </c>
      <c r="AC22" s="383" t="s">
        <v>417</v>
      </c>
      <c r="AD22" s="383" t="s">
        <v>417</v>
      </c>
      <c r="AE22" s="383"/>
      <c r="AF22" s="383"/>
      <c r="AG22" s="383" t="s">
        <v>417</v>
      </c>
      <c r="AH22" s="383" t="s">
        <v>417</v>
      </c>
      <c r="AI22" s="383" t="s">
        <v>417</v>
      </c>
      <c r="AJ22" s="383" t="s">
        <v>417</v>
      </c>
      <c r="AK22" s="383" t="s">
        <v>417</v>
      </c>
      <c r="AL22" s="383"/>
      <c r="AM22" s="383"/>
      <c r="AN22" s="383" t="s">
        <v>417</v>
      </c>
      <c r="AO22" s="383" t="s">
        <v>417</v>
      </c>
      <c r="AP22" s="383" t="s">
        <v>417</v>
      </c>
      <c r="AQ22" s="383" t="s">
        <v>417</v>
      </c>
      <c r="AR22" s="383" t="s">
        <v>417</v>
      </c>
      <c r="AS22" s="383"/>
      <c r="AT22" s="383"/>
      <c r="AU22" s="383"/>
      <c r="AV22" s="383"/>
      <c r="AW22" s="467"/>
      <c r="AX22" s="983"/>
      <c r="AY22" s="984"/>
      <c r="AZ22" s="936"/>
      <c r="BA22" s="937"/>
      <c r="BB22" s="938" t="s">
        <v>278</v>
      </c>
      <c r="BC22" s="938"/>
      <c r="BD22" s="938"/>
      <c r="BE22" s="938"/>
      <c r="BF22" s="938"/>
      <c r="BG22" s="939"/>
    </row>
    <row r="23" spans="1:59" s="345" customFormat="1" ht="20.25" customHeight="1" x14ac:dyDescent="0.3">
      <c r="A23" s="877"/>
      <c r="B23" s="975"/>
      <c r="C23" s="975"/>
      <c r="D23" s="975"/>
      <c r="E23" s="975"/>
      <c r="F23" s="1024"/>
      <c r="G23" s="454"/>
      <c r="H23" s="1028"/>
      <c r="I23" s="1029"/>
      <c r="J23" s="1034"/>
      <c r="K23" s="961"/>
      <c r="L23" s="961"/>
      <c r="M23" s="961"/>
      <c r="N23" s="961"/>
      <c r="O23" s="1035"/>
      <c r="P23" s="944" t="s">
        <v>324</v>
      </c>
      <c r="Q23" s="945"/>
      <c r="R23" s="946"/>
      <c r="S23" s="460">
        <f>IF(S22="","",VLOOKUP(S22,'シフト記号表（記載例）'!$C$6:$K$35,9,FALSE))</f>
        <v>1.9999999999999996</v>
      </c>
      <c r="T23" s="387">
        <f>IF(T22="","",VLOOKUP(T22,'シフト記号表（記載例）'!$C$6:$K$35,9,FALSE))</f>
        <v>1.9999999999999996</v>
      </c>
      <c r="U23" s="387">
        <f>IF(U22="","",VLOOKUP(U22,'シフト記号表（記載例）'!$C$6:$K$35,9,FALSE))</f>
        <v>1.9999999999999996</v>
      </c>
      <c r="V23" s="387">
        <f>IF(V22="","",VLOOKUP(V22,'シフト記号表（記載例）'!$C$6:$K$35,9,FALSE))</f>
        <v>1.9999999999999996</v>
      </c>
      <c r="W23" s="387">
        <f>IF(W22="","",VLOOKUP(W22,'シフト記号表（記載例）'!$C$6:$K$35,9,FALSE))</f>
        <v>1.9999999999999996</v>
      </c>
      <c r="X23" s="387" t="str">
        <f>IF(X22="","",VLOOKUP(X22,'シフト記号表（記載例）'!$C$6:$K$35,9,FALSE))</f>
        <v/>
      </c>
      <c r="Y23" s="387" t="str">
        <f>IF(Y22="","",VLOOKUP(Y22,'シフト記号表（記載例）'!$C$6:$K$35,9,FALSE))</f>
        <v/>
      </c>
      <c r="Z23" s="387">
        <f>IF(Z22="","",VLOOKUP(Z22,'シフト記号表（記載例）'!$C$6:$K$35,9,FALSE))</f>
        <v>1.9999999999999996</v>
      </c>
      <c r="AA23" s="387">
        <f>IF(AA22="","",VLOOKUP(AA22,'シフト記号表（記載例）'!$C$6:$K$35,9,FALSE))</f>
        <v>1.9999999999999996</v>
      </c>
      <c r="AB23" s="387">
        <f>IF(AB22="","",VLOOKUP(AB22,'シフト記号表（記載例）'!$C$6:$K$35,9,FALSE))</f>
        <v>1.9999999999999996</v>
      </c>
      <c r="AC23" s="387">
        <f>IF(AC22="","",VLOOKUP(AC22,'シフト記号表（記載例）'!$C$6:$K$35,9,FALSE))</f>
        <v>1.9999999999999996</v>
      </c>
      <c r="AD23" s="387">
        <f>IF(AD22="","",VLOOKUP(AD22,'シフト記号表（記載例）'!$C$6:$K$35,9,FALSE))</f>
        <v>1.9999999999999996</v>
      </c>
      <c r="AE23" s="387" t="str">
        <f>IF(AE22="","",VLOOKUP(AE22,'シフト記号表（記載例）'!$C$6:$K$35,9,FALSE))</f>
        <v/>
      </c>
      <c r="AF23" s="387" t="str">
        <f>IF(AF22="","",VLOOKUP(AF22,'シフト記号表（記載例）'!$C$6:$K$35,9,FALSE))</f>
        <v/>
      </c>
      <c r="AG23" s="387">
        <f>IF(AG22="","",VLOOKUP(AG22,'シフト記号表（記載例）'!$C$6:$K$35,9,FALSE))</f>
        <v>1.9999999999999996</v>
      </c>
      <c r="AH23" s="387">
        <f>IF(AH22="","",VLOOKUP(AH22,'シフト記号表（記載例）'!$C$6:$K$35,9,FALSE))</f>
        <v>1.9999999999999996</v>
      </c>
      <c r="AI23" s="387">
        <f>IF(AI22="","",VLOOKUP(AI22,'シフト記号表（記載例）'!$C$6:$K$35,9,FALSE))</f>
        <v>1.9999999999999996</v>
      </c>
      <c r="AJ23" s="387">
        <f>IF(AJ22="","",VLOOKUP(AJ22,'シフト記号表（記載例）'!$C$6:$K$35,9,FALSE))</f>
        <v>1.9999999999999996</v>
      </c>
      <c r="AK23" s="387">
        <f>IF(AK22="","",VLOOKUP(AK22,'シフト記号表（記載例）'!$C$6:$K$35,9,FALSE))</f>
        <v>1.9999999999999996</v>
      </c>
      <c r="AL23" s="387" t="str">
        <f>IF(AL22="","",VLOOKUP(AL22,'シフト記号表（記載例）'!$C$6:$K$35,9,FALSE))</f>
        <v/>
      </c>
      <c r="AM23" s="387" t="str">
        <f>IF(AM22="","",VLOOKUP(AM22,'シフト記号表（記載例）'!$C$6:$K$35,9,FALSE))</f>
        <v/>
      </c>
      <c r="AN23" s="387">
        <f>IF(AN22="","",VLOOKUP(AN22,'シフト記号表（記載例）'!$C$6:$K$35,9,FALSE))</f>
        <v>1.9999999999999996</v>
      </c>
      <c r="AO23" s="387">
        <f>IF(AO22="","",VLOOKUP(AO22,'シフト記号表（記載例）'!$C$6:$K$35,9,FALSE))</f>
        <v>1.9999999999999996</v>
      </c>
      <c r="AP23" s="387">
        <f>IF(AP22="","",VLOOKUP(AP22,'シフト記号表（記載例）'!$C$6:$K$35,9,FALSE))</f>
        <v>1.9999999999999996</v>
      </c>
      <c r="AQ23" s="387">
        <f>IF(AQ22="","",VLOOKUP(AQ22,'シフト記号表（記載例）'!$C$6:$K$35,9,FALSE))</f>
        <v>1.9999999999999996</v>
      </c>
      <c r="AR23" s="387">
        <f>IF(AR22="","",VLOOKUP(AR22,'シフト記号表（記載例）'!$C$6:$K$35,9,FALSE))</f>
        <v>1.9999999999999996</v>
      </c>
      <c r="AS23" s="387" t="str">
        <f>IF(AS22="","",VLOOKUP(AS22,'シフト記号表（記載例）'!$C$6:$K$35,9,FALSE))</f>
        <v/>
      </c>
      <c r="AT23" s="387" t="str">
        <f>IF(AT22="","",VLOOKUP(AT22,'シフト記号表（記載例）'!$C$6:$K$35,9,FALSE))</f>
        <v/>
      </c>
      <c r="AU23" s="387" t="str">
        <f>IF(AU22="","",VLOOKUP(AU22,'シフト記号表（記載例）'!$C$6:$K$35,9,FALSE))</f>
        <v/>
      </c>
      <c r="AV23" s="387" t="str">
        <f>IF(AV22="","",VLOOKUP(AV22,'シフト記号表（記載例）'!$C$6:$K$35,9,FALSE))</f>
        <v/>
      </c>
      <c r="AW23" s="461" t="str">
        <f>IF(AW22="","",VLOOKUP(AW22,'シフト記号表（記載例）'!$C$6:$K$35,9,FALSE))</f>
        <v/>
      </c>
      <c r="AX23" s="947">
        <f>IF($BB$4="４週",SUM(S23:AT23),IF($BB$4="暦月",SUM(S23:AW23),""))</f>
        <v>39.999999999999993</v>
      </c>
      <c r="AY23" s="948"/>
      <c r="AZ23" s="949">
        <f>IF($BB$4="４週",AX23/4,IF($BB$4="暦月",AX23/($BB$7/7),""))</f>
        <v>9.9999999999999982</v>
      </c>
      <c r="BA23" s="950"/>
      <c r="BB23" s="940"/>
      <c r="BC23" s="940"/>
      <c r="BD23" s="940"/>
      <c r="BE23" s="940"/>
      <c r="BF23" s="940"/>
      <c r="BG23" s="941"/>
    </row>
    <row r="24" spans="1:59" s="345" customFormat="1" ht="20.25" customHeight="1" thickBot="1" x14ac:dyDescent="0.35">
      <c r="A24" s="877"/>
      <c r="B24" s="978"/>
      <c r="C24" s="978"/>
      <c r="D24" s="978"/>
      <c r="E24" s="978"/>
      <c r="F24" s="1025"/>
      <c r="G24" s="455" t="str">
        <f>B22</f>
        <v>看護職員</v>
      </c>
      <c r="H24" s="1030"/>
      <c r="I24" s="1031"/>
      <c r="J24" s="1036"/>
      <c r="K24" s="963"/>
      <c r="L24" s="963"/>
      <c r="M24" s="963"/>
      <c r="N24" s="963"/>
      <c r="O24" s="1037"/>
      <c r="P24" s="951" t="s">
        <v>325</v>
      </c>
      <c r="Q24" s="952"/>
      <c r="R24" s="953"/>
      <c r="S24" s="462">
        <f>IF(S22="","",VLOOKUP(S22,'シフト記号表（記載例）'!$C$6:$U$35,19,FALSE))</f>
        <v>1.7500000000000004</v>
      </c>
      <c r="T24" s="389">
        <f>IF(T22="","",VLOOKUP(T22,'シフト記号表（記載例）'!$C$6:$U$35,19,FALSE))</f>
        <v>1.7500000000000004</v>
      </c>
      <c r="U24" s="389">
        <f>IF(U22="","",VLOOKUP(U22,'シフト記号表（記載例）'!$C$6:$U$35,19,FALSE))</f>
        <v>1.7500000000000004</v>
      </c>
      <c r="V24" s="389">
        <f>IF(V22="","",VLOOKUP(V22,'シフト記号表（記載例）'!$C$6:$U$35,19,FALSE))</f>
        <v>1.7500000000000004</v>
      </c>
      <c r="W24" s="389">
        <f>IF(W22="","",VLOOKUP(W22,'シフト記号表（記載例）'!$C$6:$U$35,19,FALSE))</f>
        <v>1.7500000000000004</v>
      </c>
      <c r="X24" s="389" t="str">
        <f>IF(X22="","",VLOOKUP(X22,'シフト記号表（記載例）'!$C$6:$U$35,19,FALSE))</f>
        <v/>
      </c>
      <c r="Y24" s="389" t="str">
        <f>IF(Y22="","",VLOOKUP(Y22,'シフト記号表（記載例）'!$C$6:$U$35,19,FALSE))</f>
        <v/>
      </c>
      <c r="Z24" s="389">
        <f>IF(Z22="","",VLOOKUP(Z22,'シフト記号表（記載例）'!$C$6:$U$35,19,FALSE))</f>
        <v>1.7500000000000004</v>
      </c>
      <c r="AA24" s="389">
        <f>IF(AA22="","",VLOOKUP(AA22,'シフト記号表（記載例）'!$C$6:$U$35,19,FALSE))</f>
        <v>1.7500000000000004</v>
      </c>
      <c r="AB24" s="389">
        <f>IF(AB22="","",VLOOKUP(AB22,'シフト記号表（記載例）'!$C$6:$U$35,19,FALSE))</f>
        <v>1.7500000000000004</v>
      </c>
      <c r="AC24" s="389">
        <f>IF(AC22="","",VLOOKUP(AC22,'シフト記号表（記載例）'!$C$6:$U$35,19,FALSE))</f>
        <v>1.7500000000000004</v>
      </c>
      <c r="AD24" s="389">
        <f>IF(AD22="","",VLOOKUP(AD22,'シフト記号表（記載例）'!$C$6:$U$35,19,FALSE))</f>
        <v>1.7500000000000004</v>
      </c>
      <c r="AE24" s="389" t="str">
        <f>IF(AE22="","",VLOOKUP(AE22,'シフト記号表（記載例）'!$C$6:$U$35,19,FALSE))</f>
        <v/>
      </c>
      <c r="AF24" s="389" t="str">
        <f>IF(AF22="","",VLOOKUP(AF22,'シフト記号表（記載例）'!$C$6:$U$35,19,FALSE))</f>
        <v/>
      </c>
      <c r="AG24" s="389">
        <f>IF(AG22="","",VLOOKUP(AG22,'シフト記号表（記載例）'!$C$6:$U$35,19,FALSE))</f>
        <v>1.7500000000000004</v>
      </c>
      <c r="AH24" s="389">
        <f>IF(AH22="","",VLOOKUP(AH22,'シフト記号表（記載例）'!$C$6:$U$35,19,FALSE))</f>
        <v>1.7500000000000004</v>
      </c>
      <c r="AI24" s="389">
        <f>IF(AI22="","",VLOOKUP(AI22,'シフト記号表（記載例）'!$C$6:$U$35,19,FALSE))</f>
        <v>1.7500000000000004</v>
      </c>
      <c r="AJ24" s="389">
        <f>IF(AJ22="","",VLOOKUP(AJ22,'シフト記号表（記載例）'!$C$6:$U$35,19,FALSE))</f>
        <v>1.7500000000000004</v>
      </c>
      <c r="AK24" s="389">
        <f>IF(AK22="","",VLOOKUP(AK22,'シフト記号表（記載例）'!$C$6:$U$35,19,FALSE))</f>
        <v>1.7500000000000004</v>
      </c>
      <c r="AL24" s="389" t="str">
        <f>IF(AL22="","",VLOOKUP(AL22,'シフト記号表（記載例）'!$C$6:$U$35,19,FALSE))</f>
        <v/>
      </c>
      <c r="AM24" s="389" t="str">
        <f>IF(AM22="","",VLOOKUP(AM22,'シフト記号表（記載例）'!$C$6:$U$35,19,FALSE))</f>
        <v/>
      </c>
      <c r="AN24" s="389">
        <f>IF(AN22="","",VLOOKUP(AN22,'シフト記号表（記載例）'!$C$6:$U$35,19,FALSE))</f>
        <v>1.7500000000000004</v>
      </c>
      <c r="AO24" s="389">
        <f>IF(AO22="","",VLOOKUP(AO22,'シフト記号表（記載例）'!$C$6:$U$35,19,FALSE))</f>
        <v>1.7500000000000004</v>
      </c>
      <c r="AP24" s="389">
        <f>IF(AP22="","",VLOOKUP(AP22,'シフト記号表（記載例）'!$C$6:$U$35,19,FALSE))</f>
        <v>1.7500000000000004</v>
      </c>
      <c r="AQ24" s="389">
        <f>IF(AQ22="","",VLOOKUP(AQ22,'シフト記号表（記載例）'!$C$6:$U$35,19,FALSE))</f>
        <v>1.7500000000000004</v>
      </c>
      <c r="AR24" s="389">
        <f>IF(AR22="","",VLOOKUP(AR22,'シフト記号表（記載例）'!$C$6:$U$35,19,FALSE))</f>
        <v>1.7500000000000004</v>
      </c>
      <c r="AS24" s="389" t="str">
        <f>IF(AS22="","",VLOOKUP(AS22,'シフト記号表（記載例）'!$C$6:$U$35,19,FALSE))</f>
        <v/>
      </c>
      <c r="AT24" s="389" t="str">
        <f>IF(AT22="","",VLOOKUP(AT22,'シフト記号表（記載例）'!$C$6:$U$35,19,FALSE))</f>
        <v/>
      </c>
      <c r="AU24" s="389" t="str">
        <f>IF(AU22="","",VLOOKUP(AU22,'シフト記号表（記載例）'!$C$6:$U$35,19,FALSE))</f>
        <v/>
      </c>
      <c r="AV24" s="389" t="str">
        <f>IF(AV22="","",VLOOKUP(AV22,'シフト記号表（記載例）'!$C$6:$U$35,19,FALSE))</f>
        <v/>
      </c>
      <c r="AW24" s="463" t="str">
        <f>IF(AW22="","",VLOOKUP(AW22,'シフト記号表（記載例）'!$C$6:$U$35,19,FALSE))</f>
        <v/>
      </c>
      <c r="AX24" s="954">
        <f>IF($BB$4="４週",SUM(S24:AT24),IF($BB$4="暦月",SUM(S24:AW24),""))</f>
        <v>35.000000000000007</v>
      </c>
      <c r="AY24" s="955"/>
      <c r="AZ24" s="956">
        <f>IF($BB$4="４週",AX24/4,IF($BB$4="暦月",AX24/($BB$7/7),""))</f>
        <v>8.7500000000000018</v>
      </c>
      <c r="BA24" s="957"/>
      <c r="BB24" s="942"/>
      <c r="BC24" s="942"/>
      <c r="BD24" s="942"/>
      <c r="BE24" s="942"/>
      <c r="BF24" s="942"/>
      <c r="BG24" s="943"/>
    </row>
    <row r="25" spans="1:59" s="345" customFormat="1" ht="20.25" customHeight="1" x14ac:dyDescent="0.3">
      <c r="A25" s="877">
        <v>4</v>
      </c>
      <c r="B25" s="975" t="s">
        <v>334</v>
      </c>
      <c r="C25" s="975"/>
      <c r="D25" s="975"/>
      <c r="E25" s="975"/>
      <c r="F25" s="1024"/>
      <c r="G25" s="454"/>
      <c r="H25" s="1028" t="s">
        <v>418</v>
      </c>
      <c r="I25" s="1029"/>
      <c r="J25" s="1034" t="s">
        <v>419</v>
      </c>
      <c r="K25" s="961"/>
      <c r="L25" s="961"/>
      <c r="M25" s="961"/>
      <c r="N25" s="961"/>
      <c r="O25" s="1035"/>
      <c r="P25" s="980" t="s">
        <v>323</v>
      </c>
      <c r="Q25" s="981"/>
      <c r="R25" s="982"/>
      <c r="S25" s="464" t="s">
        <v>420</v>
      </c>
      <c r="T25" s="383" t="s">
        <v>420</v>
      </c>
      <c r="U25" s="383" t="s">
        <v>420</v>
      </c>
      <c r="V25" s="383" t="s">
        <v>420</v>
      </c>
      <c r="W25" s="383" t="s">
        <v>420</v>
      </c>
      <c r="X25" s="383"/>
      <c r="Y25" s="383"/>
      <c r="Z25" s="383" t="s">
        <v>420</v>
      </c>
      <c r="AA25" s="383" t="s">
        <v>420</v>
      </c>
      <c r="AB25" s="383" t="s">
        <v>420</v>
      </c>
      <c r="AC25" s="383" t="s">
        <v>420</v>
      </c>
      <c r="AD25" s="383" t="s">
        <v>420</v>
      </c>
      <c r="AE25" s="383"/>
      <c r="AF25" s="383"/>
      <c r="AG25" s="383" t="s">
        <v>420</v>
      </c>
      <c r="AH25" s="383" t="s">
        <v>420</v>
      </c>
      <c r="AI25" s="383" t="s">
        <v>420</v>
      </c>
      <c r="AJ25" s="383" t="s">
        <v>420</v>
      </c>
      <c r="AK25" s="383" t="s">
        <v>420</v>
      </c>
      <c r="AL25" s="383"/>
      <c r="AM25" s="383"/>
      <c r="AN25" s="383" t="s">
        <v>420</v>
      </c>
      <c r="AO25" s="383" t="s">
        <v>420</v>
      </c>
      <c r="AP25" s="383" t="s">
        <v>420</v>
      </c>
      <c r="AQ25" s="383" t="s">
        <v>420</v>
      </c>
      <c r="AR25" s="383" t="s">
        <v>420</v>
      </c>
      <c r="AS25" s="383"/>
      <c r="AT25" s="383"/>
      <c r="AU25" s="383"/>
      <c r="AV25" s="383"/>
      <c r="AW25" s="467"/>
      <c r="AX25" s="983"/>
      <c r="AY25" s="984"/>
      <c r="AZ25" s="936"/>
      <c r="BA25" s="937"/>
      <c r="BB25" s="938"/>
      <c r="BC25" s="938"/>
      <c r="BD25" s="938"/>
      <c r="BE25" s="938"/>
      <c r="BF25" s="938"/>
      <c r="BG25" s="939"/>
    </row>
    <row r="26" spans="1:59" s="345" customFormat="1" ht="20.25" customHeight="1" x14ac:dyDescent="0.3">
      <c r="A26" s="877"/>
      <c r="B26" s="975"/>
      <c r="C26" s="975"/>
      <c r="D26" s="975"/>
      <c r="E26" s="975"/>
      <c r="F26" s="1024"/>
      <c r="G26" s="454"/>
      <c r="H26" s="1028"/>
      <c r="I26" s="1029"/>
      <c r="J26" s="1034"/>
      <c r="K26" s="961"/>
      <c r="L26" s="961"/>
      <c r="M26" s="961"/>
      <c r="N26" s="961"/>
      <c r="O26" s="1035"/>
      <c r="P26" s="944" t="s">
        <v>324</v>
      </c>
      <c r="Q26" s="945"/>
      <c r="R26" s="946"/>
      <c r="S26" s="460">
        <f>IF(S25="","",VLOOKUP(S25,'シフト記号表（記載例）'!$C$6:$K$35,9,FALSE))</f>
        <v>4</v>
      </c>
      <c r="T26" s="387">
        <f>IF(T25="","",VLOOKUP(T25,'シフト記号表（記載例）'!$C$6:$K$35,9,FALSE))</f>
        <v>4</v>
      </c>
      <c r="U26" s="387">
        <f>IF(U25="","",VLOOKUP(U25,'シフト記号表（記載例）'!$C$6:$K$35,9,FALSE))</f>
        <v>4</v>
      </c>
      <c r="V26" s="387">
        <f>IF(V25="","",VLOOKUP(V25,'シフト記号表（記載例）'!$C$6:$K$35,9,FALSE))</f>
        <v>4</v>
      </c>
      <c r="W26" s="387">
        <f>IF(W25="","",VLOOKUP(W25,'シフト記号表（記載例）'!$C$6:$K$35,9,FALSE))</f>
        <v>4</v>
      </c>
      <c r="X26" s="387" t="str">
        <f>IF(X25="","",VLOOKUP(X25,'シフト記号表（記載例）'!$C$6:$K$35,9,FALSE))</f>
        <v/>
      </c>
      <c r="Y26" s="387" t="str">
        <f>IF(Y25="","",VLOOKUP(Y25,'シフト記号表（記載例）'!$C$6:$K$35,9,FALSE))</f>
        <v/>
      </c>
      <c r="Z26" s="387">
        <f>IF(Z25="","",VLOOKUP(Z25,'シフト記号表（記載例）'!$C$6:$K$35,9,FALSE))</f>
        <v>4</v>
      </c>
      <c r="AA26" s="387">
        <f>IF(AA25="","",VLOOKUP(AA25,'シフト記号表（記載例）'!$C$6:$K$35,9,FALSE))</f>
        <v>4</v>
      </c>
      <c r="AB26" s="387">
        <f>IF(AB25="","",VLOOKUP(AB25,'シフト記号表（記載例）'!$C$6:$K$35,9,FALSE))</f>
        <v>4</v>
      </c>
      <c r="AC26" s="387">
        <f>IF(AC25="","",VLOOKUP(AC25,'シフト記号表（記載例）'!$C$6:$K$35,9,FALSE))</f>
        <v>4</v>
      </c>
      <c r="AD26" s="387">
        <f>IF(AD25="","",VLOOKUP(AD25,'シフト記号表（記載例）'!$C$6:$K$35,9,FALSE))</f>
        <v>4</v>
      </c>
      <c r="AE26" s="387" t="str">
        <f>IF(AE25="","",VLOOKUP(AE25,'シフト記号表（記載例）'!$C$6:$K$35,9,FALSE))</f>
        <v/>
      </c>
      <c r="AF26" s="387" t="str">
        <f>IF(AF25="","",VLOOKUP(AF25,'シフト記号表（記載例）'!$C$6:$K$35,9,FALSE))</f>
        <v/>
      </c>
      <c r="AG26" s="387">
        <f>IF(AG25="","",VLOOKUP(AG25,'シフト記号表（記載例）'!$C$6:$K$35,9,FALSE))</f>
        <v>4</v>
      </c>
      <c r="AH26" s="387">
        <f>IF(AH25="","",VLOOKUP(AH25,'シフト記号表（記載例）'!$C$6:$K$35,9,FALSE))</f>
        <v>4</v>
      </c>
      <c r="AI26" s="387">
        <f>IF(AI25="","",VLOOKUP(AI25,'シフト記号表（記載例）'!$C$6:$K$35,9,FALSE))</f>
        <v>4</v>
      </c>
      <c r="AJ26" s="387">
        <f>IF(AJ25="","",VLOOKUP(AJ25,'シフト記号表（記載例）'!$C$6:$K$35,9,FALSE))</f>
        <v>4</v>
      </c>
      <c r="AK26" s="387">
        <f>IF(AK25="","",VLOOKUP(AK25,'シフト記号表（記載例）'!$C$6:$K$35,9,FALSE))</f>
        <v>4</v>
      </c>
      <c r="AL26" s="387" t="str">
        <f>IF(AL25="","",VLOOKUP(AL25,'シフト記号表（記載例）'!$C$6:$K$35,9,FALSE))</f>
        <v/>
      </c>
      <c r="AM26" s="387" t="str">
        <f>IF(AM25="","",VLOOKUP(AM25,'シフト記号表（記載例）'!$C$6:$K$35,9,FALSE))</f>
        <v/>
      </c>
      <c r="AN26" s="387">
        <f>IF(AN25="","",VLOOKUP(AN25,'シフト記号表（記載例）'!$C$6:$K$35,9,FALSE))</f>
        <v>4</v>
      </c>
      <c r="AO26" s="387">
        <f>IF(AO25="","",VLOOKUP(AO25,'シフト記号表（記載例）'!$C$6:$K$35,9,FALSE))</f>
        <v>4</v>
      </c>
      <c r="AP26" s="387">
        <f>IF(AP25="","",VLOOKUP(AP25,'シフト記号表（記載例）'!$C$6:$K$35,9,FALSE))</f>
        <v>4</v>
      </c>
      <c r="AQ26" s="387">
        <f>IF(AQ25="","",VLOOKUP(AQ25,'シフト記号表（記載例）'!$C$6:$K$35,9,FALSE))</f>
        <v>4</v>
      </c>
      <c r="AR26" s="387">
        <f>IF(AR25="","",VLOOKUP(AR25,'シフト記号表（記載例）'!$C$6:$K$35,9,FALSE))</f>
        <v>4</v>
      </c>
      <c r="AS26" s="387" t="str">
        <f>IF(AS25="","",VLOOKUP(AS25,'シフト記号表（記載例）'!$C$6:$K$35,9,FALSE))</f>
        <v/>
      </c>
      <c r="AT26" s="387" t="str">
        <f>IF(AT25="","",VLOOKUP(AT25,'シフト記号表（記載例）'!$C$6:$K$35,9,FALSE))</f>
        <v/>
      </c>
      <c r="AU26" s="387" t="str">
        <f>IF(AU25="","",VLOOKUP(AU25,'シフト記号表（記載例）'!$C$6:$K$35,9,FALSE))</f>
        <v/>
      </c>
      <c r="AV26" s="387" t="str">
        <f>IF(AV25="","",VLOOKUP(AV25,'シフト記号表（記載例）'!$C$6:$K$35,9,FALSE))</f>
        <v/>
      </c>
      <c r="AW26" s="461" t="str">
        <f>IF(AW25="","",VLOOKUP(AW25,'シフト記号表（記載例）'!$C$6:$K$35,9,FALSE))</f>
        <v/>
      </c>
      <c r="AX26" s="947">
        <f>IF($BB$4="４週",SUM(S26:AT26),IF($BB$4="暦月",SUM(S26:AW26),""))</f>
        <v>80</v>
      </c>
      <c r="AY26" s="948"/>
      <c r="AZ26" s="949">
        <f>IF($BB$4="４週",AX26/4,IF($BB$4="暦月",AX26/($BB$7/7),""))</f>
        <v>20</v>
      </c>
      <c r="BA26" s="950"/>
      <c r="BB26" s="940"/>
      <c r="BC26" s="940"/>
      <c r="BD26" s="940"/>
      <c r="BE26" s="940"/>
      <c r="BF26" s="940"/>
      <c r="BG26" s="941"/>
    </row>
    <row r="27" spans="1:59" s="345" customFormat="1" ht="20.25" customHeight="1" thickBot="1" x14ac:dyDescent="0.35">
      <c r="A27" s="877"/>
      <c r="B27" s="978"/>
      <c r="C27" s="978"/>
      <c r="D27" s="978"/>
      <c r="E27" s="978"/>
      <c r="F27" s="1025"/>
      <c r="G27" s="455" t="str">
        <f>B25</f>
        <v>介護職員</v>
      </c>
      <c r="H27" s="1030"/>
      <c r="I27" s="1031"/>
      <c r="J27" s="1036"/>
      <c r="K27" s="963"/>
      <c r="L27" s="963"/>
      <c r="M27" s="963"/>
      <c r="N27" s="963"/>
      <c r="O27" s="1037"/>
      <c r="P27" s="951" t="s">
        <v>321</v>
      </c>
      <c r="Q27" s="952"/>
      <c r="R27" s="953"/>
      <c r="S27" s="462">
        <f>IF(S25="","",VLOOKUP(S25,'シフト記号表（記載例）'!$C$6:$U$35,19,FALSE))</f>
        <v>3.4999999999999996</v>
      </c>
      <c r="T27" s="389">
        <f>IF(T25="","",VLOOKUP(T25,'シフト記号表（記載例）'!$C$6:$U$35,19,FALSE))</f>
        <v>3.4999999999999996</v>
      </c>
      <c r="U27" s="389">
        <f>IF(U25="","",VLOOKUP(U25,'シフト記号表（記載例）'!$C$6:$U$35,19,FALSE))</f>
        <v>3.4999999999999996</v>
      </c>
      <c r="V27" s="389">
        <f>IF(V25="","",VLOOKUP(V25,'シフト記号表（記載例）'!$C$6:$U$35,19,FALSE))</f>
        <v>3.4999999999999996</v>
      </c>
      <c r="W27" s="389">
        <f>IF(W25="","",VLOOKUP(W25,'シフト記号表（記載例）'!$C$6:$U$35,19,FALSE))</f>
        <v>3.4999999999999996</v>
      </c>
      <c r="X27" s="389" t="str">
        <f>IF(X25="","",VLOOKUP(X25,'シフト記号表（記載例）'!$C$6:$U$35,19,FALSE))</f>
        <v/>
      </c>
      <c r="Y27" s="389" t="str">
        <f>IF(Y25="","",VLOOKUP(Y25,'シフト記号表（記載例）'!$C$6:$U$35,19,FALSE))</f>
        <v/>
      </c>
      <c r="Z27" s="389">
        <f>IF(Z25="","",VLOOKUP(Z25,'シフト記号表（記載例）'!$C$6:$U$35,19,FALSE))</f>
        <v>3.4999999999999996</v>
      </c>
      <c r="AA27" s="389">
        <f>IF(AA25="","",VLOOKUP(AA25,'シフト記号表（記載例）'!$C$6:$U$35,19,FALSE))</f>
        <v>3.4999999999999996</v>
      </c>
      <c r="AB27" s="389">
        <f>IF(AB25="","",VLOOKUP(AB25,'シフト記号表（記載例）'!$C$6:$U$35,19,FALSE))</f>
        <v>3.4999999999999996</v>
      </c>
      <c r="AC27" s="389">
        <f>IF(AC25="","",VLOOKUP(AC25,'シフト記号表（記載例）'!$C$6:$U$35,19,FALSE))</f>
        <v>3.4999999999999996</v>
      </c>
      <c r="AD27" s="389">
        <f>IF(AD25="","",VLOOKUP(AD25,'シフト記号表（記載例）'!$C$6:$U$35,19,FALSE))</f>
        <v>3.4999999999999996</v>
      </c>
      <c r="AE27" s="389" t="str">
        <f>IF(AE25="","",VLOOKUP(AE25,'シフト記号表（記載例）'!$C$6:$U$35,19,FALSE))</f>
        <v/>
      </c>
      <c r="AF27" s="389" t="str">
        <f>IF(AF25="","",VLOOKUP(AF25,'シフト記号表（記載例）'!$C$6:$U$35,19,FALSE))</f>
        <v/>
      </c>
      <c r="AG27" s="389">
        <f>IF(AG25="","",VLOOKUP(AG25,'シフト記号表（記載例）'!$C$6:$U$35,19,FALSE))</f>
        <v>3.4999999999999996</v>
      </c>
      <c r="AH27" s="389">
        <f>IF(AH25="","",VLOOKUP(AH25,'シフト記号表（記載例）'!$C$6:$U$35,19,FALSE))</f>
        <v>3.4999999999999996</v>
      </c>
      <c r="AI27" s="389">
        <f>IF(AI25="","",VLOOKUP(AI25,'シフト記号表（記載例）'!$C$6:$U$35,19,FALSE))</f>
        <v>3.4999999999999996</v>
      </c>
      <c r="AJ27" s="389">
        <f>IF(AJ25="","",VLOOKUP(AJ25,'シフト記号表（記載例）'!$C$6:$U$35,19,FALSE))</f>
        <v>3.4999999999999996</v>
      </c>
      <c r="AK27" s="389">
        <f>IF(AK25="","",VLOOKUP(AK25,'シフト記号表（記載例）'!$C$6:$U$35,19,FALSE))</f>
        <v>3.4999999999999996</v>
      </c>
      <c r="AL27" s="389" t="str">
        <f>IF(AL25="","",VLOOKUP(AL25,'シフト記号表（記載例）'!$C$6:$U$35,19,FALSE))</f>
        <v/>
      </c>
      <c r="AM27" s="389" t="str">
        <f>IF(AM25="","",VLOOKUP(AM25,'シフト記号表（記載例）'!$C$6:$U$35,19,FALSE))</f>
        <v/>
      </c>
      <c r="AN27" s="389">
        <f>IF(AN25="","",VLOOKUP(AN25,'シフト記号表（記載例）'!$C$6:$U$35,19,FALSE))</f>
        <v>3.4999999999999996</v>
      </c>
      <c r="AO27" s="389">
        <f>IF(AO25="","",VLOOKUP(AO25,'シフト記号表（記載例）'!$C$6:$U$35,19,FALSE))</f>
        <v>3.4999999999999996</v>
      </c>
      <c r="AP27" s="389">
        <f>IF(AP25="","",VLOOKUP(AP25,'シフト記号表（記載例）'!$C$6:$U$35,19,FALSE))</f>
        <v>3.4999999999999996</v>
      </c>
      <c r="AQ27" s="389">
        <f>IF(AQ25="","",VLOOKUP(AQ25,'シフト記号表（記載例）'!$C$6:$U$35,19,FALSE))</f>
        <v>3.4999999999999996</v>
      </c>
      <c r="AR27" s="389">
        <f>IF(AR25="","",VLOOKUP(AR25,'シフト記号表（記載例）'!$C$6:$U$35,19,FALSE))</f>
        <v>3.4999999999999996</v>
      </c>
      <c r="AS27" s="389" t="str">
        <f>IF(AS25="","",VLOOKUP(AS25,'シフト記号表（記載例）'!$C$6:$U$35,19,FALSE))</f>
        <v/>
      </c>
      <c r="AT27" s="389" t="str">
        <f>IF(AT25="","",VLOOKUP(AT25,'シフト記号表（記載例）'!$C$6:$U$35,19,FALSE))</f>
        <v/>
      </c>
      <c r="AU27" s="389" t="str">
        <f>IF(AU25="","",VLOOKUP(AU25,'シフト記号表（記載例）'!$C$6:$U$35,19,FALSE))</f>
        <v/>
      </c>
      <c r="AV27" s="389" t="str">
        <f>IF(AV25="","",VLOOKUP(AV25,'シフト記号表（記載例）'!$C$6:$U$35,19,FALSE))</f>
        <v/>
      </c>
      <c r="AW27" s="463" t="str">
        <f>IF(AW25="","",VLOOKUP(AW25,'シフト記号表（記載例）'!$C$6:$U$35,19,FALSE))</f>
        <v/>
      </c>
      <c r="AX27" s="954">
        <f>IF($BB$4="４週",SUM(S27:AT27),IF($BB$4="暦月",SUM(S27:AW27),""))</f>
        <v>69.999999999999986</v>
      </c>
      <c r="AY27" s="955"/>
      <c r="AZ27" s="956">
        <f>IF($BB$4="４週",AX27/4,IF($BB$4="暦月",AX27/($BB$7/7),""))</f>
        <v>17.499999999999996</v>
      </c>
      <c r="BA27" s="957"/>
      <c r="BB27" s="942"/>
      <c r="BC27" s="942"/>
      <c r="BD27" s="942"/>
      <c r="BE27" s="942"/>
      <c r="BF27" s="942"/>
      <c r="BG27" s="943"/>
    </row>
    <row r="28" spans="1:59" s="345" customFormat="1" ht="20.25" customHeight="1" x14ac:dyDescent="0.3">
      <c r="A28" s="877">
        <v>5</v>
      </c>
      <c r="B28" s="975" t="s">
        <v>334</v>
      </c>
      <c r="C28" s="975"/>
      <c r="D28" s="975"/>
      <c r="E28" s="975"/>
      <c r="F28" s="1024"/>
      <c r="G28" s="454"/>
      <c r="H28" s="1028" t="s">
        <v>421</v>
      </c>
      <c r="I28" s="1029"/>
      <c r="J28" s="1034" t="s">
        <v>422</v>
      </c>
      <c r="K28" s="961"/>
      <c r="L28" s="961"/>
      <c r="M28" s="961"/>
      <c r="N28" s="961"/>
      <c r="O28" s="1035"/>
      <c r="P28" s="980" t="s">
        <v>322</v>
      </c>
      <c r="Q28" s="981"/>
      <c r="R28" s="982"/>
      <c r="S28" s="464" t="s">
        <v>423</v>
      </c>
      <c r="T28" s="383"/>
      <c r="U28" s="383" t="s">
        <v>423</v>
      </c>
      <c r="V28" s="383"/>
      <c r="W28" s="383" t="s">
        <v>423</v>
      </c>
      <c r="X28" s="383"/>
      <c r="Y28" s="383"/>
      <c r="Z28" s="383" t="s">
        <v>423</v>
      </c>
      <c r="AA28" s="383"/>
      <c r="AB28" s="383" t="s">
        <v>424</v>
      </c>
      <c r="AC28" s="383"/>
      <c r="AD28" s="383" t="s">
        <v>420</v>
      </c>
      <c r="AE28" s="383"/>
      <c r="AF28" s="383"/>
      <c r="AG28" s="383" t="s">
        <v>423</v>
      </c>
      <c r="AH28" s="383"/>
      <c r="AI28" s="383" t="s">
        <v>424</v>
      </c>
      <c r="AJ28" s="383"/>
      <c r="AK28" s="383" t="s">
        <v>423</v>
      </c>
      <c r="AL28" s="383"/>
      <c r="AM28" s="383"/>
      <c r="AN28" s="383" t="s">
        <v>423</v>
      </c>
      <c r="AO28" s="383"/>
      <c r="AP28" s="383" t="s">
        <v>424</v>
      </c>
      <c r="AQ28" s="383"/>
      <c r="AR28" s="383" t="s">
        <v>423</v>
      </c>
      <c r="AS28" s="383"/>
      <c r="AT28" s="383"/>
      <c r="AU28" s="383"/>
      <c r="AV28" s="383"/>
      <c r="AW28" s="467"/>
      <c r="AX28" s="983"/>
      <c r="AY28" s="984"/>
      <c r="AZ28" s="936"/>
      <c r="BA28" s="937"/>
      <c r="BB28" s="938"/>
      <c r="BC28" s="938"/>
      <c r="BD28" s="938"/>
      <c r="BE28" s="938"/>
      <c r="BF28" s="938"/>
      <c r="BG28" s="939"/>
    </row>
    <row r="29" spans="1:59" s="345" customFormat="1" ht="20.25" customHeight="1" x14ac:dyDescent="0.3">
      <c r="A29" s="877"/>
      <c r="B29" s="975"/>
      <c r="C29" s="975"/>
      <c r="D29" s="975"/>
      <c r="E29" s="975"/>
      <c r="F29" s="1024"/>
      <c r="G29" s="454"/>
      <c r="H29" s="1028"/>
      <c r="I29" s="1029"/>
      <c r="J29" s="1034"/>
      <c r="K29" s="961"/>
      <c r="L29" s="961"/>
      <c r="M29" s="961"/>
      <c r="N29" s="961"/>
      <c r="O29" s="1035"/>
      <c r="P29" s="944" t="s">
        <v>425</v>
      </c>
      <c r="Q29" s="945"/>
      <c r="R29" s="946"/>
      <c r="S29" s="460">
        <f>IF(S28="","",VLOOKUP(S28,'シフト記号表（記載例）'!$C$6:$K$35,9,FALSE))</f>
        <v>4</v>
      </c>
      <c r="T29" s="387" t="str">
        <f>IF(T28="","",VLOOKUP(T28,'シフト記号表（記載例）'!$C$6:$K$35,9,FALSE))</f>
        <v/>
      </c>
      <c r="U29" s="387">
        <f>IF(U28="","",VLOOKUP(U28,'シフト記号表（記載例）'!$C$6:$K$35,9,FALSE))</f>
        <v>4</v>
      </c>
      <c r="V29" s="387" t="str">
        <f>IF(V28="","",VLOOKUP(V28,'シフト記号表（記載例）'!$C$6:$K$35,9,FALSE))</f>
        <v/>
      </c>
      <c r="W29" s="387">
        <f>IF(W28="","",VLOOKUP(W28,'シフト記号表（記載例）'!$C$6:$K$35,9,FALSE))</f>
        <v>4</v>
      </c>
      <c r="X29" s="387" t="str">
        <f>IF(X28="","",VLOOKUP(X28,'シフト記号表（記載例）'!$C$6:$K$35,9,FALSE))</f>
        <v/>
      </c>
      <c r="Y29" s="387" t="str">
        <f>IF(Y28="","",VLOOKUP(Y28,'シフト記号表（記載例）'!$C$6:$K$35,9,FALSE))</f>
        <v/>
      </c>
      <c r="Z29" s="387">
        <f>IF(Z28="","",VLOOKUP(Z28,'シフト記号表（記載例）'!$C$6:$K$35,9,FALSE))</f>
        <v>4</v>
      </c>
      <c r="AA29" s="387" t="str">
        <f>IF(AA28="","",VLOOKUP(AA28,'シフト記号表（記載例）'!$C$6:$K$35,9,FALSE))</f>
        <v/>
      </c>
      <c r="AB29" s="387">
        <f>IF(AB28="","",VLOOKUP(AB28,'シフト記号表（記載例）'!$C$6:$K$35,9,FALSE))</f>
        <v>4</v>
      </c>
      <c r="AC29" s="387" t="str">
        <f>IF(AC28="","",VLOOKUP(AC28,'シフト記号表（記載例）'!$C$6:$K$35,9,FALSE))</f>
        <v/>
      </c>
      <c r="AD29" s="387">
        <f>IF(AD28="","",VLOOKUP(AD28,'シフト記号表（記載例）'!$C$6:$K$35,9,FALSE))</f>
        <v>4</v>
      </c>
      <c r="AE29" s="387" t="str">
        <f>IF(AE28="","",VLOOKUP(AE28,'シフト記号表（記載例）'!$C$6:$K$35,9,FALSE))</f>
        <v/>
      </c>
      <c r="AF29" s="387" t="str">
        <f>IF(AF28="","",VLOOKUP(AF28,'シフト記号表（記載例）'!$C$6:$K$35,9,FALSE))</f>
        <v/>
      </c>
      <c r="AG29" s="387">
        <f>IF(AG28="","",VLOOKUP(AG28,'シフト記号表（記載例）'!$C$6:$K$35,9,FALSE))</f>
        <v>4</v>
      </c>
      <c r="AH29" s="387" t="str">
        <f>IF(AH28="","",VLOOKUP(AH28,'シフト記号表（記載例）'!$C$6:$K$35,9,FALSE))</f>
        <v/>
      </c>
      <c r="AI29" s="387">
        <f>IF(AI28="","",VLOOKUP(AI28,'シフト記号表（記載例）'!$C$6:$K$35,9,FALSE))</f>
        <v>4</v>
      </c>
      <c r="AJ29" s="387" t="str">
        <f>IF(AJ28="","",VLOOKUP(AJ28,'シフト記号表（記載例）'!$C$6:$K$35,9,FALSE))</f>
        <v/>
      </c>
      <c r="AK29" s="387">
        <f>IF(AK28="","",VLOOKUP(AK28,'シフト記号表（記載例）'!$C$6:$K$35,9,FALSE))</f>
        <v>4</v>
      </c>
      <c r="AL29" s="387" t="str">
        <f>IF(AL28="","",VLOOKUP(AL28,'シフト記号表（記載例）'!$C$6:$K$35,9,FALSE))</f>
        <v/>
      </c>
      <c r="AM29" s="387" t="str">
        <f>IF(AM28="","",VLOOKUP(AM28,'シフト記号表（記載例）'!$C$6:$K$35,9,FALSE))</f>
        <v/>
      </c>
      <c r="AN29" s="387">
        <f>IF(AN28="","",VLOOKUP(AN28,'シフト記号表（記載例）'!$C$6:$K$35,9,FALSE))</f>
        <v>4</v>
      </c>
      <c r="AO29" s="387" t="str">
        <f>IF(AO28="","",VLOOKUP(AO28,'シフト記号表（記載例）'!$C$6:$K$35,9,FALSE))</f>
        <v/>
      </c>
      <c r="AP29" s="387">
        <f>IF(AP28="","",VLOOKUP(AP28,'シフト記号表（記載例）'!$C$6:$K$35,9,FALSE))</f>
        <v>4</v>
      </c>
      <c r="AQ29" s="387" t="str">
        <f>IF(AQ28="","",VLOOKUP(AQ28,'シフト記号表（記載例）'!$C$6:$K$35,9,FALSE))</f>
        <v/>
      </c>
      <c r="AR29" s="387">
        <f>IF(AR28="","",VLOOKUP(AR28,'シフト記号表（記載例）'!$C$6:$K$35,9,FALSE))</f>
        <v>4</v>
      </c>
      <c r="AS29" s="387" t="str">
        <f>IF(AS28="","",VLOOKUP(AS28,'シフト記号表（記載例）'!$C$6:$K$35,9,FALSE))</f>
        <v/>
      </c>
      <c r="AT29" s="387" t="str">
        <f>IF(AT28="","",VLOOKUP(AT28,'シフト記号表（記載例）'!$C$6:$K$35,9,FALSE))</f>
        <v/>
      </c>
      <c r="AU29" s="387" t="str">
        <f>IF(AU28="","",VLOOKUP(AU28,'シフト記号表（記載例）'!$C$6:$K$35,9,FALSE))</f>
        <v/>
      </c>
      <c r="AV29" s="387" t="str">
        <f>IF(AV28="","",VLOOKUP(AV28,'シフト記号表（記載例）'!$C$6:$K$35,9,FALSE))</f>
        <v/>
      </c>
      <c r="AW29" s="461" t="str">
        <f>IF(AW28="","",VLOOKUP(AW28,'シフト記号表（記載例）'!$C$6:$K$35,9,FALSE))</f>
        <v/>
      </c>
      <c r="AX29" s="947">
        <f>IF($BB$4="４週",SUM(S29:AT29),IF($BB$4="暦月",SUM(S29:AW29),""))</f>
        <v>48</v>
      </c>
      <c r="AY29" s="948"/>
      <c r="AZ29" s="949">
        <f>IF($BB$4="４週",AX29/4,IF($BB$4="暦月",AX29/($BB$7/7),""))</f>
        <v>12</v>
      </c>
      <c r="BA29" s="950"/>
      <c r="BB29" s="940"/>
      <c r="BC29" s="940"/>
      <c r="BD29" s="940"/>
      <c r="BE29" s="940"/>
      <c r="BF29" s="940"/>
      <c r="BG29" s="941"/>
    </row>
    <row r="30" spans="1:59" s="345" customFormat="1" ht="20.25" customHeight="1" thickBot="1" x14ac:dyDescent="0.35">
      <c r="A30" s="877"/>
      <c r="B30" s="978"/>
      <c r="C30" s="978"/>
      <c r="D30" s="978"/>
      <c r="E30" s="978"/>
      <c r="F30" s="1025"/>
      <c r="G30" s="455" t="str">
        <f>B28</f>
        <v>介護職員</v>
      </c>
      <c r="H30" s="1030"/>
      <c r="I30" s="1031"/>
      <c r="J30" s="1036"/>
      <c r="K30" s="963"/>
      <c r="L30" s="963"/>
      <c r="M30" s="963"/>
      <c r="N30" s="963"/>
      <c r="O30" s="1037"/>
      <c r="P30" s="951" t="s">
        <v>321</v>
      </c>
      <c r="Q30" s="952"/>
      <c r="R30" s="953"/>
      <c r="S30" s="462">
        <f>IF(S28="","",VLOOKUP(S28,'シフト記号表（記載例）'!$C$6:$U$35,19,FALSE))</f>
        <v>3.4999999999999996</v>
      </c>
      <c r="T30" s="389" t="str">
        <f>IF(T28="","",VLOOKUP(T28,'シフト記号表（記載例）'!$C$6:$U$35,19,FALSE))</f>
        <v/>
      </c>
      <c r="U30" s="389">
        <f>IF(U28="","",VLOOKUP(U28,'シフト記号表（記載例）'!$C$6:$U$35,19,FALSE))</f>
        <v>3.4999999999999996</v>
      </c>
      <c r="V30" s="389" t="str">
        <f>IF(V28="","",VLOOKUP(V28,'シフト記号表（記載例）'!$C$6:$U$35,19,FALSE))</f>
        <v/>
      </c>
      <c r="W30" s="389">
        <f>IF(W28="","",VLOOKUP(W28,'シフト記号表（記載例）'!$C$6:$U$35,19,FALSE))</f>
        <v>3.4999999999999996</v>
      </c>
      <c r="X30" s="389" t="str">
        <f>IF(X28="","",VLOOKUP(X28,'シフト記号表（記載例）'!$C$6:$U$35,19,FALSE))</f>
        <v/>
      </c>
      <c r="Y30" s="389" t="str">
        <f>IF(Y28="","",VLOOKUP(Y28,'シフト記号表（記載例）'!$C$6:$U$35,19,FALSE))</f>
        <v/>
      </c>
      <c r="Z30" s="389">
        <f>IF(Z28="","",VLOOKUP(Z28,'シフト記号表（記載例）'!$C$6:$U$35,19,FALSE))</f>
        <v>3.4999999999999996</v>
      </c>
      <c r="AA30" s="389" t="str">
        <f>IF(AA28="","",VLOOKUP(AA28,'シフト記号表（記載例）'!$C$6:$U$35,19,FALSE))</f>
        <v/>
      </c>
      <c r="AB30" s="389">
        <f>IF(AB28="","",VLOOKUP(AB28,'シフト記号表（記載例）'!$C$6:$U$35,19,FALSE))</f>
        <v>3.4999999999999996</v>
      </c>
      <c r="AC30" s="389" t="str">
        <f>IF(AC28="","",VLOOKUP(AC28,'シフト記号表（記載例）'!$C$6:$U$35,19,FALSE))</f>
        <v/>
      </c>
      <c r="AD30" s="389">
        <f>IF(AD28="","",VLOOKUP(AD28,'シフト記号表（記載例）'!$C$6:$U$35,19,FALSE))</f>
        <v>3.4999999999999996</v>
      </c>
      <c r="AE30" s="389" t="str">
        <f>IF(AE28="","",VLOOKUP(AE28,'シフト記号表（記載例）'!$C$6:$U$35,19,FALSE))</f>
        <v/>
      </c>
      <c r="AF30" s="389" t="str">
        <f>IF(AF28="","",VLOOKUP(AF28,'シフト記号表（記載例）'!$C$6:$U$35,19,FALSE))</f>
        <v/>
      </c>
      <c r="AG30" s="389">
        <f>IF(AG28="","",VLOOKUP(AG28,'シフト記号表（記載例）'!$C$6:$U$35,19,FALSE))</f>
        <v>3.4999999999999996</v>
      </c>
      <c r="AH30" s="389" t="str">
        <f>IF(AH28="","",VLOOKUP(AH28,'シフト記号表（記載例）'!$C$6:$U$35,19,FALSE))</f>
        <v/>
      </c>
      <c r="AI30" s="389">
        <f>IF(AI28="","",VLOOKUP(AI28,'シフト記号表（記載例）'!$C$6:$U$35,19,FALSE))</f>
        <v>3.4999999999999996</v>
      </c>
      <c r="AJ30" s="389" t="str">
        <f>IF(AJ28="","",VLOOKUP(AJ28,'シフト記号表（記載例）'!$C$6:$U$35,19,FALSE))</f>
        <v/>
      </c>
      <c r="AK30" s="389">
        <f>IF(AK28="","",VLOOKUP(AK28,'シフト記号表（記載例）'!$C$6:$U$35,19,FALSE))</f>
        <v>3.4999999999999996</v>
      </c>
      <c r="AL30" s="389" t="str">
        <f>IF(AL28="","",VLOOKUP(AL28,'シフト記号表（記載例）'!$C$6:$U$35,19,FALSE))</f>
        <v/>
      </c>
      <c r="AM30" s="389" t="str">
        <f>IF(AM28="","",VLOOKUP(AM28,'シフト記号表（記載例）'!$C$6:$U$35,19,FALSE))</f>
        <v/>
      </c>
      <c r="AN30" s="389">
        <f>IF(AN28="","",VLOOKUP(AN28,'シフト記号表（記載例）'!$C$6:$U$35,19,FALSE))</f>
        <v>3.4999999999999996</v>
      </c>
      <c r="AO30" s="389" t="str">
        <f>IF(AO28="","",VLOOKUP(AO28,'シフト記号表（記載例）'!$C$6:$U$35,19,FALSE))</f>
        <v/>
      </c>
      <c r="AP30" s="389">
        <f>IF(AP28="","",VLOOKUP(AP28,'シフト記号表（記載例）'!$C$6:$U$35,19,FALSE))</f>
        <v>3.4999999999999996</v>
      </c>
      <c r="AQ30" s="389" t="str">
        <f>IF(AQ28="","",VLOOKUP(AQ28,'シフト記号表（記載例）'!$C$6:$U$35,19,FALSE))</f>
        <v/>
      </c>
      <c r="AR30" s="389">
        <f>IF(AR28="","",VLOOKUP(AR28,'シフト記号表（記載例）'!$C$6:$U$35,19,FALSE))</f>
        <v>3.4999999999999996</v>
      </c>
      <c r="AS30" s="389" t="str">
        <f>IF(AS28="","",VLOOKUP(AS28,'シフト記号表（記載例）'!$C$6:$U$35,19,FALSE))</f>
        <v/>
      </c>
      <c r="AT30" s="389" t="str">
        <f>IF(AT28="","",VLOOKUP(AT28,'シフト記号表（記載例）'!$C$6:$U$35,19,FALSE))</f>
        <v/>
      </c>
      <c r="AU30" s="389" t="str">
        <f>IF(AU28="","",VLOOKUP(AU28,'シフト記号表（記載例）'!$C$6:$U$35,19,FALSE))</f>
        <v/>
      </c>
      <c r="AV30" s="389" t="str">
        <f>IF(AV28="","",VLOOKUP(AV28,'シフト記号表（記載例）'!$C$6:$U$35,19,FALSE))</f>
        <v/>
      </c>
      <c r="AW30" s="463" t="str">
        <f>IF(AW28="","",VLOOKUP(AW28,'シフト記号表（記載例）'!$C$6:$U$35,19,FALSE))</f>
        <v/>
      </c>
      <c r="AX30" s="954">
        <f>IF($BB$4="４週",SUM(S30:AT30),IF($BB$4="暦月",SUM(S30:AW30),""))</f>
        <v>41.999999999999993</v>
      </c>
      <c r="AY30" s="955"/>
      <c r="AZ30" s="956">
        <f>IF($BB$4="４週",AX30/4,IF($BB$4="暦月",AX30/($BB$7/7),""))</f>
        <v>10.499999999999998</v>
      </c>
      <c r="BA30" s="957"/>
      <c r="BB30" s="942"/>
      <c r="BC30" s="942"/>
      <c r="BD30" s="942"/>
      <c r="BE30" s="942"/>
      <c r="BF30" s="942"/>
      <c r="BG30" s="943"/>
    </row>
    <row r="31" spans="1:59" s="345" customFormat="1" ht="20.25" customHeight="1" x14ac:dyDescent="0.3">
      <c r="A31" s="877">
        <v>6</v>
      </c>
      <c r="B31" s="975" t="s">
        <v>335</v>
      </c>
      <c r="C31" s="975"/>
      <c r="D31" s="975"/>
      <c r="E31" s="975"/>
      <c r="F31" s="1024"/>
      <c r="G31" s="454"/>
      <c r="H31" s="1028" t="s">
        <v>408</v>
      </c>
      <c r="I31" s="1029"/>
      <c r="J31" s="1034" t="s">
        <v>416</v>
      </c>
      <c r="K31" s="961"/>
      <c r="L31" s="961"/>
      <c r="M31" s="961"/>
      <c r="N31" s="961"/>
      <c r="O31" s="1035"/>
      <c r="P31" s="980" t="s">
        <v>426</v>
      </c>
      <c r="Q31" s="981"/>
      <c r="R31" s="982"/>
      <c r="S31" s="464" t="s">
        <v>427</v>
      </c>
      <c r="T31" s="383" t="s">
        <v>428</v>
      </c>
      <c r="U31" s="383" t="s">
        <v>429</v>
      </c>
      <c r="V31" s="383" t="s">
        <v>429</v>
      </c>
      <c r="W31" s="383" t="s">
        <v>430</v>
      </c>
      <c r="X31" s="383"/>
      <c r="Y31" s="383"/>
      <c r="Z31" s="383" t="s">
        <v>427</v>
      </c>
      <c r="AA31" s="383" t="s">
        <v>429</v>
      </c>
      <c r="AB31" s="383" t="s">
        <v>429</v>
      </c>
      <c r="AC31" s="383" t="s">
        <v>429</v>
      </c>
      <c r="AD31" s="383" t="s">
        <v>429</v>
      </c>
      <c r="AE31" s="383"/>
      <c r="AF31" s="383"/>
      <c r="AG31" s="383" t="s">
        <v>429</v>
      </c>
      <c r="AH31" s="383" t="s">
        <v>429</v>
      </c>
      <c r="AI31" s="383" t="s">
        <v>427</v>
      </c>
      <c r="AJ31" s="383" t="s">
        <v>430</v>
      </c>
      <c r="AK31" s="383" t="s">
        <v>429</v>
      </c>
      <c r="AL31" s="383"/>
      <c r="AM31" s="383"/>
      <c r="AN31" s="383" t="s">
        <v>429</v>
      </c>
      <c r="AO31" s="383" t="s">
        <v>429</v>
      </c>
      <c r="AP31" s="383" t="s">
        <v>429</v>
      </c>
      <c r="AQ31" s="383" t="s">
        <v>429</v>
      </c>
      <c r="AR31" s="383" t="s">
        <v>427</v>
      </c>
      <c r="AS31" s="383"/>
      <c r="AT31" s="383"/>
      <c r="AU31" s="383"/>
      <c r="AV31" s="383"/>
      <c r="AW31" s="467"/>
      <c r="AX31" s="983"/>
      <c r="AY31" s="984"/>
      <c r="AZ31" s="936"/>
      <c r="BA31" s="937"/>
      <c r="BB31" s="938" t="s">
        <v>279</v>
      </c>
      <c r="BC31" s="938"/>
      <c r="BD31" s="938"/>
      <c r="BE31" s="938"/>
      <c r="BF31" s="938"/>
      <c r="BG31" s="939"/>
    </row>
    <row r="32" spans="1:59" s="345" customFormat="1" ht="20.25" customHeight="1" x14ac:dyDescent="0.3">
      <c r="A32" s="877"/>
      <c r="B32" s="975"/>
      <c r="C32" s="975"/>
      <c r="D32" s="975"/>
      <c r="E32" s="975"/>
      <c r="F32" s="1024"/>
      <c r="G32" s="454"/>
      <c r="H32" s="1028"/>
      <c r="I32" s="1029"/>
      <c r="J32" s="1034"/>
      <c r="K32" s="961"/>
      <c r="L32" s="961"/>
      <c r="M32" s="961"/>
      <c r="N32" s="961"/>
      <c r="O32" s="1035"/>
      <c r="P32" s="944" t="s">
        <v>425</v>
      </c>
      <c r="Q32" s="945"/>
      <c r="R32" s="946"/>
      <c r="S32" s="460">
        <f>IF(S31="","",VLOOKUP(S31,'シフト記号表（記載例）'!$C$6:$K$35,9,FALSE))</f>
        <v>2.0000000000000009</v>
      </c>
      <c r="T32" s="387">
        <f>IF(T31="","",VLOOKUP(T31,'シフト記号表（記載例）'!$C$6:$K$35,9,FALSE))</f>
        <v>2.0000000000000009</v>
      </c>
      <c r="U32" s="387">
        <f>IF(U31="","",VLOOKUP(U31,'シフト記号表（記載例）'!$C$6:$K$35,9,FALSE))</f>
        <v>2.0000000000000009</v>
      </c>
      <c r="V32" s="387">
        <f>IF(V31="","",VLOOKUP(V31,'シフト記号表（記載例）'!$C$6:$K$35,9,FALSE))</f>
        <v>2.0000000000000009</v>
      </c>
      <c r="W32" s="387">
        <f>IF(W31="","",VLOOKUP(W31,'シフト記号表（記載例）'!$C$6:$K$35,9,FALSE))</f>
        <v>2.0000000000000009</v>
      </c>
      <c r="X32" s="387" t="str">
        <f>IF(X31="","",VLOOKUP(X31,'シフト記号表（記載例）'!$C$6:$K$35,9,FALSE))</f>
        <v/>
      </c>
      <c r="Y32" s="387" t="str">
        <f>IF(Y31="","",VLOOKUP(Y31,'シフト記号表（記載例）'!$C$6:$K$35,9,FALSE))</f>
        <v/>
      </c>
      <c r="Z32" s="387">
        <f>IF(Z31="","",VLOOKUP(Z31,'シフト記号表（記載例）'!$C$6:$K$35,9,FALSE))</f>
        <v>2.0000000000000009</v>
      </c>
      <c r="AA32" s="387">
        <f>IF(AA31="","",VLOOKUP(AA31,'シフト記号表（記載例）'!$C$6:$K$35,9,FALSE))</f>
        <v>2.0000000000000009</v>
      </c>
      <c r="AB32" s="387">
        <f>IF(AB31="","",VLOOKUP(AB31,'シフト記号表（記載例）'!$C$6:$K$35,9,FALSE))</f>
        <v>2.0000000000000009</v>
      </c>
      <c r="AC32" s="387">
        <f>IF(AC31="","",VLOOKUP(AC31,'シフト記号表（記載例）'!$C$6:$K$35,9,FALSE))</f>
        <v>2.0000000000000009</v>
      </c>
      <c r="AD32" s="387">
        <f>IF(AD31="","",VLOOKUP(AD31,'シフト記号表（記載例）'!$C$6:$K$35,9,FALSE))</f>
        <v>2.0000000000000009</v>
      </c>
      <c r="AE32" s="387" t="str">
        <f>IF(AE31="","",VLOOKUP(AE31,'シフト記号表（記載例）'!$C$6:$K$35,9,FALSE))</f>
        <v/>
      </c>
      <c r="AF32" s="387" t="str">
        <f>IF(AF31="","",VLOOKUP(AF31,'シフト記号表（記載例）'!$C$6:$K$35,9,FALSE))</f>
        <v/>
      </c>
      <c r="AG32" s="387">
        <f>IF(AG31="","",VLOOKUP(AG31,'シフト記号表（記載例）'!$C$6:$K$35,9,FALSE))</f>
        <v>2.0000000000000009</v>
      </c>
      <c r="AH32" s="387">
        <f>IF(AH31="","",VLOOKUP(AH31,'シフト記号表（記載例）'!$C$6:$K$35,9,FALSE))</f>
        <v>2.0000000000000009</v>
      </c>
      <c r="AI32" s="387">
        <f>IF(AI31="","",VLOOKUP(AI31,'シフト記号表（記載例）'!$C$6:$K$35,9,FALSE))</f>
        <v>2.0000000000000009</v>
      </c>
      <c r="AJ32" s="387">
        <f>IF(AJ31="","",VLOOKUP(AJ31,'シフト記号表（記載例）'!$C$6:$K$35,9,FALSE))</f>
        <v>2.0000000000000009</v>
      </c>
      <c r="AK32" s="387">
        <f>IF(AK31="","",VLOOKUP(AK31,'シフト記号表（記載例）'!$C$6:$K$35,9,FALSE))</f>
        <v>2.0000000000000009</v>
      </c>
      <c r="AL32" s="387" t="str">
        <f>IF(AL31="","",VLOOKUP(AL31,'シフト記号表（記載例）'!$C$6:$K$35,9,FALSE))</f>
        <v/>
      </c>
      <c r="AM32" s="387" t="str">
        <f>IF(AM31="","",VLOOKUP(AM31,'シフト記号表（記載例）'!$C$6:$K$35,9,FALSE))</f>
        <v/>
      </c>
      <c r="AN32" s="387">
        <f>IF(AN31="","",VLOOKUP(AN31,'シフト記号表（記載例）'!$C$6:$K$35,9,FALSE))</f>
        <v>2.0000000000000009</v>
      </c>
      <c r="AO32" s="387">
        <f>IF(AO31="","",VLOOKUP(AO31,'シフト記号表（記載例）'!$C$6:$K$35,9,FALSE))</f>
        <v>2.0000000000000009</v>
      </c>
      <c r="AP32" s="387">
        <f>IF(AP31="","",VLOOKUP(AP31,'シフト記号表（記載例）'!$C$6:$K$35,9,FALSE))</f>
        <v>2.0000000000000009</v>
      </c>
      <c r="AQ32" s="387">
        <f>IF(AQ31="","",VLOOKUP(AQ31,'シフト記号表（記載例）'!$C$6:$K$35,9,FALSE))</f>
        <v>2.0000000000000009</v>
      </c>
      <c r="AR32" s="387">
        <f>IF(AR31="","",VLOOKUP(AR31,'シフト記号表（記載例）'!$C$6:$K$35,9,FALSE))</f>
        <v>2.0000000000000009</v>
      </c>
      <c r="AS32" s="387" t="str">
        <f>IF(AS31="","",VLOOKUP(AS31,'シフト記号表（記載例）'!$C$6:$K$35,9,FALSE))</f>
        <v/>
      </c>
      <c r="AT32" s="387" t="str">
        <f>IF(AT31="","",VLOOKUP(AT31,'シフト記号表（記載例）'!$C$6:$K$35,9,FALSE))</f>
        <v/>
      </c>
      <c r="AU32" s="387" t="str">
        <f>IF(AU31="","",VLOOKUP(AU31,'シフト記号表（記載例）'!$C$6:$K$35,9,FALSE))</f>
        <v/>
      </c>
      <c r="AV32" s="387" t="str">
        <f>IF(AV31="","",VLOOKUP(AV31,'シフト記号表（記載例）'!$C$6:$K$35,9,FALSE))</f>
        <v/>
      </c>
      <c r="AW32" s="461" t="str">
        <f>IF(AW31="","",VLOOKUP(AW31,'シフト記号表（記載例）'!$C$6:$K$35,9,FALSE))</f>
        <v/>
      </c>
      <c r="AX32" s="947">
        <f>IF($BB$4="４週",SUM(S32:AT32),IF($BB$4="暦月",SUM(S32:AW32),""))</f>
        <v>40.000000000000007</v>
      </c>
      <c r="AY32" s="948"/>
      <c r="AZ32" s="949">
        <f>IF($BB$4="４週",AX32/4,IF($BB$4="暦月",AX32/($BB$7/7),""))</f>
        <v>10.000000000000002</v>
      </c>
      <c r="BA32" s="950"/>
      <c r="BB32" s="940"/>
      <c r="BC32" s="940"/>
      <c r="BD32" s="940"/>
      <c r="BE32" s="940"/>
      <c r="BF32" s="940"/>
      <c r="BG32" s="941"/>
    </row>
    <row r="33" spans="1:59" s="345" customFormat="1" ht="20.25" customHeight="1" thickBot="1" x14ac:dyDescent="0.35">
      <c r="A33" s="877"/>
      <c r="B33" s="978"/>
      <c r="C33" s="978"/>
      <c r="D33" s="978"/>
      <c r="E33" s="978"/>
      <c r="F33" s="1025"/>
      <c r="G33" s="455" t="str">
        <f>B31</f>
        <v>機能訓練指導員</v>
      </c>
      <c r="H33" s="1030"/>
      <c r="I33" s="1031"/>
      <c r="J33" s="1036"/>
      <c r="K33" s="963"/>
      <c r="L33" s="963"/>
      <c r="M33" s="963"/>
      <c r="N33" s="963"/>
      <c r="O33" s="1037"/>
      <c r="P33" s="951" t="s">
        <v>321</v>
      </c>
      <c r="Q33" s="952"/>
      <c r="R33" s="953"/>
      <c r="S33" s="462">
        <f>IF(S31="","",VLOOKUP(S31,'シフト記号表（記載例）'!$C$6:$U$35,19,FALSE))</f>
        <v>1.7499999999999991</v>
      </c>
      <c r="T33" s="389">
        <f>IF(T31="","",VLOOKUP(T31,'シフト記号表（記載例）'!$C$6:$U$35,19,FALSE))</f>
        <v>1.7499999999999991</v>
      </c>
      <c r="U33" s="389">
        <f>IF(U31="","",VLOOKUP(U31,'シフト記号表（記載例）'!$C$6:$U$35,19,FALSE))</f>
        <v>1.7499999999999991</v>
      </c>
      <c r="V33" s="389">
        <f>IF(V31="","",VLOOKUP(V31,'シフト記号表（記載例）'!$C$6:$U$35,19,FALSE))</f>
        <v>1.7499999999999991</v>
      </c>
      <c r="W33" s="389">
        <f>IF(W31="","",VLOOKUP(W31,'シフト記号表（記載例）'!$C$6:$U$35,19,FALSE))</f>
        <v>1.7499999999999991</v>
      </c>
      <c r="X33" s="389" t="str">
        <f>IF(X31="","",VLOOKUP(X31,'シフト記号表（記載例）'!$C$6:$U$35,19,FALSE))</f>
        <v/>
      </c>
      <c r="Y33" s="389" t="str">
        <f>IF(Y31="","",VLOOKUP(Y31,'シフト記号表（記載例）'!$C$6:$U$35,19,FALSE))</f>
        <v/>
      </c>
      <c r="Z33" s="389">
        <f>IF(Z31="","",VLOOKUP(Z31,'シフト記号表（記載例）'!$C$6:$U$35,19,FALSE))</f>
        <v>1.7499999999999991</v>
      </c>
      <c r="AA33" s="389">
        <f>IF(AA31="","",VLOOKUP(AA31,'シフト記号表（記載例）'!$C$6:$U$35,19,FALSE))</f>
        <v>1.7499999999999991</v>
      </c>
      <c r="AB33" s="389">
        <f>IF(AB31="","",VLOOKUP(AB31,'シフト記号表（記載例）'!$C$6:$U$35,19,FALSE))</f>
        <v>1.7499999999999991</v>
      </c>
      <c r="AC33" s="389">
        <f>IF(AC31="","",VLOOKUP(AC31,'シフト記号表（記載例）'!$C$6:$U$35,19,FALSE))</f>
        <v>1.7499999999999991</v>
      </c>
      <c r="AD33" s="389">
        <f>IF(AD31="","",VLOOKUP(AD31,'シフト記号表（記載例）'!$C$6:$U$35,19,FALSE))</f>
        <v>1.7499999999999991</v>
      </c>
      <c r="AE33" s="389" t="str">
        <f>IF(AE31="","",VLOOKUP(AE31,'シフト記号表（記載例）'!$C$6:$U$35,19,FALSE))</f>
        <v/>
      </c>
      <c r="AF33" s="389" t="str">
        <f>IF(AF31="","",VLOOKUP(AF31,'シフト記号表（記載例）'!$C$6:$U$35,19,FALSE))</f>
        <v/>
      </c>
      <c r="AG33" s="389">
        <f>IF(AG31="","",VLOOKUP(AG31,'シフト記号表（記載例）'!$C$6:$U$35,19,FALSE))</f>
        <v>1.7499999999999991</v>
      </c>
      <c r="AH33" s="389">
        <f>IF(AH31="","",VLOOKUP(AH31,'シフト記号表（記載例）'!$C$6:$U$35,19,FALSE))</f>
        <v>1.7499999999999991</v>
      </c>
      <c r="AI33" s="389">
        <f>IF(AI31="","",VLOOKUP(AI31,'シフト記号表（記載例）'!$C$6:$U$35,19,FALSE))</f>
        <v>1.7499999999999991</v>
      </c>
      <c r="AJ33" s="389">
        <f>IF(AJ31="","",VLOOKUP(AJ31,'シフト記号表（記載例）'!$C$6:$U$35,19,FALSE))</f>
        <v>1.7499999999999991</v>
      </c>
      <c r="AK33" s="389">
        <f>IF(AK31="","",VLOOKUP(AK31,'シフト記号表（記載例）'!$C$6:$U$35,19,FALSE))</f>
        <v>1.7499999999999991</v>
      </c>
      <c r="AL33" s="389" t="str">
        <f>IF(AL31="","",VLOOKUP(AL31,'シフト記号表（記載例）'!$C$6:$U$35,19,FALSE))</f>
        <v/>
      </c>
      <c r="AM33" s="389" t="str">
        <f>IF(AM31="","",VLOOKUP(AM31,'シフト記号表（記載例）'!$C$6:$U$35,19,FALSE))</f>
        <v/>
      </c>
      <c r="AN33" s="389">
        <f>IF(AN31="","",VLOOKUP(AN31,'シフト記号表（記載例）'!$C$6:$U$35,19,FALSE))</f>
        <v>1.7499999999999991</v>
      </c>
      <c r="AO33" s="389">
        <f>IF(AO31="","",VLOOKUP(AO31,'シフト記号表（記載例）'!$C$6:$U$35,19,FALSE))</f>
        <v>1.7499999999999991</v>
      </c>
      <c r="AP33" s="389">
        <f>IF(AP31="","",VLOOKUP(AP31,'シフト記号表（記載例）'!$C$6:$U$35,19,FALSE))</f>
        <v>1.7499999999999991</v>
      </c>
      <c r="AQ33" s="389">
        <f>IF(AQ31="","",VLOOKUP(AQ31,'シフト記号表（記載例）'!$C$6:$U$35,19,FALSE))</f>
        <v>1.7499999999999991</v>
      </c>
      <c r="AR33" s="389">
        <f>IF(AR31="","",VLOOKUP(AR31,'シフト記号表（記載例）'!$C$6:$U$35,19,FALSE))</f>
        <v>1.7499999999999991</v>
      </c>
      <c r="AS33" s="389" t="str">
        <f>IF(AS31="","",VLOOKUP(AS31,'シフト記号表（記載例）'!$C$6:$U$35,19,FALSE))</f>
        <v/>
      </c>
      <c r="AT33" s="389" t="str">
        <f>IF(AT31="","",VLOOKUP(AT31,'シフト記号表（記載例）'!$C$6:$U$35,19,FALSE))</f>
        <v/>
      </c>
      <c r="AU33" s="389" t="str">
        <f>IF(AU31="","",VLOOKUP(AU31,'シフト記号表（記載例）'!$C$6:$U$35,19,FALSE))</f>
        <v/>
      </c>
      <c r="AV33" s="389" t="str">
        <f>IF(AV31="","",VLOOKUP(AV31,'シフト記号表（記載例）'!$C$6:$U$35,19,FALSE))</f>
        <v/>
      </c>
      <c r="AW33" s="463" t="str">
        <f>IF(AW31="","",VLOOKUP(AW31,'シフト記号表（記載例）'!$C$6:$U$35,19,FALSE))</f>
        <v/>
      </c>
      <c r="AX33" s="954">
        <f>IF($BB$4="４週",SUM(S33:AT33),IF($BB$4="暦月",SUM(S33:AW33),""))</f>
        <v>34.999999999999993</v>
      </c>
      <c r="AY33" s="955"/>
      <c r="AZ33" s="956">
        <f>IF($BB$4="４週",AX33/4,IF($BB$4="暦月",AX33/($BB$7/7),""))</f>
        <v>8.7499999999999982</v>
      </c>
      <c r="BA33" s="957"/>
      <c r="BB33" s="942"/>
      <c r="BC33" s="942"/>
      <c r="BD33" s="942"/>
      <c r="BE33" s="942"/>
      <c r="BF33" s="942"/>
      <c r="BG33" s="943"/>
    </row>
    <row r="34" spans="1:59" s="345" customFormat="1" ht="20.25" customHeight="1" x14ac:dyDescent="0.3">
      <c r="A34" s="877">
        <v>7</v>
      </c>
      <c r="B34" s="975"/>
      <c r="C34" s="975"/>
      <c r="D34" s="975"/>
      <c r="E34" s="975"/>
      <c r="F34" s="1024"/>
      <c r="G34" s="454"/>
      <c r="H34" s="1028"/>
      <c r="I34" s="1029"/>
      <c r="J34" s="1034"/>
      <c r="K34" s="961"/>
      <c r="L34" s="961"/>
      <c r="M34" s="961"/>
      <c r="N34" s="961"/>
      <c r="O34" s="1035"/>
      <c r="P34" s="980" t="s">
        <v>322</v>
      </c>
      <c r="Q34" s="981"/>
      <c r="R34" s="982"/>
      <c r="S34" s="464"/>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467"/>
      <c r="AX34" s="983"/>
      <c r="AY34" s="984"/>
      <c r="AZ34" s="936"/>
      <c r="BA34" s="937"/>
      <c r="BB34" s="938"/>
      <c r="BC34" s="938"/>
      <c r="BD34" s="938"/>
      <c r="BE34" s="938"/>
      <c r="BF34" s="938"/>
      <c r="BG34" s="939"/>
    </row>
    <row r="35" spans="1:59" s="345" customFormat="1" ht="20.25" customHeight="1" x14ac:dyDescent="0.3">
      <c r="A35" s="877"/>
      <c r="B35" s="975"/>
      <c r="C35" s="975"/>
      <c r="D35" s="975"/>
      <c r="E35" s="975"/>
      <c r="F35" s="1024"/>
      <c r="G35" s="454"/>
      <c r="H35" s="1028"/>
      <c r="I35" s="1029"/>
      <c r="J35" s="1034"/>
      <c r="K35" s="961"/>
      <c r="L35" s="961"/>
      <c r="M35" s="961"/>
      <c r="N35" s="961"/>
      <c r="O35" s="1035"/>
      <c r="P35" s="944" t="s">
        <v>431</v>
      </c>
      <c r="Q35" s="945"/>
      <c r="R35" s="946"/>
      <c r="S35" s="460" t="str">
        <f>IF(S34="","",VLOOKUP(S34,'シフト記号表（記載例）'!$C$6:$K$35,9,FALSE))</f>
        <v/>
      </c>
      <c r="T35" s="387" t="str">
        <f>IF(T34="","",VLOOKUP(T34,'シフト記号表（記載例）'!$C$6:$K$35,9,FALSE))</f>
        <v/>
      </c>
      <c r="U35" s="387" t="str">
        <f>IF(U34="","",VLOOKUP(U34,'シフト記号表（記載例）'!$C$6:$K$35,9,FALSE))</f>
        <v/>
      </c>
      <c r="V35" s="387" t="str">
        <f>IF(V34="","",VLOOKUP(V34,'シフト記号表（記載例）'!$C$6:$K$35,9,FALSE))</f>
        <v/>
      </c>
      <c r="W35" s="387" t="str">
        <f>IF(W34="","",VLOOKUP(W34,'シフト記号表（記載例）'!$C$6:$K$35,9,FALSE))</f>
        <v/>
      </c>
      <c r="X35" s="387" t="str">
        <f>IF(X34="","",VLOOKUP(X34,'シフト記号表（記載例）'!$C$6:$K$35,9,FALSE))</f>
        <v/>
      </c>
      <c r="Y35" s="387" t="str">
        <f>IF(Y34="","",VLOOKUP(Y34,'シフト記号表（記載例）'!$C$6:$K$35,9,FALSE))</f>
        <v/>
      </c>
      <c r="Z35" s="387" t="str">
        <f>IF(Z34="","",VLOOKUP(Z34,'シフト記号表（記載例）'!$C$6:$K$35,9,FALSE))</f>
        <v/>
      </c>
      <c r="AA35" s="387" t="str">
        <f>IF(AA34="","",VLOOKUP(AA34,'シフト記号表（記載例）'!$C$6:$K$35,9,FALSE))</f>
        <v/>
      </c>
      <c r="AB35" s="387" t="str">
        <f>IF(AB34="","",VLOOKUP(AB34,'シフト記号表（記載例）'!$C$6:$K$35,9,FALSE))</f>
        <v/>
      </c>
      <c r="AC35" s="387" t="str">
        <f>IF(AC34="","",VLOOKUP(AC34,'シフト記号表（記載例）'!$C$6:$K$35,9,FALSE))</f>
        <v/>
      </c>
      <c r="AD35" s="387" t="str">
        <f>IF(AD34="","",VLOOKUP(AD34,'シフト記号表（記載例）'!$C$6:$K$35,9,FALSE))</f>
        <v/>
      </c>
      <c r="AE35" s="387" t="str">
        <f>IF(AE34="","",VLOOKUP(AE34,'シフト記号表（記載例）'!$C$6:$K$35,9,FALSE))</f>
        <v/>
      </c>
      <c r="AF35" s="387" t="str">
        <f>IF(AF34="","",VLOOKUP(AF34,'シフト記号表（記載例）'!$C$6:$K$35,9,FALSE))</f>
        <v/>
      </c>
      <c r="AG35" s="387" t="str">
        <f>IF(AG34="","",VLOOKUP(AG34,'シフト記号表（記載例）'!$C$6:$K$35,9,FALSE))</f>
        <v/>
      </c>
      <c r="AH35" s="387" t="str">
        <f>IF(AH34="","",VLOOKUP(AH34,'シフト記号表（記載例）'!$C$6:$K$35,9,FALSE))</f>
        <v/>
      </c>
      <c r="AI35" s="387" t="str">
        <f>IF(AI34="","",VLOOKUP(AI34,'シフト記号表（記載例）'!$C$6:$K$35,9,FALSE))</f>
        <v/>
      </c>
      <c r="AJ35" s="387" t="str">
        <f>IF(AJ34="","",VLOOKUP(AJ34,'シフト記号表（記載例）'!$C$6:$K$35,9,FALSE))</f>
        <v/>
      </c>
      <c r="AK35" s="387" t="str">
        <f>IF(AK34="","",VLOOKUP(AK34,'シフト記号表（記載例）'!$C$6:$K$35,9,FALSE))</f>
        <v/>
      </c>
      <c r="AL35" s="387" t="str">
        <f>IF(AL34="","",VLOOKUP(AL34,'シフト記号表（記載例）'!$C$6:$K$35,9,FALSE))</f>
        <v/>
      </c>
      <c r="AM35" s="387" t="str">
        <f>IF(AM34="","",VLOOKUP(AM34,'シフト記号表（記載例）'!$C$6:$K$35,9,FALSE))</f>
        <v/>
      </c>
      <c r="AN35" s="387" t="str">
        <f>IF(AN34="","",VLOOKUP(AN34,'シフト記号表（記載例）'!$C$6:$K$35,9,FALSE))</f>
        <v/>
      </c>
      <c r="AO35" s="387" t="str">
        <f>IF(AO34="","",VLOOKUP(AO34,'シフト記号表（記載例）'!$C$6:$K$35,9,FALSE))</f>
        <v/>
      </c>
      <c r="AP35" s="387" t="str">
        <f>IF(AP34="","",VLOOKUP(AP34,'シフト記号表（記載例）'!$C$6:$K$35,9,FALSE))</f>
        <v/>
      </c>
      <c r="AQ35" s="387" t="str">
        <f>IF(AQ34="","",VLOOKUP(AQ34,'シフト記号表（記載例）'!$C$6:$K$35,9,FALSE))</f>
        <v/>
      </c>
      <c r="AR35" s="387" t="str">
        <f>IF(AR34="","",VLOOKUP(AR34,'シフト記号表（記載例）'!$C$6:$K$35,9,FALSE))</f>
        <v/>
      </c>
      <c r="AS35" s="387" t="str">
        <f>IF(AS34="","",VLOOKUP(AS34,'シフト記号表（記載例）'!$C$6:$K$35,9,FALSE))</f>
        <v/>
      </c>
      <c r="AT35" s="387" t="str">
        <f>IF(AT34="","",VLOOKUP(AT34,'シフト記号表（記載例）'!$C$6:$K$35,9,FALSE))</f>
        <v/>
      </c>
      <c r="AU35" s="387" t="str">
        <f>IF(AU34="","",VLOOKUP(AU34,'シフト記号表（記載例）'!$C$6:$K$35,9,FALSE))</f>
        <v/>
      </c>
      <c r="AV35" s="387" t="str">
        <f>IF(AV34="","",VLOOKUP(AV34,'シフト記号表（記載例）'!$C$6:$K$35,9,FALSE))</f>
        <v/>
      </c>
      <c r="AW35" s="461" t="str">
        <f>IF(AW34="","",VLOOKUP(AW34,'シフト記号表（記載例）'!$C$6:$K$35,9,FALSE))</f>
        <v/>
      </c>
      <c r="AX35" s="947">
        <f>IF($BB$4="４週",SUM(S35:AT35),IF($BB$4="暦月",SUM(S35:AW35),""))</f>
        <v>0</v>
      </c>
      <c r="AY35" s="948"/>
      <c r="AZ35" s="949">
        <f>IF($BB$4="４週",AX35/4,IF($BB$4="暦月",AX35/($BB$7/7),""))</f>
        <v>0</v>
      </c>
      <c r="BA35" s="950"/>
      <c r="BB35" s="940"/>
      <c r="BC35" s="940"/>
      <c r="BD35" s="940"/>
      <c r="BE35" s="940"/>
      <c r="BF35" s="940"/>
      <c r="BG35" s="941"/>
    </row>
    <row r="36" spans="1:59" s="345" customFormat="1" ht="20.25" customHeight="1" thickBot="1" x14ac:dyDescent="0.35">
      <c r="A36" s="877"/>
      <c r="B36" s="978"/>
      <c r="C36" s="978"/>
      <c r="D36" s="978"/>
      <c r="E36" s="978"/>
      <c r="F36" s="1025"/>
      <c r="G36" s="455">
        <f>B34</f>
        <v>0</v>
      </c>
      <c r="H36" s="1030"/>
      <c r="I36" s="1031"/>
      <c r="J36" s="1036"/>
      <c r="K36" s="963"/>
      <c r="L36" s="963"/>
      <c r="M36" s="963"/>
      <c r="N36" s="963"/>
      <c r="O36" s="1037"/>
      <c r="P36" s="951" t="s">
        <v>321</v>
      </c>
      <c r="Q36" s="952"/>
      <c r="R36" s="953"/>
      <c r="S36" s="462" t="str">
        <f>IF(S34="","",VLOOKUP(S34,'シフト記号表（記載例）'!$C$6:$U$35,19,FALSE))</f>
        <v/>
      </c>
      <c r="T36" s="389" t="str">
        <f>IF(T34="","",VLOOKUP(T34,'シフト記号表（記載例）'!$C$6:$U$35,19,FALSE))</f>
        <v/>
      </c>
      <c r="U36" s="389" t="str">
        <f>IF(U34="","",VLOOKUP(U34,'シフト記号表（記載例）'!$C$6:$U$35,19,FALSE))</f>
        <v/>
      </c>
      <c r="V36" s="389" t="str">
        <f>IF(V34="","",VLOOKUP(V34,'シフト記号表（記載例）'!$C$6:$U$35,19,FALSE))</f>
        <v/>
      </c>
      <c r="W36" s="389" t="str">
        <f>IF(W34="","",VLOOKUP(W34,'シフト記号表（記載例）'!$C$6:$U$35,19,FALSE))</f>
        <v/>
      </c>
      <c r="X36" s="389" t="str">
        <f>IF(X34="","",VLOOKUP(X34,'シフト記号表（記載例）'!$C$6:$U$35,19,FALSE))</f>
        <v/>
      </c>
      <c r="Y36" s="389" t="str">
        <f>IF(Y34="","",VLOOKUP(Y34,'シフト記号表（記載例）'!$C$6:$U$35,19,FALSE))</f>
        <v/>
      </c>
      <c r="Z36" s="389" t="str">
        <f>IF(Z34="","",VLOOKUP(Z34,'シフト記号表（記載例）'!$C$6:$U$35,19,FALSE))</f>
        <v/>
      </c>
      <c r="AA36" s="389" t="str">
        <f>IF(AA34="","",VLOOKUP(AA34,'シフト記号表（記載例）'!$C$6:$U$35,19,FALSE))</f>
        <v/>
      </c>
      <c r="AB36" s="389" t="str">
        <f>IF(AB34="","",VLOOKUP(AB34,'シフト記号表（記載例）'!$C$6:$U$35,19,FALSE))</f>
        <v/>
      </c>
      <c r="AC36" s="389" t="str">
        <f>IF(AC34="","",VLOOKUP(AC34,'シフト記号表（記載例）'!$C$6:$U$35,19,FALSE))</f>
        <v/>
      </c>
      <c r="AD36" s="389" t="str">
        <f>IF(AD34="","",VLOOKUP(AD34,'シフト記号表（記載例）'!$C$6:$U$35,19,FALSE))</f>
        <v/>
      </c>
      <c r="AE36" s="389" t="str">
        <f>IF(AE34="","",VLOOKUP(AE34,'シフト記号表（記載例）'!$C$6:$U$35,19,FALSE))</f>
        <v/>
      </c>
      <c r="AF36" s="389" t="str">
        <f>IF(AF34="","",VLOOKUP(AF34,'シフト記号表（記載例）'!$C$6:$U$35,19,FALSE))</f>
        <v/>
      </c>
      <c r="AG36" s="389" t="str">
        <f>IF(AG34="","",VLOOKUP(AG34,'シフト記号表（記載例）'!$C$6:$U$35,19,FALSE))</f>
        <v/>
      </c>
      <c r="AH36" s="389" t="str">
        <f>IF(AH34="","",VLOOKUP(AH34,'シフト記号表（記載例）'!$C$6:$U$35,19,FALSE))</f>
        <v/>
      </c>
      <c r="AI36" s="389" t="str">
        <f>IF(AI34="","",VLOOKUP(AI34,'シフト記号表（記載例）'!$C$6:$U$35,19,FALSE))</f>
        <v/>
      </c>
      <c r="AJ36" s="389" t="str">
        <f>IF(AJ34="","",VLOOKUP(AJ34,'シフト記号表（記載例）'!$C$6:$U$35,19,FALSE))</f>
        <v/>
      </c>
      <c r="AK36" s="389" t="str">
        <f>IF(AK34="","",VLOOKUP(AK34,'シフト記号表（記載例）'!$C$6:$U$35,19,FALSE))</f>
        <v/>
      </c>
      <c r="AL36" s="389" t="str">
        <f>IF(AL34="","",VLOOKUP(AL34,'シフト記号表（記載例）'!$C$6:$U$35,19,FALSE))</f>
        <v/>
      </c>
      <c r="AM36" s="389" t="str">
        <f>IF(AM34="","",VLOOKUP(AM34,'シフト記号表（記載例）'!$C$6:$U$35,19,FALSE))</f>
        <v/>
      </c>
      <c r="AN36" s="389" t="str">
        <f>IF(AN34="","",VLOOKUP(AN34,'シフト記号表（記載例）'!$C$6:$U$35,19,FALSE))</f>
        <v/>
      </c>
      <c r="AO36" s="389" t="str">
        <f>IF(AO34="","",VLOOKUP(AO34,'シフト記号表（記載例）'!$C$6:$U$35,19,FALSE))</f>
        <v/>
      </c>
      <c r="AP36" s="389" t="str">
        <f>IF(AP34="","",VLOOKUP(AP34,'シフト記号表（記載例）'!$C$6:$U$35,19,FALSE))</f>
        <v/>
      </c>
      <c r="AQ36" s="389" t="str">
        <f>IF(AQ34="","",VLOOKUP(AQ34,'シフト記号表（記載例）'!$C$6:$U$35,19,FALSE))</f>
        <v/>
      </c>
      <c r="AR36" s="389" t="str">
        <f>IF(AR34="","",VLOOKUP(AR34,'シフト記号表（記載例）'!$C$6:$U$35,19,FALSE))</f>
        <v/>
      </c>
      <c r="AS36" s="389" t="str">
        <f>IF(AS34="","",VLOOKUP(AS34,'シフト記号表（記載例）'!$C$6:$U$35,19,FALSE))</f>
        <v/>
      </c>
      <c r="AT36" s="389" t="str">
        <f>IF(AT34="","",VLOOKUP(AT34,'シフト記号表（記載例）'!$C$6:$U$35,19,FALSE))</f>
        <v/>
      </c>
      <c r="AU36" s="389" t="str">
        <f>IF(AU34="","",VLOOKUP(AU34,'シフト記号表（記載例）'!$C$6:$U$35,19,FALSE))</f>
        <v/>
      </c>
      <c r="AV36" s="389" t="str">
        <f>IF(AV34="","",VLOOKUP(AV34,'シフト記号表（記載例）'!$C$6:$U$35,19,FALSE))</f>
        <v/>
      </c>
      <c r="AW36" s="463" t="str">
        <f>IF(AW34="","",VLOOKUP(AW34,'シフト記号表（記載例）'!$C$6:$U$35,19,FALSE))</f>
        <v/>
      </c>
      <c r="AX36" s="954">
        <f>IF($BB$4="４週",SUM(S36:AT36),IF($BB$4="暦月",SUM(S36:AW36),""))</f>
        <v>0</v>
      </c>
      <c r="AY36" s="955"/>
      <c r="AZ36" s="956">
        <f>IF($BB$4="４週",AX36/4,IF($BB$4="暦月",AX36/($BB$7/7),""))</f>
        <v>0</v>
      </c>
      <c r="BA36" s="957"/>
      <c r="BB36" s="942"/>
      <c r="BC36" s="942"/>
      <c r="BD36" s="942"/>
      <c r="BE36" s="942"/>
      <c r="BF36" s="942"/>
      <c r="BG36" s="943"/>
    </row>
    <row r="37" spans="1:59" s="345" customFormat="1" ht="20.25" customHeight="1" x14ac:dyDescent="0.3">
      <c r="A37" s="877">
        <v>8</v>
      </c>
      <c r="B37" s="975"/>
      <c r="C37" s="975"/>
      <c r="D37" s="975"/>
      <c r="E37" s="975"/>
      <c r="F37" s="1024"/>
      <c r="G37" s="454"/>
      <c r="H37" s="1028"/>
      <c r="I37" s="1029"/>
      <c r="J37" s="1034"/>
      <c r="K37" s="961"/>
      <c r="L37" s="961"/>
      <c r="M37" s="961"/>
      <c r="N37" s="961"/>
      <c r="O37" s="1035"/>
      <c r="P37" s="980" t="s">
        <v>432</v>
      </c>
      <c r="Q37" s="981"/>
      <c r="R37" s="982"/>
      <c r="S37" s="464"/>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467"/>
      <c r="AX37" s="983"/>
      <c r="AY37" s="984"/>
      <c r="AZ37" s="936"/>
      <c r="BA37" s="937"/>
      <c r="BB37" s="938"/>
      <c r="BC37" s="938"/>
      <c r="BD37" s="938"/>
      <c r="BE37" s="938"/>
      <c r="BF37" s="938"/>
      <c r="BG37" s="939"/>
    </row>
    <row r="38" spans="1:59" s="345" customFormat="1" ht="20.25" customHeight="1" x14ac:dyDescent="0.3">
      <c r="A38" s="877"/>
      <c r="B38" s="975"/>
      <c r="C38" s="975"/>
      <c r="D38" s="975"/>
      <c r="E38" s="975"/>
      <c r="F38" s="1024"/>
      <c r="G38" s="454"/>
      <c r="H38" s="1028"/>
      <c r="I38" s="1029"/>
      <c r="J38" s="1034"/>
      <c r="K38" s="961"/>
      <c r="L38" s="961"/>
      <c r="M38" s="961"/>
      <c r="N38" s="961"/>
      <c r="O38" s="1035"/>
      <c r="P38" s="944" t="s">
        <v>320</v>
      </c>
      <c r="Q38" s="945"/>
      <c r="R38" s="946"/>
      <c r="S38" s="460" t="str">
        <f>IF(S37="","",VLOOKUP(S37,'シフト記号表（記載例）'!$C$6:$K$35,9,FALSE))</f>
        <v/>
      </c>
      <c r="T38" s="387" t="str">
        <f>IF(T37="","",VLOOKUP(T37,'シフト記号表（記載例）'!$C$6:$K$35,9,FALSE))</f>
        <v/>
      </c>
      <c r="U38" s="387" t="str">
        <f>IF(U37="","",VLOOKUP(U37,'シフト記号表（記載例）'!$C$6:$K$35,9,FALSE))</f>
        <v/>
      </c>
      <c r="V38" s="387" t="str">
        <f>IF(V37="","",VLOOKUP(V37,'シフト記号表（記載例）'!$C$6:$K$35,9,FALSE))</f>
        <v/>
      </c>
      <c r="W38" s="387" t="str">
        <f>IF(W37="","",VLOOKUP(W37,'シフト記号表（記載例）'!$C$6:$K$35,9,FALSE))</f>
        <v/>
      </c>
      <c r="X38" s="387" t="str">
        <f>IF(X37="","",VLOOKUP(X37,'シフト記号表（記載例）'!$C$6:$K$35,9,FALSE))</f>
        <v/>
      </c>
      <c r="Y38" s="387" t="str">
        <f>IF(Y37="","",VLOOKUP(Y37,'シフト記号表（記載例）'!$C$6:$K$35,9,FALSE))</f>
        <v/>
      </c>
      <c r="Z38" s="387" t="str">
        <f>IF(Z37="","",VLOOKUP(Z37,'シフト記号表（記載例）'!$C$6:$K$35,9,FALSE))</f>
        <v/>
      </c>
      <c r="AA38" s="387" t="str">
        <f>IF(AA37="","",VLOOKUP(AA37,'シフト記号表（記載例）'!$C$6:$K$35,9,FALSE))</f>
        <v/>
      </c>
      <c r="AB38" s="387" t="str">
        <f>IF(AB37="","",VLOOKUP(AB37,'シフト記号表（記載例）'!$C$6:$K$35,9,FALSE))</f>
        <v/>
      </c>
      <c r="AC38" s="387" t="str">
        <f>IF(AC37="","",VLOOKUP(AC37,'シフト記号表（記載例）'!$C$6:$K$35,9,FALSE))</f>
        <v/>
      </c>
      <c r="AD38" s="387" t="str">
        <f>IF(AD37="","",VLOOKUP(AD37,'シフト記号表（記載例）'!$C$6:$K$35,9,FALSE))</f>
        <v/>
      </c>
      <c r="AE38" s="387" t="str">
        <f>IF(AE37="","",VLOOKUP(AE37,'シフト記号表（記載例）'!$C$6:$K$35,9,FALSE))</f>
        <v/>
      </c>
      <c r="AF38" s="387" t="str">
        <f>IF(AF37="","",VLOOKUP(AF37,'シフト記号表（記載例）'!$C$6:$K$35,9,FALSE))</f>
        <v/>
      </c>
      <c r="AG38" s="387" t="str">
        <f>IF(AG37="","",VLOOKUP(AG37,'シフト記号表（記載例）'!$C$6:$K$35,9,FALSE))</f>
        <v/>
      </c>
      <c r="AH38" s="387" t="str">
        <f>IF(AH37="","",VLOOKUP(AH37,'シフト記号表（記載例）'!$C$6:$K$35,9,FALSE))</f>
        <v/>
      </c>
      <c r="AI38" s="387" t="str">
        <f>IF(AI37="","",VLOOKUP(AI37,'シフト記号表（記載例）'!$C$6:$K$35,9,FALSE))</f>
        <v/>
      </c>
      <c r="AJ38" s="387" t="str">
        <f>IF(AJ37="","",VLOOKUP(AJ37,'シフト記号表（記載例）'!$C$6:$K$35,9,FALSE))</f>
        <v/>
      </c>
      <c r="AK38" s="387" t="str">
        <f>IF(AK37="","",VLOOKUP(AK37,'シフト記号表（記載例）'!$C$6:$K$35,9,FALSE))</f>
        <v/>
      </c>
      <c r="AL38" s="387" t="str">
        <f>IF(AL37="","",VLOOKUP(AL37,'シフト記号表（記載例）'!$C$6:$K$35,9,FALSE))</f>
        <v/>
      </c>
      <c r="AM38" s="387" t="str">
        <f>IF(AM37="","",VLOOKUP(AM37,'シフト記号表（記載例）'!$C$6:$K$35,9,FALSE))</f>
        <v/>
      </c>
      <c r="AN38" s="387" t="str">
        <f>IF(AN37="","",VLOOKUP(AN37,'シフト記号表（記載例）'!$C$6:$K$35,9,FALSE))</f>
        <v/>
      </c>
      <c r="AO38" s="387" t="str">
        <f>IF(AO37="","",VLOOKUP(AO37,'シフト記号表（記載例）'!$C$6:$K$35,9,FALSE))</f>
        <v/>
      </c>
      <c r="AP38" s="387" t="str">
        <f>IF(AP37="","",VLOOKUP(AP37,'シフト記号表（記載例）'!$C$6:$K$35,9,FALSE))</f>
        <v/>
      </c>
      <c r="AQ38" s="387" t="str">
        <f>IF(AQ37="","",VLOOKUP(AQ37,'シフト記号表（記載例）'!$C$6:$K$35,9,FALSE))</f>
        <v/>
      </c>
      <c r="AR38" s="387" t="str">
        <f>IF(AR37="","",VLOOKUP(AR37,'シフト記号表（記載例）'!$C$6:$K$35,9,FALSE))</f>
        <v/>
      </c>
      <c r="AS38" s="387" t="str">
        <f>IF(AS37="","",VLOOKUP(AS37,'シフト記号表（記載例）'!$C$6:$K$35,9,FALSE))</f>
        <v/>
      </c>
      <c r="AT38" s="387" t="str">
        <f>IF(AT37="","",VLOOKUP(AT37,'シフト記号表（記載例）'!$C$6:$K$35,9,FALSE))</f>
        <v/>
      </c>
      <c r="AU38" s="387" t="str">
        <f>IF(AU37="","",VLOOKUP(AU37,'シフト記号表（記載例）'!$C$6:$K$35,9,FALSE))</f>
        <v/>
      </c>
      <c r="AV38" s="387" t="str">
        <f>IF(AV37="","",VLOOKUP(AV37,'シフト記号表（記載例）'!$C$6:$K$35,9,FALSE))</f>
        <v/>
      </c>
      <c r="AW38" s="461" t="str">
        <f>IF(AW37="","",VLOOKUP(AW37,'シフト記号表（記載例）'!$C$6:$K$35,9,FALSE))</f>
        <v/>
      </c>
      <c r="AX38" s="947">
        <f>IF($BB$4="４週",SUM(S38:AT38),IF($BB$4="暦月",SUM(S38:AW38),""))</f>
        <v>0</v>
      </c>
      <c r="AY38" s="948"/>
      <c r="AZ38" s="949">
        <f>IF($BB$4="４週",AX38/4,IF($BB$4="暦月",AX38/($BB$7/7),""))</f>
        <v>0</v>
      </c>
      <c r="BA38" s="950"/>
      <c r="BB38" s="940"/>
      <c r="BC38" s="940"/>
      <c r="BD38" s="940"/>
      <c r="BE38" s="940"/>
      <c r="BF38" s="940"/>
      <c r="BG38" s="941"/>
    </row>
    <row r="39" spans="1:59" s="345" customFormat="1" ht="20.25" customHeight="1" thickBot="1" x14ac:dyDescent="0.35">
      <c r="A39" s="877"/>
      <c r="B39" s="978"/>
      <c r="C39" s="978"/>
      <c r="D39" s="978"/>
      <c r="E39" s="978"/>
      <c r="F39" s="1025"/>
      <c r="G39" s="455">
        <f>B37</f>
        <v>0</v>
      </c>
      <c r="H39" s="1030"/>
      <c r="I39" s="1031"/>
      <c r="J39" s="1036"/>
      <c r="K39" s="963"/>
      <c r="L39" s="963"/>
      <c r="M39" s="963"/>
      <c r="N39" s="963"/>
      <c r="O39" s="1037"/>
      <c r="P39" s="951" t="s">
        <v>321</v>
      </c>
      <c r="Q39" s="952"/>
      <c r="R39" s="953"/>
      <c r="S39" s="462" t="str">
        <f>IF(S37="","",VLOOKUP(S37,'シフト記号表（記載例）'!$C$6:$U$35,19,FALSE))</f>
        <v/>
      </c>
      <c r="T39" s="389" t="str">
        <f>IF(T37="","",VLOOKUP(T37,'シフト記号表（記載例）'!$C$6:$U$35,19,FALSE))</f>
        <v/>
      </c>
      <c r="U39" s="389" t="str">
        <f>IF(U37="","",VLOOKUP(U37,'シフト記号表（記載例）'!$C$6:$U$35,19,FALSE))</f>
        <v/>
      </c>
      <c r="V39" s="389" t="str">
        <f>IF(V37="","",VLOOKUP(V37,'シフト記号表（記載例）'!$C$6:$U$35,19,FALSE))</f>
        <v/>
      </c>
      <c r="W39" s="389" t="str">
        <f>IF(W37="","",VLOOKUP(W37,'シフト記号表（記載例）'!$C$6:$U$35,19,FALSE))</f>
        <v/>
      </c>
      <c r="X39" s="389" t="str">
        <f>IF(X37="","",VLOOKUP(X37,'シフト記号表（記載例）'!$C$6:$U$35,19,FALSE))</f>
        <v/>
      </c>
      <c r="Y39" s="389" t="str">
        <f>IF(Y37="","",VLOOKUP(Y37,'シフト記号表（記載例）'!$C$6:$U$35,19,FALSE))</f>
        <v/>
      </c>
      <c r="Z39" s="389" t="str">
        <f>IF(Z37="","",VLOOKUP(Z37,'シフト記号表（記載例）'!$C$6:$U$35,19,FALSE))</f>
        <v/>
      </c>
      <c r="AA39" s="389" t="str">
        <f>IF(AA37="","",VLOOKUP(AA37,'シフト記号表（記載例）'!$C$6:$U$35,19,FALSE))</f>
        <v/>
      </c>
      <c r="AB39" s="389" t="str">
        <f>IF(AB37="","",VLOOKUP(AB37,'シフト記号表（記載例）'!$C$6:$U$35,19,FALSE))</f>
        <v/>
      </c>
      <c r="AC39" s="389" t="str">
        <f>IF(AC37="","",VLOOKUP(AC37,'シフト記号表（記載例）'!$C$6:$U$35,19,FALSE))</f>
        <v/>
      </c>
      <c r="AD39" s="389" t="str">
        <f>IF(AD37="","",VLOOKUP(AD37,'シフト記号表（記載例）'!$C$6:$U$35,19,FALSE))</f>
        <v/>
      </c>
      <c r="AE39" s="389" t="str">
        <f>IF(AE37="","",VLOOKUP(AE37,'シフト記号表（記載例）'!$C$6:$U$35,19,FALSE))</f>
        <v/>
      </c>
      <c r="AF39" s="389" t="str">
        <f>IF(AF37="","",VLOOKUP(AF37,'シフト記号表（記載例）'!$C$6:$U$35,19,FALSE))</f>
        <v/>
      </c>
      <c r="AG39" s="389" t="str">
        <f>IF(AG37="","",VLOOKUP(AG37,'シフト記号表（記載例）'!$C$6:$U$35,19,FALSE))</f>
        <v/>
      </c>
      <c r="AH39" s="389" t="str">
        <f>IF(AH37="","",VLOOKUP(AH37,'シフト記号表（記載例）'!$C$6:$U$35,19,FALSE))</f>
        <v/>
      </c>
      <c r="AI39" s="389" t="str">
        <f>IF(AI37="","",VLOOKUP(AI37,'シフト記号表（記載例）'!$C$6:$U$35,19,FALSE))</f>
        <v/>
      </c>
      <c r="AJ39" s="389" t="str">
        <f>IF(AJ37="","",VLOOKUP(AJ37,'シフト記号表（記載例）'!$C$6:$U$35,19,FALSE))</f>
        <v/>
      </c>
      <c r="AK39" s="389" t="str">
        <f>IF(AK37="","",VLOOKUP(AK37,'シフト記号表（記載例）'!$C$6:$U$35,19,FALSE))</f>
        <v/>
      </c>
      <c r="AL39" s="389" t="str">
        <f>IF(AL37="","",VLOOKUP(AL37,'シフト記号表（記載例）'!$C$6:$U$35,19,FALSE))</f>
        <v/>
      </c>
      <c r="AM39" s="389" t="str">
        <f>IF(AM37="","",VLOOKUP(AM37,'シフト記号表（記載例）'!$C$6:$U$35,19,FALSE))</f>
        <v/>
      </c>
      <c r="AN39" s="389" t="str">
        <f>IF(AN37="","",VLOOKUP(AN37,'シフト記号表（記載例）'!$C$6:$U$35,19,FALSE))</f>
        <v/>
      </c>
      <c r="AO39" s="389" t="str">
        <f>IF(AO37="","",VLOOKUP(AO37,'シフト記号表（記載例）'!$C$6:$U$35,19,FALSE))</f>
        <v/>
      </c>
      <c r="AP39" s="389" t="str">
        <f>IF(AP37="","",VLOOKUP(AP37,'シフト記号表（記載例）'!$C$6:$U$35,19,FALSE))</f>
        <v/>
      </c>
      <c r="AQ39" s="389" t="str">
        <f>IF(AQ37="","",VLOOKUP(AQ37,'シフト記号表（記載例）'!$C$6:$U$35,19,FALSE))</f>
        <v/>
      </c>
      <c r="AR39" s="389" t="str">
        <f>IF(AR37="","",VLOOKUP(AR37,'シフト記号表（記載例）'!$C$6:$U$35,19,FALSE))</f>
        <v/>
      </c>
      <c r="AS39" s="389" t="str">
        <f>IF(AS37="","",VLOOKUP(AS37,'シフト記号表（記載例）'!$C$6:$U$35,19,FALSE))</f>
        <v/>
      </c>
      <c r="AT39" s="389" t="str">
        <f>IF(AT37="","",VLOOKUP(AT37,'シフト記号表（記載例）'!$C$6:$U$35,19,FALSE))</f>
        <v/>
      </c>
      <c r="AU39" s="389" t="str">
        <f>IF(AU37="","",VLOOKUP(AU37,'シフト記号表（記載例）'!$C$6:$U$35,19,FALSE))</f>
        <v/>
      </c>
      <c r="AV39" s="389" t="str">
        <f>IF(AV37="","",VLOOKUP(AV37,'シフト記号表（記載例）'!$C$6:$U$35,19,FALSE))</f>
        <v/>
      </c>
      <c r="AW39" s="463" t="str">
        <f>IF(AW37="","",VLOOKUP(AW37,'シフト記号表（記載例）'!$C$6:$U$35,19,FALSE))</f>
        <v/>
      </c>
      <c r="AX39" s="954">
        <f>IF($BB$4="４週",SUM(S39:AT39),IF($BB$4="暦月",SUM(S39:AW39),""))</f>
        <v>0</v>
      </c>
      <c r="AY39" s="955"/>
      <c r="AZ39" s="956">
        <f>IF($BB$4="４週",AX39/4,IF($BB$4="暦月",AX39/($BB$7/7),""))</f>
        <v>0</v>
      </c>
      <c r="BA39" s="957"/>
      <c r="BB39" s="942"/>
      <c r="BC39" s="942"/>
      <c r="BD39" s="942"/>
      <c r="BE39" s="942"/>
      <c r="BF39" s="942"/>
      <c r="BG39" s="943"/>
    </row>
    <row r="40" spans="1:59" s="345" customFormat="1" ht="20.25" customHeight="1" x14ac:dyDescent="0.3">
      <c r="A40" s="877">
        <v>9</v>
      </c>
      <c r="B40" s="975"/>
      <c r="C40" s="975"/>
      <c r="D40" s="975"/>
      <c r="E40" s="975"/>
      <c r="F40" s="1024"/>
      <c r="G40" s="454"/>
      <c r="H40" s="1028"/>
      <c r="I40" s="1029"/>
      <c r="J40" s="1034"/>
      <c r="K40" s="961"/>
      <c r="L40" s="961"/>
      <c r="M40" s="961"/>
      <c r="N40" s="961"/>
      <c r="O40" s="1035"/>
      <c r="P40" s="980" t="s">
        <v>322</v>
      </c>
      <c r="Q40" s="981"/>
      <c r="R40" s="982"/>
      <c r="S40" s="464"/>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467"/>
      <c r="AX40" s="983"/>
      <c r="AY40" s="984"/>
      <c r="AZ40" s="936"/>
      <c r="BA40" s="937"/>
      <c r="BB40" s="938"/>
      <c r="BC40" s="938"/>
      <c r="BD40" s="938"/>
      <c r="BE40" s="938"/>
      <c r="BF40" s="938"/>
      <c r="BG40" s="939"/>
    </row>
    <row r="41" spans="1:59" s="345" customFormat="1" ht="20.25" customHeight="1" x14ac:dyDescent="0.3">
      <c r="A41" s="877"/>
      <c r="B41" s="975"/>
      <c r="C41" s="975"/>
      <c r="D41" s="975"/>
      <c r="E41" s="975"/>
      <c r="F41" s="1024"/>
      <c r="G41" s="454"/>
      <c r="H41" s="1028"/>
      <c r="I41" s="1029"/>
      <c r="J41" s="1034"/>
      <c r="K41" s="961"/>
      <c r="L41" s="961"/>
      <c r="M41" s="961"/>
      <c r="N41" s="961"/>
      <c r="O41" s="1035"/>
      <c r="P41" s="944" t="s">
        <v>320</v>
      </c>
      <c r="Q41" s="945"/>
      <c r="R41" s="946"/>
      <c r="S41" s="460" t="str">
        <f>IF(S40="","",VLOOKUP(S40,'シフト記号表（記載例）'!$C$6:$K$35,9,FALSE))</f>
        <v/>
      </c>
      <c r="T41" s="387" t="str">
        <f>IF(T40="","",VLOOKUP(T40,'シフト記号表（記載例）'!$C$6:$K$35,9,FALSE))</f>
        <v/>
      </c>
      <c r="U41" s="387" t="str">
        <f>IF(U40="","",VLOOKUP(U40,'シフト記号表（記載例）'!$C$6:$K$35,9,FALSE))</f>
        <v/>
      </c>
      <c r="V41" s="387" t="str">
        <f>IF(V40="","",VLOOKUP(V40,'シフト記号表（記載例）'!$C$6:$K$35,9,FALSE))</f>
        <v/>
      </c>
      <c r="W41" s="387" t="str">
        <f>IF(W40="","",VLOOKUP(W40,'シフト記号表（記載例）'!$C$6:$K$35,9,FALSE))</f>
        <v/>
      </c>
      <c r="X41" s="387" t="str">
        <f>IF(X40="","",VLOOKUP(X40,'シフト記号表（記載例）'!$C$6:$K$35,9,FALSE))</f>
        <v/>
      </c>
      <c r="Y41" s="387" t="str">
        <f>IF(Y40="","",VLOOKUP(Y40,'シフト記号表（記載例）'!$C$6:$K$35,9,FALSE))</f>
        <v/>
      </c>
      <c r="Z41" s="387" t="str">
        <f>IF(Z40="","",VLOOKUP(Z40,'シフト記号表（記載例）'!$C$6:$K$35,9,FALSE))</f>
        <v/>
      </c>
      <c r="AA41" s="387" t="str">
        <f>IF(AA40="","",VLOOKUP(AA40,'シフト記号表（記載例）'!$C$6:$K$35,9,FALSE))</f>
        <v/>
      </c>
      <c r="AB41" s="387" t="str">
        <f>IF(AB40="","",VLOOKUP(AB40,'シフト記号表（記載例）'!$C$6:$K$35,9,FALSE))</f>
        <v/>
      </c>
      <c r="AC41" s="387" t="str">
        <f>IF(AC40="","",VLOOKUP(AC40,'シフト記号表（記載例）'!$C$6:$K$35,9,FALSE))</f>
        <v/>
      </c>
      <c r="AD41" s="387" t="str">
        <f>IF(AD40="","",VLOOKUP(AD40,'シフト記号表（記載例）'!$C$6:$K$35,9,FALSE))</f>
        <v/>
      </c>
      <c r="AE41" s="387" t="str">
        <f>IF(AE40="","",VLOOKUP(AE40,'シフト記号表（記載例）'!$C$6:$K$35,9,FALSE))</f>
        <v/>
      </c>
      <c r="AF41" s="387" t="str">
        <f>IF(AF40="","",VLOOKUP(AF40,'シフト記号表（記載例）'!$C$6:$K$35,9,FALSE))</f>
        <v/>
      </c>
      <c r="AG41" s="387" t="str">
        <f>IF(AG40="","",VLOOKUP(AG40,'シフト記号表（記載例）'!$C$6:$K$35,9,FALSE))</f>
        <v/>
      </c>
      <c r="AH41" s="387" t="str">
        <f>IF(AH40="","",VLOOKUP(AH40,'シフト記号表（記載例）'!$C$6:$K$35,9,FALSE))</f>
        <v/>
      </c>
      <c r="AI41" s="387" t="str">
        <f>IF(AI40="","",VLOOKUP(AI40,'シフト記号表（記載例）'!$C$6:$K$35,9,FALSE))</f>
        <v/>
      </c>
      <c r="AJ41" s="387" t="str">
        <f>IF(AJ40="","",VLOOKUP(AJ40,'シフト記号表（記載例）'!$C$6:$K$35,9,FALSE))</f>
        <v/>
      </c>
      <c r="AK41" s="387" t="str">
        <f>IF(AK40="","",VLOOKUP(AK40,'シフト記号表（記載例）'!$C$6:$K$35,9,FALSE))</f>
        <v/>
      </c>
      <c r="AL41" s="387" t="str">
        <f>IF(AL40="","",VLOOKUP(AL40,'シフト記号表（記載例）'!$C$6:$K$35,9,FALSE))</f>
        <v/>
      </c>
      <c r="AM41" s="387" t="str">
        <f>IF(AM40="","",VLOOKUP(AM40,'シフト記号表（記載例）'!$C$6:$K$35,9,FALSE))</f>
        <v/>
      </c>
      <c r="AN41" s="387" t="str">
        <f>IF(AN40="","",VLOOKUP(AN40,'シフト記号表（記載例）'!$C$6:$K$35,9,FALSE))</f>
        <v/>
      </c>
      <c r="AO41" s="387" t="str">
        <f>IF(AO40="","",VLOOKUP(AO40,'シフト記号表（記載例）'!$C$6:$K$35,9,FALSE))</f>
        <v/>
      </c>
      <c r="AP41" s="387" t="str">
        <f>IF(AP40="","",VLOOKUP(AP40,'シフト記号表（記載例）'!$C$6:$K$35,9,FALSE))</f>
        <v/>
      </c>
      <c r="AQ41" s="387" t="str">
        <f>IF(AQ40="","",VLOOKUP(AQ40,'シフト記号表（記載例）'!$C$6:$K$35,9,FALSE))</f>
        <v/>
      </c>
      <c r="AR41" s="387" t="str">
        <f>IF(AR40="","",VLOOKUP(AR40,'シフト記号表（記載例）'!$C$6:$K$35,9,FALSE))</f>
        <v/>
      </c>
      <c r="AS41" s="387" t="str">
        <f>IF(AS40="","",VLOOKUP(AS40,'シフト記号表（記載例）'!$C$6:$K$35,9,FALSE))</f>
        <v/>
      </c>
      <c r="AT41" s="387" t="str">
        <f>IF(AT40="","",VLOOKUP(AT40,'シフト記号表（記載例）'!$C$6:$K$35,9,FALSE))</f>
        <v/>
      </c>
      <c r="AU41" s="387" t="str">
        <f>IF(AU40="","",VLOOKUP(AU40,'シフト記号表（記載例）'!$C$6:$K$35,9,FALSE))</f>
        <v/>
      </c>
      <c r="AV41" s="387" t="str">
        <f>IF(AV40="","",VLOOKUP(AV40,'シフト記号表（記載例）'!$C$6:$K$35,9,FALSE))</f>
        <v/>
      </c>
      <c r="AW41" s="461" t="str">
        <f>IF(AW40="","",VLOOKUP(AW40,'シフト記号表（記載例）'!$C$6:$K$35,9,FALSE))</f>
        <v/>
      </c>
      <c r="AX41" s="947">
        <f>IF($BB$4="４週",SUM(S41:AT41),IF($BB$4="暦月",SUM(S41:AW41),""))</f>
        <v>0</v>
      </c>
      <c r="AY41" s="948"/>
      <c r="AZ41" s="949">
        <f>IF($BB$4="４週",AX41/4,IF($BB$4="暦月",AX41/($BB$7/7),""))</f>
        <v>0</v>
      </c>
      <c r="BA41" s="950"/>
      <c r="BB41" s="940"/>
      <c r="BC41" s="940"/>
      <c r="BD41" s="940"/>
      <c r="BE41" s="940"/>
      <c r="BF41" s="940"/>
      <c r="BG41" s="941"/>
    </row>
    <row r="42" spans="1:59" s="345" customFormat="1" ht="20.25" customHeight="1" thickBot="1" x14ac:dyDescent="0.35">
      <c r="A42" s="877"/>
      <c r="B42" s="978"/>
      <c r="C42" s="978"/>
      <c r="D42" s="978"/>
      <c r="E42" s="978"/>
      <c r="F42" s="1025"/>
      <c r="G42" s="455">
        <f>B40</f>
        <v>0</v>
      </c>
      <c r="H42" s="1030"/>
      <c r="I42" s="1031"/>
      <c r="J42" s="1036"/>
      <c r="K42" s="963"/>
      <c r="L42" s="963"/>
      <c r="M42" s="963"/>
      <c r="N42" s="963"/>
      <c r="O42" s="1037"/>
      <c r="P42" s="951" t="s">
        <v>321</v>
      </c>
      <c r="Q42" s="952"/>
      <c r="R42" s="953"/>
      <c r="S42" s="462" t="str">
        <f>IF(S40="","",VLOOKUP(S40,'シフト記号表（記載例）'!$C$6:$U$35,19,FALSE))</f>
        <v/>
      </c>
      <c r="T42" s="389" t="str">
        <f>IF(T40="","",VLOOKUP(T40,'シフト記号表（記載例）'!$C$6:$U$35,19,FALSE))</f>
        <v/>
      </c>
      <c r="U42" s="389" t="str">
        <f>IF(U40="","",VLOOKUP(U40,'シフト記号表（記載例）'!$C$6:$U$35,19,FALSE))</f>
        <v/>
      </c>
      <c r="V42" s="389" t="str">
        <f>IF(V40="","",VLOOKUP(V40,'シフト記号表（記載例）'!$C$6:$U$35,19,FALSE))</f>
        <v/>
      </c>
      <c r="W42" s="389" t="str">
        <f>IF(W40="","",VLOOKUP(W40,'シフト記号表（記載例）'!$C$6:$U$35,19,FALSE))</f>
        <v/>
      </c>
      <c r="X42" s="389" t="str">
        <f>IF(X40="","",VLOOKUP(X40,'シフト記号表（記載例）'!$C$6:$U$35,19,FALSE))</f>
        <v/>
      </c>
      <c r="Y42" s="389" t="str">
        <f>IF(Y40="","",VLOOKUP(Y40,'シフト記号表（記載例）'!$C$6:$U$35,19,FALSE))</f>
        <v/>
      </c>
      <c r="Z42" s="389" t="str">
        <f>IF(Z40="","",VLOOKUP(Z40,'シフト記号表（記載例）'!$C$6:$U$35,19,FALSE))</f>
        <v/>
      </c>
      <c r="AA42" s="389" t="str">
        <f>IF(AA40="","",VLOOKUP(AA40,'シフト記号表（記載例）'!$C$6:$U$35,19,FALSE))</f>
        <v/>
      </c>
      <c r="AB42" s="389" t="str">
        <f>IF(AB40="","",VLOOKUP(AB40,'シフト記号表（記載例）'!$C$6:$U$35,19,FALSE))</f>
        <v/>
      </c>
      <c r="AC42" s="389" t="str">
        <f>IF(AC40="","",VLOOKUP(AC40,'シフト記号表（記載例）'!$C$6:$U$35,19,FALSE))</f>
        <v/>
      </c>
      <c r="AD42" s="389" t="str">
        <f>IF(AD40="","",VLOOKUP(AD40,'シフト記号表（記載例）'!$C$6:$U$35,19,FALSE))</f>
        <v/>
      </c>
      <c r="AE42" s="389" t="str">
        <f>IF(AE40="","",VLOOKUP(AE40,'シフト記号表（記載例）'!$C$6:$U$35,19,FALSE))</f>
        <v/>
      </c>
      <c r="AF42" s="389" t="str">
        <f>IF(AF40="","",VLOOKUP(AF40,'シフト記号表（記載例）'!$C$6:$U$35,19,FALSE))</f>
        <v/>
      </c>
      <c r="AG42" s="389" t="str">
        <f>IF(AG40="","",VLOOKUP(AG40,'シフト記号表（記載例）'!$C$6:$U$35,19,FALSE))</f>
        <v/>
      </c>
      <c r="AH42" s="389" t="str">
        <f>IF(AH40="","",VLOOKUP(AH40,'シフト記号表（記載例）'!$C$6:$U$35,19,FALSE))</f>
        <v/>
      </c>
      <c r="AI42" s="389" t="str">
        <f>IF(AI40="","",VLOOKUP(AI40,'シフト記号表（記載例）'!$C$6:$U$35,19,FALSE))</f>
        <v/>
      </c>
      <c r="AJ42" s="389" t="str">
        <f>IF(AJ40="","",VLOOKUP(AJ40,'シフト記号表（記載例）'!$C$6:$U$35,19,FALSE))</f>
        <v/>
      </c>
      <c r="AK42" s="389" t="str">
        <f>IF(AK40="","",VLOOKUP(AK40,'シフト記号表（記載例）'!$C$6:$U$35,19,FALSE))</f>
        <v/>
      </c>
      <c r="AL42" s="389" t="str">
        <f>IF(AL40="","",VLOOKUP(AL40,'シフト記号表（記載例）'!$C$6:$U$35,19,FALSE))</f>
        <v/>
      </c>
      <c r="AM42" s="389" t="str">
        <f>IF(AM40="","",VLOOKUP(AM40,'シフト記号表（記載例）'!$C$6:$U$35,19,FALSE))</f>
        <v/>
      </c>
      <c r="AN42" s="389" t="str">
        <f>IF(AN40="","",VLOOKUP(AN40,'シフト記号表（記載例）'!$C$6:$U$35,19,FALSE))</f>
        <v/>
      </c>
      <c r="AO42" s="389" t="str">
        <f>IF(AO40="","",VLOOKUP(AO40,'シフト記号表（記載例）'!$C$6:$U$35,19,FALSE))</f>
        <v/>
      </c>
      <c r="AP42" s="389" t="str">
        <f>IF(AP40="","",VLOOKUP(AP40,'シフト記号表（記載例）'!$C$6:$U$35,19,FALSE))</f>
        <v/>
      </c>
      <c r="AQ42" s="389" t="str">
        <f>IF(AQ40="","",VLOOKUP(AQ40,'シフト記号表（記載例）'!$C$6:$U$35,19,FALSE))</f>
        <v/>
      </c>
      <c r="AR42" s="389" t="str">
        <f>IF(AR40="","",VLOOKUP(AR40,'シフト記号表（記載例）'!$C$6:$U$35,19,FALSE))</f>
        <v/>
      </c>
      <c r="AS42" s="389" t="str">
        <f>IF(AS40="","",VLOOKUP(AS40,'シフト記号表（記載例）'!$C$6:$U$35,19,FALSE))</f>
        <v/>
      </c>
      <c r="AT42" s="389" t="str">
        <f>IF(AT40="","",VLOOKUP(AT40,'シフト記号表（記載例）'!$C$6:$U$35,19,FALSE))</f>
        <v/>
      </c>
      <c r="AU42" s="389" t="str">
        <f>IF(AU40="","",VLOOKUP(AU40,'シフト記号表（記載例）'!$C$6:$U$35,19,FALSE))</f>
        <v/>
      </c>
      <c r="AV42" s="389" t="str">
        <f>IF(AV40="","",VLOOKUP(AV40,'シフト記号表（記載例）'!$C$6:$U$35,19,FALSE))</f>
        <v/>
      </c>
      <c r="AW42" s="463" t="str">
        <f>IF(AW40="","",VLOOKUP(AW40,'シフト記号表（記載例）'!$C$6:$U$35,19,FALSE))</f>
        <v/>
      </c>
      <c r="AX42" s="954">
        <f>IF($BB$4="４週",SUM(S42:AT42),IF($BB$4="暦月",SUM(S42:AW42),""))</f>
        <v>0</v>
      </c>
      <c r="AY42" s="955"/>
      <c r="AZ42" s="956">
        <f>IF($BB$4="４週",AX42/4,IF($BB$4="暦月",AX42/($BB$7/7),""))</f>
        <v>0</v>
      </c>
      <c r="BA42" s="957"/>
      <c r="BB42" s="942"/>
      <c r="BC42" s="942"/>
      <c r="BD42" s="942"/>
      <c r="BE42" s="942"/>
      <c r="BF42" s="942"/>
      <c r="BG42" s="943"/>
    </row>
    <row r="43" spans="1:59" s="345" customFormat="1" ht="20.25" customHeight="1" x14ac:dyDescent="0.3">
      <c r="A43" s="877">
        <v>10</v>
      </c>
      <c r="B43" s="975"/>
      <c r="C43" s="975"/>
      <c r="D43" s="975"/>
      <c r="E43" s="975"/>
      <c r="F43" s="1024"/>
      <c r="G43" s="454"/>
      <c r="H43" s="1028"/>
      <c r="I43" s="1029"/>
      <c r="J43" s="1034"/>
      <c r="K43" s="961"/>
      <c r="L43" s="961"/>
      <c r="M43" s="961"/>
      <c r="N43" s="961"/>
      <c r="O43" s="1035"/>
      <c r="P43" s="980" t="s">
        <v>323</v>
      </c>
      <c r="Q43" s="981"/>
      <c r="R43" s="982"/>
      <c r="S43" s="464"/>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467"/>
      <c r="AX43" s="983"/>
      <c r="AY43" s="984"/>
      <c r="AZ43" s="936"/>
      <c r="BA43" s="937"/>
      <c r="BB43" s="938"/>
      <c r="BC43" s="938"/>
      <c r="BD43" s="938"/>
      <c r="BE43" s="938"/>
      <c r="BF43" s="938"/>
      <c r="BG43" s="939"/>
    </row>
    <row r="44" spans="1:59" s="345" customFormat="1" ht="20.25" customHeight="1" x14ac:dyDescent="0.3">
      <c r="A44" s="877"/>
      <c r="B44" s="975"/>
      <c r="C44" s="975"/>
      <c r="D44" s="975"/>
      <c r="E44" s="975"/>
      <c r="F44" s="1024"/>
      <c r="G44" s="454"/>
      <c r="H44" s="1028"/>
      <c r="I44" s="1029"/>
      <c r="J44" s="1034"/>
      <c r="K44" s="961"/>
      <c r="L44" s="961"/>
      <c r="M44" s="961"/>
      <c r="N44" s="961"/>
      <c r="O44" s="1035"/>
      <c r="P44" s="944" t="s">
        <v>320</v>
      </c>
      <c r="Q44" s="945"/>
      <c r="R44" s="946"/>
      <c r="S44" s="460" t="str">
        <f>IF(S43="","",VLOOKUP(S43,'シフト記号表（記載例）'!$C$6:$K$35,9,FALSE))</f>
        <v/>
      </c>
      <c r="T44" s="387" t="str">
        <f>IF(T43="","",VLOOKUP(T43,'シフト記号表（記載例）'!$C$6:$K$35,9,FALSE))</f>
        <v/>
      </c>
      <c r="U44" s="387" t="str">
        <f>IF(U43="","",VLOOKUP(U43,'シフト記号表（記載例）'!$C$6:$K$35,9,FALSE))</f>
        <v/>
      </c>
      <c r="V44" s="387" t="str">
        <f>IF(V43="","",VLOOKUP(V43,'シフト記号表（記載例）'!$C$6:$K$35,9,FALSE))</f>
        <v/>
      </c>
      <c r="W44" s="387" t="str">
        <f>IF(W43="","",VLOOKUP(W43,'シフト記号表（記載例）'!$C$6:$K$35,9,FALSE))</f>
        <v/>
      </c>
      <c r="X44" s="387" t="str">
        <f>IF(X43="","",VLOOKUP(X43,'シフト記号表（記載例）'!$C$6:$K$35,9,FALSE))</f>
        <v/>
      </c>
      <c r="Y44" s="387" t="str">
        <f>IF(Y43="","",VLOOKUP(Y43,'シフト記号表（記載例）'!$C$6:$K$35,9,FALSE))</f>
        <v/>
      </c>
      <c r="Z44" s="387" t="str">
        <f>IF(Z43="","",VLOOKUP(Z43,'シフト記号表（記載例）'!$C$6:$K$35,9,FALSE))</f>
        <v/>
      </c>
      <c r="AA44" s="387" t="str">
        <f>IF(AA43="","",VLOOKUP(AA43,'シフト記号表（記載例）'!$C$6:$K$35,9,FALSE))</f>
        <v/>
      </c>
      <c r="AB44" s="387" t="str">
        <f>IF(AB43="","",VLOOKUP(AB43,'シフト記号表（記載例）'!$C$6:$K$35,9,FALSE))</f>
        <v/>
      </c>
      <c r="AC44" s="387" t="str">
        <f>IF(AC43="","",VLOOKUP(AC43,'シフト記号表（記載例）'!$C$6:$K$35,9,FALSE))</f>
        <v/>
      </c>
      <c r="AD44" s="387" t="str">
        <f>IF(AD43="","",VLOOKUP(AD43,'シフト記号表（記載例）'!$C$6:$K$35,9,FALSE))</f>
        <v/>
      </c>
      <c r="AE44" s="387" t="str">
        <f>IF(AE43="","",VLOOKUP(AE43,'シフト記号表（記載例）'!$C$6:$K$35,9,FALSE))</f>
        <v/>
      </c>
      <c r="AF44" s="387" t="str">
        <f>IF(AF43="","",VLOOKUP(AF43,'シフト記号表（記載例）'!$C$6:$K$35,9,FALSE))</f>
        <v/>
      </c>
      <c r="AG44" s="387" t="str">
        <f>IF(AG43="","",VLOOKUP(AG43,'シフト記号表（記載例）'!$C$6:$K$35,9,FALSE))</f>
        <v/>
      </c>
      <c r="AH44" s="387" t="str">
        <f>IF(AH43="","",VLOOKUP(AH43,'シフト記号表（記載例）'!$C$6:$K$35,9,FALSE))</f>
        <v/>
      </c>
      <c r="AI44" s="387" t="str">
        <f>IF(AI43="","",VLOOKUP(AI43,'シフト記号表（記載例）'!$C$6:$K$35,9,FALSE))</f>
        <v/>
      </c>
      <c r="AJ44" s="387" t="str">
        <f>IF(AJ43="","",VLOOKUP(AJ43,'シフト記号表（記載例）'!$C$6:$K$35,9,FALSE))</f>
        <v/>
      </c>
      <c r="AK44" s="387" t="str">
        <f>IF(AK43="","",VLOOKUP(AK43,'シフト記号表（記載例）'!$C$6:$K$35,9,FALSE))</f>
        <v/>
      </c>
      <c r="AL44" s="387" t="str">
        <f>IF(AL43="","",VLOOKUP(AL43,'シフト記号表（記載例）'!$C$6:$K$35,9,FALSE))</f>
        <v/>
      </c>
      <c r="AM44" s="387" t="str">
        <f>IF(AM43="","",VLOOKUP(AM43,'シフト記号表（記載例）'!$C$6:$K$35,9,FALSE))</f>
        <v/>
      </c>
      <c r="AN44" s="387" t="str">
        <f>IF(AN43="","",VLOOKUP(AN43,'シフト記号表（記載例）'!$C$6:$K$35,9,FALSE))</f>
        <v/>
      </c>
      <c r="AO44" s="387" t="str">
        <f>IF(AO43="","",VLOOKUP(AO43,'シフト記号表（記載例）'!$C$6:$K$35,9,FALSE))</f>
        <v/>
      </c>
      <c r="AP44" s="387" t="str">
        <f>IF(AP43="","",VLOOKUP(AP43,'シフト記号表（記載例）'!$C$6:$K$35,9,FALSE))</f>
        <v/>
      </c>
      <c r="AQ44" s="387" t="str">
        <f>IF(AQ43="","",VLOOKUP(AQ43,'シフト記号表（記載例）'!$C$6:$K$35,9,FALSE))</f>
        <v/>
      </c>
      <c r="AR44" s="387" t="str">
        <f>IF(AR43="","",VLOOKUP(AR43,'シフト記号表（記載例）'!$C$6:$K$35,9,FALSE))</f>
        <v/>
      </c>
      <c r="AS44" s="387" t="str">
        <f>IF(AS43="","",VLOOKUP(AS43,'シフト記号表（記載例）'!$C$6:$K$35,9,FALSE))</f>
        <v/>
      </c>
      <c r="AT44" s="387" t="str">
        <f>IF(AT43="","",VLOOKUP(AT43,'シフト記号表（記載例）'!$C$6:$K$35,9,FALSE))</f>
        <v/>
      </c>
      <c r="AU44" s="387" t="str">
        <f>IF(AU43="","",VLOOKUP(AU43,'シフト記号表（記載例）'!$C$6:$K$35,9,FALSE))</f>
        <v/>
      </c>
      <c r="AV44" s="387" t="str">
        <f>IF(AV43="","",VLOOKUP(AV43,'シフト記号表（記載例）'!$C$6:$K$35,9,FALSE))</f>
        <v/>
      </c>
      <c r="AW44" s="461" t="str">
        <f>IF(AW43="","",VLOOKUP(AW43,'シフト記号表（記載例）'!$C$6:$K$35,9,FALSE))</f>
        <v/>
      </c>
      <c r="AX44" s="947">
        <f>IF($BB$4="４週",SUM(S44:AT44),IF($BB$4="暦月",SUM(S44:AW44),""))</f>
        <v>0</v>
      </c>
      <c r="AY44" s="948"/>
      <c r="AZ44" s="949">
        <f>IF($BB$4="４週",AX44/4,IF($BB$4="暦月",AX44/($BB$7/7),""))</f>
        <v>0</v>
      </c>
      <c r="BA44" s="950"/>
      <c r="BB44" s="940"/>
      <c r="BC44" s="940"/>
      <c r="BD44" s="940"/>
      <c r="BE44" s="940"/>
      <c r="BF44" s="940"/>
      <c r="BG44" s="941"/>
    </row>
    <row r="45" spans="1:59" s="345" customFormat="1" ht="20.25" customHeight="1" thickBot="1" x14ac:dyDescent="0.35">
      <c r="A45" s="877"/>
      <c r="B45" s="978"/>
      <c r="C45" s="978"/>
      <c r="D45" s="978"/>
      <c r="E45" s="978"/>
      <c r="F45" s="1025"/>
      <c r="G45" s="455">
        <f>B43</f>
        <v>0</v>
      </c>
      <c r="H45" s="1030"/>
      <c r="I45" s="1031"/>
      <c r="J45" s="1036"/>
      <c r="K45" s="963"/>
      <c r="L45" s="963"/>
      <c r="M45" s="963"/>
      <c r="N45" s="963"/>
      <c r="O45" s="1037"/>
      <c r="P45" s="951" t="s">
        <v>321</v>
      </c>
      <c r="Q45" s="952"/>
      <c r="R45" s="953"/>
      <c r="S45" s="462" t="str">
        <f>IF(S43="","",VLOOKUP(S43,'シフト記号表（記載例）'!$C$6:$U$35,19,FALSE))</f>
        <v/>
      </c>
      <c r="T45" s="389" t="str">
        <f>IF(T43="","",VLOOKUP(T43,'シフト記号表（記載例）'!$C$6:$U$35,19,FALSE))</f>
        <v/>
      </c>
      <c r="U45" s="389" t="str">
        <f>IF(U43="","",VLOOKUP(U43,'シフト記号表（記載例）'!$C$6:$U$35,19,FALSE))</f>
        <v/>
      </c>
      <c r="V45" s="389" t="str">
        <f>IF(V43="","",VLOOKUP(V43,'シフト記号表（記載例）'!$C$6:$U$35,19,FALSE))</f>
        <v/>
      </c>
      <c r="W45" s="389" t="str">
        <f>IF(W43="","",VLOOKUP(W43,'シフト記号表（記載例）'!$C$6:$U$35,19,FALSE))</f>
        <v/>
      </c>
      <c r="X45" s="389" t="str">
        <f>IF(X43="","",VLOOKUP(X43,'シフト記号表（記載例）'!$C$6:$U$35,19,FALSE))</f>
        <v/>
      </c>
      <c r="Y45" s="389" t="str">
        <f>IF(Y43="","",VLOOKUP(Y43,'シフト記号表（記載例）'!$C$6:$U$35,19,FALSE))</f>
        <v/>
      </c>
      <c r="Z45" s="389" t="str">
        <f>IF(Z43="","",VLOOKUP(Z43,'シフト記号表（記載例）'!$C$6:$U$35,19,FALSE))</f>
        <v/>
      </c>
      <c r="AA45" s="389" t="str">
        <f>IF(AA43="","",VLOOKUP(AA43,'シフト記号表（記載例）'!$C$6:$U$35,19,FALSE))</f>
        <v/>
      </c>
      <c r="AB45" s="389" t="str">
        <f>IF(AB43="","",VLOOKUP(AB43,'シフト記号表（記載例）'!$C$6:$U$35,19,FALSE))</f>
        <v/>
      </c>
      <c r="AC45" s="389" t="str">
        <f>IF(AC43="","",VLOOKUP(AC43,'シフト記号表（記載例）'!$C$6:$U$35,19,FALSE))</f>
        <v/>
      </c>
      <c r="AD45" s="389" t="str">
        <f>IF(AD43="","",VLOOKUP(AD43,'シフト記号表（記載例）'!$C$6:$U$35,19,FALSE))</f>
        <v/>
      </c>
      <c r="AE45" s="389" t="str">
        <f>IF(AE43="","",VLOOKUP(AE43,'シフト記号表（記載例）'!$C$6:$U$35,19,FALSE))</f>
        <v/>
      </c>
      <c r="AF45" s="389" t="str">
        <f>IF(AF43="","",VLOOKUP(AF43,'シフト記号表（記載例）'!$C$6:$U$35,19,FALSE))</f>
        <v/>
      </c>
      <c r="AG45" s="389" t="str">
        <f>IF(AG43="","",VLOOKUP(AG43,'シフト記号表（記載例）'!$C$6:$U$35,19,FALSE))</f>
        <v/>
      </c>
      <c r="AH45" s="389" t="str">
        <f>IF(AH43="","",VLOOKUP(AH43,'シフト記号表（記載例）'!$C$6:$U$35,19,FALSE))</f>
        <v/>
      </c>
      <c r="AI45" s="389" t="str">
        <f>IF(AI43="","",VLOOKUP(AI43,'シフト記号表（記載例）'!$C$6:$U$35,19,FALSE))</f>
        <v/>
      </c>
      <c r="AJ45" s="389" t="str">
        <f>IF(AJ43="","",VLOOKUP(AJ43,'シフト記号表（記載例）'!$C$6:$U$35,19,FALSE))</f>
        <v/>
      </c>
      <c r="AK45" s="389" t="str">
        <f>IF(AK43="","",VLOOKUP(AK43,'シフト記号表（記載例）'!$C$6:$U$35,19,FALSE))</f>
        <v/>
      </c>
      <c r="AL45" s="389" t="str">
        <f>IF(AL43="","",VLOOKUP(AL43,'シフト記号表（記載例）'!$C$6:$U$35,19,FALSE))</f>
        <v/>
      </c>
      <c r="AM45" s="389" t="str">
        <f>IF(AM43="","",VLOOKUP(AM43,'シフト記号表（記載例）'!$C$6:$U$35,19,FALSE))</f>
        <v/>
      </c>
      <c r="AN45" s="389" t="str">
        <f>IF(AN43="","",VLOOKUP(AN43,'シフト記号表（記載例）'!$C$6:$U$35,19,FALSE))</f>
        <v/>
      </c>
      <c r="AO45" s="389" t="str">
        <f>IF(AO43="","",VLOOKUP(AO43,'シフト記号表（記載例）'!$C$6:$U$35,19,FALSE))</f>
        <v/>
      </c>
      <c r="AP45" s="389" t="str">
        <f>IF(AP43="","",VLOOKUP(AP43,'シフト記号表（記載例）'!$C$6:$U$35,19,FALSE))</f>
        <v/>
      </c>
      <c r="AQ45" s="389" t="str">
        <f>IF(AQ43="","",VLOOKUP(AQ43,'シフト記号表（記載例）'!$C$6:$U$35,19,FALSE))</f>
        <v/>
      </c>
      <c r="AR45" s="389" t="str">
        <f>IF(AR43="","",VLOOKUP(AR43,'シフト記号表（記載例）'!$C$6:$U$35,19,FALSE))</f>
        <v/>
      </c>
      <c r="AS45" s="389" t="str">
        <f>IF(AS43="","",VLOOKUP(AS43,'シフト記号表（記載例）'!$C$6:$U$35,19,FALSE))</f>
        <v/>
      </c>
      <c r="AT45" s="389" t="str">
        <f>IF(AT43="","",VLOOKUP(AT43,'シフト記号表（記載例）'!$C$6:$U$35,19,FALSE))</f>
        <v/>
      </c>
      <c r="AU45" s="389" t="str">
        <f>IF(AU43="","",VLOOKUP(AU43,'シフト記号表（記載例）'!$C$6:$U$35,19,FALSE))</f>
        <v/>
      </c>
      <c r="AV45" s="389" t="str">
        <f>IF(AV43="","",VLOOKUP(AV43,'シフト記号表（記載例）'!$C$6:$U$35,19,FALSE))</f>
        <v/>
      </c>
      <c r="AW45" s="463" t="str">
        <f>IF(AW43="","",VLOOKUP(AW43,'シフト記号表（記載例）'!$C$6:$U$35,19,FALSE))</f>
        <v/>
      </c>
      <c r="AX45" s="954">
        <f>IF($BB$4="４週",SUM(S45:AT45),IF($BB$4="暦月",SUM(S45:AW45),""))</f>
        <v>0</v>
      </c>
      <c r="AY45" s="955"/>
      <c r="AZ45" s="956">
        <f>IF($BB$4="４週",AX45/4,IF($BB$4="暦月",AX45/($BB$7/7),""))</f>
        <v>0</v>
      </c>
      <c r="BA45" s="957"/>
      <c r="BB45" s="942"/>
      <c r="BC45" s="942"/>
      <c r="BD45" s="942"/>
      <c r="BE45" s="942"/>
      <c r="BF45" s="942"/>
      <c r="BG45" s="943"/>
    </row>
    <row r="46" spans="1:59" s="345" customFormat="1" ht="20.25" customHeight="1" x14ac:dyDescent="0.3">
      <c r="A46" s="877">
        <v>11</v>
      </c>
      <c r="B46" s="975"/>
      <c r="C46" s="975"/>
      <c r="D46" s="975"/>
      <c r="E46" s="975"/>
      <c r="F46" s="1024"/>
      <c r="G46" s="454"/>
      <c r="H46" s="1028"/>
      <c r="I46" s="1029"/>
      <c r="J46" s="1034"/>
      <c r="K46" s="961"/>
      <c r="L46" s="961"/>
      <c r="M46" s="961"/>
      <c r="N46" s="961"/>
      <c r="O46" s="1035"/>
      <c r="P46" s="980" t="s">
        <v>426</v>
      </c>
      <c r="Q46" s="981"/>
      <c r="R46" s="982"/>
      <c r="S46" s="464"/>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467"/>
      <c r="AX46" s="983"/>
      <c r="AY46" s="984"/>
      <c r="AZ46" s="936"/>
      <c r="BA46" s="937"/>
      <c r="BB46" s="938"/>
      <c r="BC46" s="938"/>
      <c r="BD46" s="938"/>
      <c r="BE46" s="938"/>
      <c r="BF46" s="938"/>
      <c r="BG46" s="939"/>
    </row>
    <row r="47" spans="1:59" s="345" customFormat="1" ht="20.25" customHeight="1" x14ac:dyDescent="0.3">
      <c r="A47" s="877"/>
      <c r="B47" s="975"/>
      <c r="C47" s="975"/>
      <c r="D47" s="975"/>
      <c r="E47" s="975"/>
      <c r="F47" s="1024"/>
      <c r="G47" s="454"/>
      <c r="H47" s="1028"/>
      <c r="I47" s="1029"/>
      <c r="J47" s="1034"/>
      <c r="K47" s="961"/>
      <c r="L47" s="961"/>
      <c r="M47" s="961"/>
      <c r="N47" s="961"/>
      <c r="O47" s="1035"/>
      <c r="P47" s="944" t="s">
        <v>320</v>
      </c>
      <c r="Q47" s="945"/>
      <c r="R47" s="946"/>
      <c r="S47" s="460" t="str">
        <f>IF(S46="","",VLOOKUP(S46,'シフト記号表（記載例）'!$C$6:$K$35,9,FALSE))</f>
        <v/>
      </c>
      <c r="T47" s="387" t="str">
        <f>IF(T46="","",VLOOKUP(T46,'シフト記号表（記載例）'!$C$6:$K$35,9,FALSE))</f>
        <v/>
      </c>
      <c r="U47" s="387" t="str">
        <f>IF(U46="","",VLOOKUP(U46,'シフト記号表（記載例）'!$C$6:$K$35,9,FALSE))</f>
        <v/>
      </c>
      <c r="V47" s="387" t="str">
        <f>IF(V46="","",VLOOKUP(V46,'シフト記号表（記載例）'!$C$6:$K$35,9,FALSE))</f>
        <v/>
      </c>
      <c r="W47" s="387" t="str">
        <f>IF(W46="","",VLOOKUP(W46,'シフト記号表（記載例）'!$C$6:$K$35,9,FALSE))</f>
        <v/>
      </c>
      <c r="X47" s="387" t="str">
        <f>IF(X46="","",VLOOKUP(X46,'シフト記号表（記載例）'!$C$6:$K$35,9,FALSE))</f>
        <v/>
      </c>
      <c r="Y47" s="387" t="str">
        <f>IF(Y46="","",VLOOKUP(Y46,'シフト記号表（記載例）'!$C$6:$K$35,9,FALSE))</f>
        <v/>
      </c>
      <c r="Z47" s="387" t="str">
        <f>IF(Z46="","",VLOOKUP(Z46,'シフト記号表（記載例）'!$C$6:$K$35,9,FALSE))</f>
        <v/>
      </c>
      <c r="AA47" s="387" t="str">
        <f>IF(AA46="","",VLOOKUP(AA46,'シフト記号表（記載例）'!$C$6:$K$35,9,FALSE))</f>
        <v/>
      </c>
      <c r="AB47" s="387" t="str">
        <f>IF(AB46="","",VLOOKUP(AB46,'シフト記号表（記載例）'!$C$6:$K$35,9,FALSE))</f>
        <v/>
      </c>
      <c r="AC47" s="387" t="str">
        <f>IF(AC46="","",VLOOKUP(AC46,'シフト記号表（記載例）'!$C$6:$K$35,9,FALSE))</f>
        <v/>
      </c>
      <c r="AD47" s="387" t="str">
        <f>IF(AD46="","",VLOOKUP(AD46,'シフト記号表（記載例）'!$C$6:$K$35,9,FALSE))</f>
        <v/>
      </c>
      <c r="AE47" s="387" t="str">
        <f>IF(AE46="","",VLOOKUP(AE46,'シフト記号表（記載例）'!$C$6:$K$35,9,FALSE))</f>
        <v/>
      </c>
      <c r="AF47" s="387" t="str">
        <f>IF(AF46="","",VLOOKUP(AF46,'シフト記号表（記載例）'!$C$6:$K$35,9,FALSE))</f>
        <v/>
      </c>
      <c r="AG47" s="387" t="str">
        <f>IF(AG46="","",VLOOKUP(AG46,'シフト記号表（記載例）'!$C$6:$K$35,9,FALSE))</f>
        <v/>
      </c>
      <c r="AH47" s="387" t="str">
        <f>IF(AH46="","",VLOOKUP(AH46,'シフト記号表（記載例）'!$C$6:$K$35,9,FALSE))</f>
        <v/>
      </c>
      <c r="AI47" s="387" t="str">
        <f>IF(AI46="","",VLOOKUP(AI46,'シフト記号表（記載例）'!$C$6:$K$35,9,FALSE))</f>
        <v/>
      </c>
      <c r="AJ47" s="387" t="str">
        <f>IF(AJ46="","",VLOOKUP(AJ46,'シフト記号表（記載例）'!$C$6:$K$35,9,FALSE))</f>
        <v/>
      </c>
      <c r="AK47" s="387" t="str">
        <f>IF(AK46="","",VLOOKUP(AK46,'シフト記号表（記載例）'!$C$6:$K$35,9,FALSE))</f>
        <v/>
      </c>
      <c r="AL47" s="387" t="str">
        <f>IF(AL46="","",VLOOKUP(AL46,'シフト記号表（記載例）'!$C$6:$K$35,9,FALSE))</f>
        <v/>
      </c>
      <c r="AM47" s="387" t="str">
        <f>IF(AM46="","",VLOOKUP(AM46,'シフト記号表（記載例）'!$C$6:$K$35,9,FALSE))</f>
        <v/>
      </c>
      <c r="AN47" s="387" t="str">
        <f>IF(AN46="","",VLOOKUP(AN46,'シフト記号表（記載例）'!$C$6:$K$35,9,FALSE))</f>
        <v/>
      </c>
      <c r="AO47" s="387" t="str">
        <f>IF(AO46="","",VLOOKUP(AO46,'シフト記号表（記載例）'!$C$6:$K$35,9,FALSE))</f>
        <v/>
      </c>
      <c r="AP47" s="387" t="str">
        <f>IF(AP46="","",VLOOKUP(AP46,'シフト記号表（記載例）'!$C$6:$K$35,9,FALSE))</f>
        <v/>
      </c>
      <c r="AQ47" s="387" t="str">
        <f>IF(AQ46="","",VLOOKUP(AQ46,'シフト記号表（記載例）'!$C$6:$K$35,9,FALSE))</f>
        <v/>
      </c>
      <c r="AR47" s="387" t="str">
        <f>IF(AR46="","",VLOOKUP(AR46,'シフト記号表（記載例）'!$C$6:$K$35,9,FALSE))</f>
        <v/>
      </c>
      <c r="AS47" s="387" t="str">
        <f>IF(AS46="","",VLOOKUP(AS46,'シフト記号表（記載例）'!$C$6:$K$35,9,FALSE))</f>
        <v/>
      </c>
      <c r="AT47" s="387" t="str">
        <f>IF(AT46="","",VLOOKUP(AT46,'シフト記号表（記載例）'!$C$6:$K$35,9,FALSE))</f>
        <v/>
      </c>
      <c r="AU47" s="387" t="str">
        <f>IF(AU46="","",VLOOKUP(AU46,'シフト記号表（記載例）'!$C$6:$K$35,9,FALSE))</f>
        <v/>
      </c>
      <c r="AV47" s="387" t="str">
        <f>IF(AV46="","",VLOOKUP(AV46,'シフト記号表（記載例）'!$C$6:$K$35,9,FALSE))</f>
        <v/>
      </c>
      <c r="AW47" s="461" t="str">
        <f>IF(AW46="","",VLOOKUP(AW46,'シフト記号表（記載例）'!$C$6:$K$35,9,FALSE))</f>
        <v/>
      </c>
      <c r="AX47" s="947">
        <f>IF($BB$4="４週",SUM(S47:AT47),IF($BB$4="暦月",SUM(S47:AW47),""))</f>
        <v>0</v>
      </c>
      <c r="AY47" s="948"/>
      <c r="AZ47" s="949">
        <f>IF($BB$4="４週",AX47/4,IF($BB$4="暦月",AX47/($BB$7/7),""))</f>
        <v>0</v>
      </c>
      <c r="BA47" s="950"/>
      <c r="BB47" s="940"/>
      <c r="BC47" s="940"/>
      <c r="BD47" s="940"/>
      <c r="BE47" s="940"/>
      <c r="BF47" s="940"/>
      <c r="BG47" s="941"/>
    </row>
    <row r="48" spans="1:59" s="345" customFormat="1" ht="20.25" customHeight="1" thickBot="1" x14ac:dyDescent="0.35">
      <c r="A48" s="877"/>
      <c r="B48" s="978"/>
      <c r="C48" s="978"/>
      <c r="D48" s="978"/>
      <c r="E48" s="978"/>
      <c r="F48" s="1025"/>
      <c r="G48" s="455">
        <f>B46</f>
        <v>0</v>
      </c>
      <c r="H48" s="1030"/>
      <c r="I48" s="1031"/>
      <c r="J48" s="1036"/>
      <c r="K48" s="963"/>
      <c r="L48" s="963"/>
      <c r="M48" s="963"/>
      <c r="N48" s="963"/>
      <c r="O48" s="1037"/>
      <c r="P48" s="951" t="s">
        <v>321</v>
      </c>
      <c r="Q48" s="952"/>
      <c r="R48" s="953"/>
      <c r="S48" s="462" t="str">
        <f>IF(S46="","",VLOOKUP(S46,'シフト記号表（記載例）'!$C$6:$U$35,19,FALSE))</f>
        <v/>
      </c>
      <c r="T48" s="389" t="str">
        <f>IF(T46="","",VLOOKUP(T46,'シフト記号表（記載例）'!$C$6:$U$35,19,FALSE))</f>
        <v/>
      </c>
      <c r="U48" s="389" t="str">
        <f>IF(U46="","",VLOOKUP(U46,'シフト記号表（記載例）'!$C$6:$U$35,19,FALSE))</f>
        <v/>
      </c>
      <c r="V48" s="389" t="str">
        <f>IF(V46="","",VLOOKUP(V46,'シフト記号表（記載例）'!$C$6:$U$35,19,FALSE))</f>
        <v/>
      </c>
      <c r="W48" s="389" t="str">
        <f>IF(W46="","",VLOOKUP(W46,'シフト記号表（記載例）'!$C$6:$U$35,19,FALSE))</f>
        <v/>
      </c>
      <c r="X48" s="389" t="str">
        <f>IF(X46="","",VLOOKUP(X46,'シフト記号表（記載例）'!$C$6:$U$35,19,FALSE))</f>
        <v/>
      </c>
      <c r="Y48" s="389" t="str">
        <f>IF(Y46="","",VLOOKUP(Y46,'シフト記号表（記載例）'!$C$6:$U$35,19,FALSE))</f>
        <v/>
      </c>
      <c r="Z48" s="389" t="str">
        <f>IF(Z46="","",VLOOKUP(Z46,'シフト記号表（記載例）'!$C$6:$U$35,19,FALSE))</f>
        <v/>
      </c>
      <c r="AA48" s="389" t="str">
        <f>IF(AA46="","",VLOOKUP(AA46,'シフト記号表（記載例）'!$C$6:$U$35,19,FALSE))</f>
        <v/>
      </c>
      <c r="AB48" s="389" t="str">
        <f>IF(AB46="","",VLOOKUP(AB46,'シフト記号表（記載例）'!$C$6:$U$35,19,FALSE))</f>
        <v/>
      </c>
      <c r="AC48" s="389" t="str">
        <f>IF(AC46="","",VLOOKUP(AC46,'シフト記号表（記載例）'!$C$6:$U$35,19,FALSE))</f>
        <v/>
      </c>
      <c r="AD48" s="389" t="str">
        <f>IF(AD46="","",VLOOKUP(AD46,'シフト記号表（記載例）'!$C$6:$U$35,19,FALSE))</f>
        <v/>
      </c>
      <c r="AE48" s="389" t="str">
        <f>IF(AE46="","",VLOOKUP(AE46,'シフト記号表（記載例）'!$C$6:$U$35,19,FALSE))</f>
        <v/>
      </c>
      <c r="AF48" s="389" t="str">
        <f>IF(AF46="","",VLOOKUP(AF46,'シフト記号表（記載例）'!$C$6:$U$35,19,FALSE))</f>
        <v/>
      </c>
      <c r="AG48" s="389" t="str">
        <f>IF(AG46="","",VLOOKUP(AG46,'シフト記号表（記載例）'!$C$6:$U$35,19,FALSE))</f>
        <v/>
      </c>
      <c r="AH48" s="389" t="str">
        <f>IF(AH46="","",VLOOKUP(AH46,'シフト記号表（記載例）'!$C$6:$U$35,19,FALSE))</f>
        <v/>
      </c>
      <c r="AI48" s="389" t="str">
        <f>IF(AI46="","",VLOOKUP(AI46,'シフト記号表（記載例）'!$C$6:$U$35,19,FALSE))</f>
        <v/>
      </c>
      <c r="AJ48" s="389" t="str">
        <f>IF(AJ46="","",VLOOKUP(AJ46,'シフト記号表（記載例）'!$C$6:$U$35,19,FALSE))</f>
        <v/>
      </c>
      <c r="AK48" s="389" t="str">
        <f>IF(AK46="","",VLOOKUP(AK46,'シフト記号表（記載例）'!$C$6:$U$35,19,FALSE))</f>
        <v/>
      </c>
      <c r="AL48" s="389" t="str">
        <f>IF(AL46="","",VLOOKUP(AL46,'シフト記号表（記載例）'!$C$6:$U$35,19,FALSE))</f>
        <v/>
      </c>
      <c r="AM48" s="389" t="str">
        <f>IF(AM46="","",VLOOKUP(AM46,'シフト記号表（記載例）'!$C$6:$U$35,19,FALSE))</f>
        <v/>
      </c>
      <c r="AN48" s="389" t="str">
        <f>IF(AN46="","",VLOOKUP(AN46,'シフト記号表（記載例）'!$C$6:$U$35,19,FALSE))</f>
        <v/>
      </c>
      <c r="AO48" s="389" t="str">
        <f>IF(AO46="","",VLOOKUP(AO46,'シフト記号表（記載例）'!$C$6:$U$35,19,FALSE))</f>
        <v/>
      </c>
      <c r="AP48" s="389" t="str">
        <f>IF(AP46="","",VLOOKUP(AP46,'シフト記号表（記載例）'!$C$6:$U$35,19,FALSE))</f>
        <v/>
      </c>
      <c r="AQ48" s="389" t="str">
        <f>IF(AQ46="","",VLOOKUP(AQ46,'シフト記号表（記載例）'!$C$6:$U$35,19,FALSE))</f>
        <v/>
      </c>
      <c r="AR48" s="389" t="str">
        <f>IF(AR46="","",VLOOKUP(AR46,'シフト記号表（記載例）'!$C$6:$U$35,19,FALSE))</f>
        <v/>
      </c>
      <c r="AS48" s="389" t="str">
        <f>IF(AS46="","",VLOOKUP(AS46,'シフト記号表（記載例）'!$C$6:$U$35,19,FALSE))</f>
        <v/>
      </c>
      <c r="AT48" s="389" t="str">
        <f>IF(AT46="","",VLOOKUP(AT46,'シフト記号表（記載例）'!$C$6:$U$35,19,FALSE))</f>
        <v/>
      </c>
      <c r="AU48" s="389" t="str">
        <f>IF(AU46="","",VLOOKUP(AU46,'シフト記号表（記載例）'!$C$6:$U$35,19,FALSE))</f>
        <v/>
      </c>
      <c r="AV48" s="389" t="str">
        <f>IF(AV46="","",VLOOKUP(AV46,'シフト記号表（記載例）'!$C$6:$U$35,19,FALSE))</f>
        <v/>
      </c>
      <c r="AW48" s="463" t="str">
        <f>IF(AW46="","",VLOOKUP(AW46,'シフト記号表（記載例）'!$C$6:$U$35,19,FALSE))</f>
        <v/>
      </c>
      <c r="AX48" s="954">
        <f>IF($BB$4="４週",SUM(S48:AT48),IF($BB$4="暦月",SUM(S48:AW48),""))</f>
        <v>0</v>
      </c>
      <c r="AY48" s="955"/>
      <c r="AZ48" s="956">
        <f>IF($BB$4="４週",AX48/4,IF($BB$4="暦月",AX48/($BB$7/7),""))</f>
        <v>0</v>
      </c>
      <c r="BA48" s="957"/>
      <c r="BB48" s="942"/>
      <c r="BC48" s="942"/>
      <c r="BD48" s="942"/>
      <c r="BE48" s="942"/>
      <c r="BF48" s="942"/>
      <c r="BG48" s="943"/>
    </row>
    <row r="49" spans="1:59" s="345" customFormat="1" ht="20.25" customHeight="1" x14ac:dyDescent="0.3">
      <c r="A49" s="877">
        <v>12</v>
      </c>
      <c r="B49" s="975"/>
      <c r="C49" s="975"/>
      <c r="D49" s="975"/>
      <c r="E49" s="975"/>
      <c r="F49" s="1024"/>
      <c r="G49" s="454"/>
      <c r="H49" s="1028"/>
      <c r="I49" s="1029"/>
      <c r="J49" s="1034"/>
      <c r="K49" s="961"/>
      <c r="L49" s="961"/>
      <c r="M49" s="961"/>
      <c r="N49" s="961"/>
      <c r="O49" s="1035"/>
      <c r="P49" s="980" t="s">
        <v>322</v>
      </c>
      <c r="Q49" s="981"/>
      <c r="R49" s="982"/>
      <c r="S49" s="464"/>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467"/>
      <c r="AX49" s="983"/>
      <c r="AY49" s="984"/>
      <c r="AZ49" s="936"/>
      <c r="BA49" s="937"/>
      <c r="BB49" s="938"/>
      <c r="BC49" s="938"/>
      <c r="BD49" s="938"/>
      <c r="BE49" s="938"/>
      <c r="BF49" s="938"/>
      <c r="BG49" s="939"/>
    </row>
    <row r="50" spans="1:59" s="345" customFormat="1" ht="20.25" customHeight="1" x14ac:dyDescent="0.3">
      <c r="A50" s="877"/>
      <c r="B50" s="975"/>
      <c r="C50" s="975"/>
      <c r="D50" s="975"/>
      <c r="E50" s="975"/>
      <c r="F50" s="1024"/>
      <c r="G50" s="454"/>
      <c r="H50" s="1028"/>
      <c r="I50" s="1029"/>
      <c r="J50" s="1034"/>
      <c r="K50" s="961"/>
      <c r="L50" s="961"/>
      <c r="M50" s="961"/>
      <c r="N50" s="961"/>
      <c r="O50" s="1035"/>
      <c r="P50" s="944" t="s">
        <v>425</v>
      </c>
      <c r="Q50" s="945"/>
      <c r="R50" s="946"/>
      <c r="S50" s="460" t="str">
        <f>IF(S49="","",VLOOKUP(S49,'シフト記号表（記載例）'!$C$6:$K$35,9,FALSE))</f>
        <v/>
      </c>
      <c r="T50" s="387" t="str">
        <f>IF(T49="","",VLOOKUP(T49,'シフト記号表（記載例）'!$C$6:$K$35,9,FALSE))</f>
        <v/>
      </c>
      <c r="U50" s="387" t="str">
        <f>IF(U49="","",VLOOKUP(U49,'シフト記号表（記載例）'!$C$6:$K$35,9,FALSE))</f>
        <v/>
      </c>
      <c r="V50" s="387" t="str">
        <f>IF(V49="","",VLOOKUP(V49,'シフト記号表（記載例）'!$C$6:$K$35,9,FALSE))</f>
        <v/>
      </c>
      <c r="W50" s="387" t="str">
        <f>IF(W49="","",VLOOKUP(W49,'シフト記号表（記載例）'!$C$6:$K$35,9,FALSE))</f>
        <v/>
      </c>
      <c r="X50" s="387" t="str">
        <f>IF(X49="","",VLOOKUP(X49,'シフト記号表（記載例）'!$C$6:$K$35,9,FALSE))</f>
        <v/>
      </c>
      <c r="Y50" s="387" t="str">
        <f>IF(Y49="","",VLOOKUP(Y49,'シフト記号表（記載例）'!$C$6:$K$35,9,FALSE))</f>
        <v/>
      </c>
      <c r="Z50" s="387" t="str">
        <f>IF(Z49="","",VLOOKUP(Z49,'シフト記号表（記載例）'!$C$6:$K$35,9,FALSE))</f>
        <v/>
      </c>
      <c r="AA50" s="387" t="str">
        <f>IF(AA49="","",VLOOKUP(AA49,'シフト記号表（記載例）'!$C$6:$K$35,9,FALSE))</f>
        <v/>
      </c>
      <c r="AB50" s="387" t="str">
        <f>IF(AB49="","",VLOOKUP(AB49,'シフト記号表（記載例）'!$C$6:$K$35,9,FALSE))</f>
        <v/>
      </c>
      <c r="AC50" s="387" t="str">
        <f>IF(AC49="","",VLOOKUP(AC49,'シフト記号表（記載例）'!$C$6:$K$35,9,FALSE))</f>
        <v/>
      </c>
      <c r="AD50" s="387" t="str">
        <f>IF(AD49="","",VLOOKUP(AD49,'シフト記号表（記載例）'!$C$6:$K$35,9,FALSE))</f>
        <v/>
      </c>
      <c r="AE50" s="387" t="str">
        <f>IF(AE49="","",VLOOKUP(AE49,'シフト記号表（記載例）'!$C$6:$K$35,9,FALSE))</f>
        <v/>
      </c>
      <c r="AF50" s="387" t="str">
        <f>IF(AF49="","",VLOOKUP(AF49,'シフト記号表（記載例）'!$C$6:$K$35,9,FALSE))</f>
        <v/>
      </c>
      <c r="AG50" s="387" t="str">
        <f>IF(AG49="","",VLOOKUP(AG49,'シフト記号表（記載例）'!$C$6:$K$35,9,FALSE))</f>
        <v/>
      </c>
      <c r="AH50" s="387" t="str">
        <f>IF(AH49="","",VLOOKUP(AH49,'シフト記号表（記載例）'!$C$6:$K$35,9,FALSE))</f>
        <v/>
      </c>
      <c r="AI50" s="387" t="str">
        <f>IF(AI49="","",VLOOKUP(AI49,'シフト記号表（記載例）'!$C$6:$K$35,9,FALSE))</f>
        <v/>
      </c>
      <c r="AJ50" s="387" t="str">
        <f>IF(AJ49="","",VLOOKUP(AJ49,'シフト記号表（記載例）'!$C$6:$K$35,9,FALSE))</f>
        <v/>
      </c>
      <c r="AK50" s="387" t="str">
        <f>IF(AK49="","",VLOOKUP(AK49,'シフト記号表（記載例）'!$C$6:$K$35,9,FALSE))</f>
        <v/>
      </c>
      <c r="AL50" s="387" t="str">
        <f>IF(AL49="","",VLOOKUP(AL49,'シフト記号表（記載例）'!$C$6:$K$35,9,FALSE))</f>
        <v/>
      </c>
      <c r="AM50" s="387" t="str">
        <f>IF(AM49="","",VLOOKUP(AM49,'シフト記号表（記載例）'!$C$6:$K$35,9,FALSE))</f>
        <v/>
      </c>
      <c r="AN50" s="387" t="str">
        <f>IF(AN49="","",VLOOKUP(AN49,'シフト記号表（記載例）'!$C$6:$K$35,9,FALSE))</f>
        <v/>
      </c>
      <c r="AO50" s="387" t="str">
        <f>IF(AO49="","",VLOOKUP(AO49,'シフト記号表（記載例）'!$C$6:$K$35,9,FALSE))</f>
        <v/>
      </c>
      <c r="AP50" s="387" t="str">
        <f>IF(AP49="","",VLOOKUP(AP49,'シフト記号表（記載例）'!$C$6:$K$35,9,FALSE))</f>
        <v/>
      </c>
      <c r="AQ50" s="387" t="str">
        <f>IF(AQ49="","",VLOOKUP(AQ49,'シフト記号表（記載例）'!$C$6:$K$35,9,FALSE))</f>
        <v/>
      </c>
      <c r="AR50" s="387" t="str">
        <f>IF(AR49="","",VLOOKUP(AR49,'シフト記号表（記載例）'!$C$6:$K$35,9,FALSE))</f>
        <v/>
      </c>
      <c r="AS50" s="387" t="str">
        <f>IF(AS49="","",VLOOKUP(AS49,'シフト記号表（記載例）'!$C$6:$K$35,9,FALSE))</f>
        <v/>
      </c>
      <c r="AT50" s="387" t="str">
        <f>IF(AT49="","",VLOOKUP(AT49,'シフト記号表（記載例）'!$C$6:$K$35,9,FALSE))</f>
        <v/>
      </c>
      <c r="AU50" s="387" t="str">
        <f>IF(AU49="","",VLOOKUP(AU49,'シフト記号表（記載例）'!$C$6:$K$35,9,FALSE))</f>
        <v/>
      </c>
      <c r="AV50" s="387" t="str">
        <f>IF(AV49="","",VLOOKUP(AV49,'シフト記号表（記載例）'!$C$6:$K$35,9,FALSE))</f>
        <v/>
      </c>
      <c r="AW50" s="461" t="str">
        <f>IF(AW49="","",VLOOKUP(AW49,'シフト記号表（記載例）'!$C$6:$K$35,9,FALSE))</f>
        <v/>
      </c>
      <c r="AX50" s="947">
        <f>IF($BB$4="４週",SUM(S50:AT50),IF($BB$4="暦月",SUM(S50:AW50),""))</f>
        <v>0</v>
      </c>
      <c r="AY50" s="948"/>
      <c r="AZ50" s="949">
        <f>IF($BB$4="４週",AX50/4,IF($BB$4="暦月",AX50/($BB$7/7),""))</f>
        <v>0</v>
      </c>
      <c r="BA50" s="950"/>
      <c r="BB50" s="940"/>
      <c r="BC50" s="940"/>
      <c r="BD50" s="940"/>
      <c r="BE50" s="940"/>
      <c r="BF50" s="940"/>
      <c r="BG50" s="941"/>
    </row>
    <row r="51" spans="1:59" s="345" customFormat="1" ht="20.25" customHeight="1" thickBot="1" x14ac:dyDescent="0.35">
      <c r="A51" s="878"/>
      <c r="B51" s="988"/>
      <c r="C51" s="988"/>
      <c r="D51" s="988"/>
      <c r="E51" s="988"/>
      <c r="F51" s="1039"/>
      <c r="G51" s="456">
        <f>B49</f>
        <v>0</v>
      </c>
      <c r="H51" s="1040"/>
      <c r="I51" s="1041"/>
      <c r="J51" s="1038"/>
      <c r="K51" s="872"/>
      <c r="L51" s="872"/>
      <c r="M51" s="872"/>
      <c r="N51" s="872"/>
      <c r="O51" s="873"/>
      <c r="P51" s="990" t="s">
        <v>321</v>
      </c>
      <c r="Q51" s="991"/>
      <c r="R51" s="992"/>
      <c r="S51" s="465" t="str">
        <f>IF(S49="","",VLOOKUP(S49,'シフト記号表（記載例）'!$C$6:$U$35,19,FALSE))</f>
        <v/>
      </c>
      <c r="T51" s="391" t="str">
        <f>IF(T49="","",VLOOKUP(T49,'シフト記号表（記載例）'!$C$6:$U$35,19,FALSE))</f>
        <v/>
      </c>
      <c r="U51" s="391" t="str">
        <f>IF(U49="","",VLOOKUP(U49,'シフト記号表（記載例）'!$C$6:$U$35,19,FALSE))</f>
        <v/>
      </c>
      <c r="V51" s="391" t="str">
        <f>IF(V49="","",VLOOKUP(V49,'シフト記号表（記載例）'!$C$6:$U$35,19,FALSE))</f>
        <v/>
      </c>
      <c r="W51" s="391" t="str">
        <f>IF(W49="","",VLOOKUP(W49,'シフト記号表（記載例）'!$C$6:$U$35,19,FALSE))</f>
        <v/>
      </c>
      <c r="X51" s="391" t="str">
        <f>IF(X49="","",VLOOKUP(X49,'シフト記号表（記載例）'!$C$6:$U$35,19,FALSE))</f>
        <v/>
      </c>
      <c r="Y51" s="391" t="str">
        <f>IF(Y49="","",VLOOKUP(Y49,'シフト記号表（記載例）'!$C$6:$U$35,19,FALSE))</f>
        <v/>
      </c>
      <c r="Z51" s="391" t="str">
        <f>IF(Z49="","",VLOOKUP(Z49,'シフト記号表（記載例）'!$C$6:$U$35,19,FALSE))</f>
        <v/>
      </c>
      <c r="AA51" s="391" t="str">
        <f>IF(AA49="","",VLOOKUP(AA49,'シフト記号表（記載例）'!$C$6:$U$35,19,FALSE))</f>
        <v/>
      </c>
      <c r="AB51" s="391" t="str">
        <f>IF(AB49="","",VLOOKUP(AB49,'シフト記号表（記載例）'!$C$6:$U$35,19,FALSE))</f>
        <v/>
      </c>
      <c r="AC51" s="391" t="str">
        <f>IF(AC49="","",VLOOKUP(AC49,'シフト記号表（記載例）'!$C$6:$U$35,19,FALSE))</f>
        <v/>
      </c>
      <c r="AD51" s="391" t="str">
        <f>IF(AD49="","",VLOOKUP(AD49,'シフト記号表（記載例）'!$C$6:$U$35,19,FALSE))</f>
        <v/>
      </c>
      <c r="AE51" s="391" t="str">
        <f>IF(AE49="","",VLOOKUP(AE49,'シフト記号表（記載例）'!$C$6:$U$35,19,FALSE))</f>
        <v/>
      </c>
      <c r="AF51" s="391" t="str">
        <f>IF(AF49="","",VLOOKUP(AF49,'シフト記号表（記載例）'!$C$6:$U$35,19,FALSE))</f>
        <v/>
      </c>
      <c r="AG51" s="391" t="str">
        <f>IF(AG49="","",VLOOKUP(AG49,'シフト記号表（記載例）'!$C$6:$U$35,19,FALSE))</f>
        <v/>
      </c>
      <c r="AH51" s="391" t="str">
        <f>IF(AH49="","",VLOOKUP(AH49,'シフト記号表（記載例）'!$C$6:$U$35,19,FALSE))</f>
        <v/>
      </c>
      <c r="AI51" s="391" t="str">
        <f>IF(AI49="","",VLOOKUP(AI49,'シフト記号表（記載例）'!$C$6:$U$35,19,FALSE))</f>
        <v/>
      </c>
      <c r="AJ51" s="391" t="str">
        <f>IF(AJ49="","",VLOOKUP(AJ49,'シフト記号表（記載例）'!$C$6:$U$35,19,FALSE))</f>
        <v/>
      </c>
      <c r="AK51" s="391" t="str">
        <f>IF(AK49="","",VLOOKUP(AK49,'シフト記号表（記載例）'!$C$6:$U$35,19,FALSE))</f>
        <v/>
      </c>
      <c r="AL51" s="391" t="str">
        <f>IF(AL49="","",VLOOKUP(AL49,'シフト記号表（記載例）'!$C$6:$U$35,19,FALSE))</f>
        <v/>
      </c>
      <c r="AM51" s="391" t="str">
        <f>IF(AM49="","",VLOOKUP(AM49,'シフト記号表（記載例）'!$C$6:$U$35,19,FALSE))</f>
        <v/>
      </c>
      <c r="AN51" s="391" t="str">
        <f>IF(AN49="","",VLOOKUP(AN49,'シフト記号表（記載例）'!$C$6:$U$35,19,FALSE))</f>
        <v/>
      </c>
      <c r="AO51" s="391" t="str">
        <f>IF(AO49="","",VLOOKUP(AO49,'シフト記号表（記載例）'!$C$6:$U$35,19,FALSE))</f>
        <v/>
      </c>
      <c r="AP51" s="391" t="str">
        <f>IF(AP49="","",VLOOKUP(AP49,'シフト記号表（記載例）'!$C$6:$U$35,19,FALSE))</f>
        <v/>
      </c>
      <c r="AQ51" s="391" t="str">
        <f>IF(AQ49="","",VLOOKUP(AQ49,'シフト記号表（記載例）'!$C$6:$U$35,19,FALSE))</f>
        <v/>
      </c>
      <c r="AR51" s="391" t="str">
        <f>IF(AR49="","",VLOOKUP(AR49,'シフト記号表（記載例）'!$C$6:$U$35,19,FALSE))</f>
        <v/>
      </c>
      <c r="AS51" s="391" t="str">
        <f>IF(AS49="","",VLOOKUP(AS49,'シフト記号表（記載例）'!$C$6:$U$35,19,FALSE))</f>
        <v/>
      </c>
      <c r="AT51" s="391" t="str">
        <f>IF(AT49="","",VLOOKUP(AT49,'シフト記号表（記載例）'!$C$6:$U$35,19,FALSE))</f>
        <v/>
      </c>
      <c r="AU51" s="391" t="str">
        <f>IF(AU49="","",VLOOKUP(AU49,'シフト記号表（記載例）'!$C$6:$U$35,19,FALSE))</f>
        <v/>
      </c>
      <c r="AV51" s="391" t="str">
        <f>IF(AV49="","",VLOOKUP(AV49,'シフト記号表（記載例）'!$C$6:$U$35,19,FALSE))</f>
        <v/>
      </c>
      <c r="AW51" s="466" t="str">
        <f>IF(AW49="","",VLOOKUP(AW49,'シフト記号表（記載例）'!$C$6:$U$35,19,FALSE))</f>
        <v/>
      </c>
      <c r="AX51" s="993">
        <f>IF($BB$4="４週",SUM(S51:AT51),IF($BB$4="暦月",SUM(S51:AW51),""))</f>
        <v>0</v>
      </c>
      <c r="AY51" s="994"/>
      <c r="AZ51" s="995">
        <f>IF($BB$4="４週",AX51/4,IF($BB$4="暦月",AX51/($BB$7/7),""))</f>
        <v>0</v>
      </c>
      <c r="BA51" s="996"/>
      <c r="BB51" s="985"/>
      <c r="BC51" s="985"/>
      <c r="BD51" s="985"/>
      <c r="BE51" s="985"/>
      <c r="BF51" s="985"/>
      <c r="BG51" s="986"/>
    </row>
    <row r="52" spans="1:59" s="346" customFormat="1" ht="6" customHeight="1" thickBot="1" x14ac:dyDescent="0.45">
      <c r="A52" s="392"/>
      <c r="B52" s="393"/>
      <c r="C52" s="393"/>
      <c r="D52" s="393"/>
      <c r="E52" s="393"/>
      <c r="F52" s="393"/>
      <c r="G52" s="393"/>
      <c r="H52" s="394"/>
      <c r="I52" s="394"/>
      <c r="J52" s="393"/>
      <c r="K52" s="393"/>
      <c r="L52" s="393"/>
      <c r="M52" s="393"/>
      <c r="N52" s="393"/>
      <c r="O52" s="393"/>
      <c r="P52" s="395"/>
      <c r="Q52" s="395"/>
      <c r="R52" s="395"/>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4"/>
      <c r="AY52" s="394"/>
      <c r="AZ52" s="396"/>
      <c r="BA52" s="396"/>
      <c r="BB52" s="396"/>
      <c r="BC52" s="396"/>
      <c r="BD52" s="396"/>
      <c r="BE52" s="396"/>
      <c r="BF52" s="396"/>
      <c r="BG52" s="396"/>
    </row>
    <row r="53" spans="1:59" s="345" customFormat="1" ht="20.25" customHeight="1" x14ac:dyDescent="0.4">
      <c r="A53" s="397"/>
      <c r="B53" s="398"/>
      <c r="C53" s="398"/>
      <c r="D53" s="398"/>
      <c r="E53" s="999" t="s">
        <v>326</v>
      </c>
      <c r="F53" s="999"/>
      <c r="G53" s="999"/>
      <c r="H53" s="999"/>
      <c r="I53" s="999"/>
      <c r="J53" s="999"/>
      <c r="K53" s="999"/>
      <c r="L53" s="999"/>
      <c r="M53" s="999"/>
      <c r="N53" s="999"/>
      <c r="O53" s="999"/>
      <c r="P53" s="999"/>
      <c r="Q53" s="999"/>
      <c r="R53" s="1000"/>
      <c r="S53" s="399">
        <f t="shared" ref="S53:AV53" si="1">IF(SUMIF($G$16:$G$51, "生活相談員", S16:S51)=0,"",SUMIF($G$16:$G$51,"生活相談員",S16:S51))</f>
        <v>3.2499999999999991</v>
      </c>
      <c r="T53" s="400">
        <f t="shared" si="1"/>
        <v>3.2499999999999991</v>
      </c>
      <c r="U53" s="400">
        <f t="shared" si="1"/>
        <v>3.2499999999999991</v>
      </c>
      <c r="V53" s="400">
        <f t="shared" si="1"/>
        <v>3.2499999999999991</v>
      </c>
      <c r="W53" s="400">
        <f t="shared" si="1"/>
        <v>3.2499999999999991</v>
      </c>
      <c r="X53" s="400" t="str">
        <f t="shared" si="1"/>
        <v/>
      </c>
      <c r="Y53" s="400" t="str">
        <f t="shared" si="1"/>
        <v/>
      </c>
      <c r="Z53" s="400">
        <f t="shared" si="1"/>
        <v>3.2499999999999991</v>
      </c>
      <c r="AA53" s="400">
        <f t="shared" si="1"/>
        <v>3.2499999999999991</v>
      </c>
      <c r="AB53" s="400">
        <f t="shared" si="1"/>
        <v>3.2499999999999991</v>
      </c>
      <c r="AC53" s="400">
        <f t="shared" si="1"/>
        <v>3.2499999999999991</v>
      </c>
      <c r="AD53" s="400">
        <f t="shared" si="1"/>
        <v>3.2499999999999991</v>
      </c>
      <c r="AE53" s="400" t="str">
        <f t="shared" si="1"/>
        <v/>
      </c>
      <c r="AF53" s="400" t="str">
        <f t="shared" si="1"/>
        <v/>
      </c>
      <c r="AG53" s="400">
        <f t="shared" si="1"/>
        <v>3.2499999999999991</v>
      </c>
      <c r="AH53" s="400">
        <f t="shared" si="1"/>
        <v>3.2499999999999991</v>
      </c>
      <c r="AI53" s="400">
        <f t="shared" si="1"/>
        <v>3.2499999999999991</v>
      </c>
      <c r="AJ53" s="400">
        <f t="shared" si="1"/>
        <v>3.2499999999999991</v>
      </c>
      <c r="AK53" s="400">
        <f t="shared" si="1"/>
        <v>3.2499999999999991</v>
      </c>
      <c r="AL53" s="400" t="str">
        <f t="shared" si="1"/>
        <v/>
      </c>
      <c r="AM53" s="400" t="str">
        <f t="shared" si="1"/>
        <v/>
      </c>
      <c r="AN53" s="400">
        <f t="shared" si="1"/>
        <v>3.2499999999999991</v>
      </c>
      <c r="AO53" s="400">
        <f t="shared" si="1"/>
        <v>3.2499999999999991</v>
      </c>
      <c r="AP53" s="400">
        <f t="shared" si="1"/>
        <v>3.2499999999999991</v>
      </c>
      <c r="AQ53" s="400">
        <f t="shared" si="1"/>
        <v>3.2499999999999991</v>
      </c>
      <c r="AR53" s="400">
        <f t="shared" si="1"/>
        <v>3.2499999999999991</v>
      </c>
      <c r="AS53" s="400" t="str">
        <f t="shared" si="1"/>
        <v/>
      </c>
      <c r="AT53" s="400" t="str">
        <f t="shared" si="1"/>
        <v/>
      </c>
      <c r="AU53" s="400" t="str">
        <f t="shared" si="1"/>
        <v/>
      </c>
      <c r="AV53" s="400" t="str">
        <f t="shared" si="1"/>
        <v/>
      </c>
      <c r="AW53" s="400" t="str">
        <f>IF(SUMIF($G$16:$G$51, "生活相談員", AW16:AW51)=0,"",SUMIF($G$16:$G$51,"生活相談員",AW16:AW51))</f>
        <v/>
      </c>
      <c r="AX53" s="886">
        <f>IF(SUMIF($G$16:$G$51, "生活相談員", AX16:AX51)=0,"",SUMIF($G$16:$G$51,"生活相談員",AX16:AX51))</f>
        <v>64.999999999999986</v>
      </c>
      <c r="AY53" s="886"/>
      <c r="AZ53" s="1001">
        <f>IF(SUMIF($G$16:$G$51, "生活相談員", AZ16:AZ51)=0,"",SUMIF($G$16:$G$51,"生活相談員",AZ16:AZ51))</f>
        <v>16.249999999999996</v>
      </c>
      <c r="BA53" s="1001"/>
      <c r="BB53" s="1002"/>
      <c r="BC53" s="1002"/>
      <c r="BD53" s="1002"/>
      <c r="BE53" s="1002"/>
      <c r="BF53" s="1002"/>
      <c r="BG53" s="1002"/>
    </row>
    <row r="54" spans="1:59" s="345" customFormat="1" ht="20.25" customHeight="1" x14ac:dyDescent="0.4">
      <c r="A54" s="401"/>
      <c r="B54" s="402"/>
      <c r="C54" s="402"/>
      <c r="D54" s="402"/>
      <c r="E54" s="1003" t="s">
        <v>327</v>
      </c>
      <c r="F54" s="1003"/>
      <c r="G54" s="1003"/>
      <c r="H54" s="1003"/>
      <c r="I54" s="1003"/>
      <c r="J54" s="1003"/>
      <c r="K54" s="1003"/>
      <c r="L54" s="1003"/>
      <c r="M54" s="1003"/>
      <c r="N54" s="1003"/>
      <c r="O54" s="1003"/>
      <c r="P54" s="1003"/>
      <c r="Q54" s="1003"/>
      <c r="R54" s="1004"/>
      <c r="S54" s="399">
        <f>IF(SUMIF($G$16:$G$51, "介護職員", S16:S51)=0,"",SUMIF($G$16:$G$51,"介護職員",S16:S51))</f>
        <v>6.9999999999999991</v>
      </c>
      <c r="T54" s="400">
        <f>IF(SUMIF($G$16:$G$51, "介護職員", T16:T51)=0,"",SUMIF($G$16:$G$51,"介護職員",T16:T51))</f>
        <v>3.4999999999999996</v>
      </c>
      <c r="U54" s="400">
        <f>IF(SUMIF($G$16:$G$51, "介護職員", U16:U51)=0,"",SUMIF($G$16:$G$51,"介護職員",U16:U51))</f>
        <v>6.9999999999999991</v>
      </c>
      <c r="V54" s="400">
        <f t="shared" ref="V54:AV54" si="2">IF(SUMIF($G$16:$G$51, "介護職員", V16:V51)=0,"",SUMIF($G$16:$G$51,"介護職員",V16:V51))</f>
        <v>3.4999999999999996</v>
      </c>
      <c r="W54" s="400">
        <f t="shared" si="2"/>
        <v>6.9999999999999991</v>
      </c>
      <c r="X54" s="400" t="str">
        <f t="shared" si="2"/>
        <v/>
      </c>
      <c r="Y54" s="400" t="str">
        <f t="shared" si="2"/>
        <v/>
      </c>
      <c r="Z54" s="400">
        <f t="shared" si="2"/>
        <v>6.9999999999999991</v>
      </c>
      <c r="AA54" s="400">
        <f t="shared" si="2"/>
        <v>3.4999999999999996</v>
      </c>
      <c r="AB54" s="400">
        <f t="shared" si="2"/>
        <v>6.9999999999999991</v>
      </c>
      <c r="AC54" s="400">
        <f t="shared" si="2"/>
        <v>3.4999999999999996</v>
      </c>
      <c r="AD54" s="400">
        <f t="shared" si="2"/>
        <v>6.9999999999999991</v>
      </c>
      <c r="AE54" s="400" t="str">
        <f t="shared" si="2"/>
        <v/>
      </c>
      <c r="AF54" s="400" t="str">
        <f t="shared" si="2"/>
        <v/>
      </c>
      <c r="AG54" s="400">
        <f t="shared" si="2"/>
        <v>6.9999999999999991</v>
      </c>
      <c r="AH54" s="400">
        <f t="shared" si="2"/>
        <v>3.4999999999999996</v>
      </c>
      <c r="AI54" s="400">
        <f t="shared" si="2"/>
        <v>6.9999999999999991</v>
      </c>
      <c r="AJ54" s="400">
        <f t="shared" si="2"/>
        <v>3.4999999999999996</v>
      </c>
      <c r="AK54" s="400">
        <f t="shared" si="2"/>
        <v>6.9999999999999991</v>
      </c>
      <c r="AL54" s="400" t="str">
        <f t="shared" si="2"/>
        <v/>
      </c>
      <c r="AM54" s="400" t="str">
        <f t="shared" si="2"/>
        <v/>
      </c>
      <c r="AN54" s="400">
        <f t="shared" si="2"/>
        <v>6.9999999999999991</v>
      </c>
      <c r="AO54" s="400">
        <f t="shared" si="2"/>
        <v>3.4999999999999996</v>
      </c>
      <c r="AP54" s="400">
        <f t="shared" si="2"/>
        <v>6.9999999999999991</v>
      </c>
      <c r="AQ54" s="400">
        <f t="shared" si="2"/>
        <v>3.4999999999999996</v>
      </c>
      <c r="AR54" s="400">
        <f t="shared" si="2"/>
        <v>6.9999999999999991</v>
      </c>
      <c r="AS54" s="400" t="str">
        <f t="shared" si="2"/>
        <v/>
      </c>
      <c r="AT54" s="400" t="str">
        <f t="shared" si="2"/>
        <v/>
      </c>
      <c r="AU54" s="400" t="str">
        <f t="shared" si="2"/>
        <v/>
      </c>
      <c r="AV54" s="400" t="str">
        <f t="shared" si="2"/>
        <v/>
      </c>
      <c r="AW54" s="400" t="str">
        <f>IF(SUMIF($G$16:$G$51, "介護職員", AW16:AW51)=0,"",SUMIF($G$16:$G$51,"介護職員",AW16:AW51))</f>
        <v/>
      </c>
      <c r="AX54" s="886">
        <f>IF(SUMIF($G$16:$G$51, "介護職員", AX16:AX51)=0,"",SUMIF($G$16:$G$51,"介護職員",AX16:AX51))</f>
        <v>111.99999999999997</v>
      </c>
      <c r="AY54" s="886"/>
      <c r="AZ54" s="1001">
        <f>IF(SUMIF($G$16:$G$51, "介護職員", AZ16:AZ51)=0,"",SUMIF($G$16:$G$51,"介護職員",AZ16:AZ51))</f>
        <v>27.999999999999993</v>
      </c>
      <c r="BA54" s="1001"/>
      <c r="BB54" s="1002"/>
      <c r="BC54" s="1002"/>
      <c r="BD54" s="1002"/>
      <c r="BE54" s="1002"/>
      <c r="BF54" s="1002"/>
      <c r="BG54" s="1002"/>
    </row>
    <row r="55" spans="1:59" s="345" customFormat="1" ht="20.25" customHeight="1" x14ac:dyDescent="0.4">
      <c r="A55" s="401"/>
      <c r="B55" s="402"/>
      <c r="C55" s="402"/>
      <c r="D55" s="402"/>
      <c r="E55" s="1003" t="s">
        <v>328</v>
      </c>
      <c r="F55" s="1003"/>
      <c r="G55" s="1003"/>
      <c r="H55" s="1003"/>
      <c r="I55" s="1003"/>
      <c r="J55" s="1003"/>
      <c r="K55" s="1003"/>
      <c r="L55" s="1003"/>
      <c r="M55" s="1003"/>
      <c r="N55" s="1003"/>
      <c r="O55" s="1003"/>
      <c r="P55" s="1003"/>
      <c r="Q55" s="1003"/>
      <c r="R55" s="1004"/>
      <c r="S55" s="403"/>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5"/>
      <c r="AX55" s="1005"/>
      <c r="AY55" s="1005"/>
      <c r="AZ55" s="1005"/>
      <c r="BA55" s="1005"/>
      <c r="BB55" s="1002"/>
      <c r="BC55" s="1002"/>
      <c r="BD55" s="1002"/>
      <c r="BE55" s="1002"/>
      <c r="BF55" s="1002"/>
      <c r="BG55" s="1002"/>
    </row>
    <row r="56" spans="1:59" s="345" customFormat="1" ht="20.25" customHeight="1" x14ac:dyDescent="0.4">
      <c r="A56" s="401"/>
      <c r="B56" s="402"/>
      <c r="C56" s="402"/>
      <c r="D56" s="402"/>
      <c r="E56" s="1003" t="s">
        <v>329</v>
      </c>
      <c r="F56" s="1003"/>
      <c r="G56" s="1003"/>
      <c r="H56" s="1003"/>
      <c r="I56" s="1003"/>
      <c r="J56" s="1003"/>
      <c r="K56" s="1003"/>
      <c r="L56" s="1003"/>
      <c r="M56" s="1003"/>
      <c r="N56" s="1003"/>
      <c r="O56" s="1003"/>
      <c r="P56" s="1003"/>
      <c r="Q56" s="1003"/>
      <c r="R56" s="1004"/>
      <c r="S56" s="403"/>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5"/>
      <c r="AX56" s="1005"/>
      <c r="AY56" s="1005"/>
      <c r="AZ56" s="1005"/>
      <c r="BA56" s="1005"/>
      <c r="BB56" s="1002"/>
      <c r="BC56" s="1002"/>
      <c r="BD56" s="1002"/>
      <c r="BE56" s="1002"/>
      <c r="BF56" s="1002"/>
      <c r="BG56" s="1002"/>
    </row>
    <row r="57" spans="1:59" s="345" customFormat="1" ht="20.25" customHeight="1" thickBot="1" x14ac:dyDescent="0.45">
      <c r="A57" s="406"/>
      <c r="B57" s="407"/>
      <c r="C57" s="407"/>
      <c r="D57" s="407"/>
      <c r="E57" s="997" t="s">
        <v>330</v>
      </c>
      <c r="F57" s="997"/>
      <c r="G57" s="997"/>
      <c r="H57" s="997"/>
      <c r="I57" s="997"/>
      <c r="J57" s="997"/>
      <c r="K57" s="997"/>
      <c r="L57" s="997"/>
      <c r="M57" s="997"/>
      <c r="N57" s="997"/>
      <c r="O57" s="997"/>
      <c r="P57" s="997"/>
      <c r="Q57" s="997"/>
      <c r="R57" s="998"/>
      <c r="S57" s="408" t="str">
        <f>IF(S56&lt;&gt;"",IF(S55&gt;15,((S55-15)/5+1)*S56,S56),"")</f>
        <v/>
      </c>
      <c r="T57" s="365" t="str">
        <f t="shared" ref="T57:AW57" si="3">IF(T56&lt;&gt;"",IF(T55&gt;15,((T55-15)/5+1)*T56,T56),"")</f>
        <v/>
      </c>
      <c r="U57" s="365" t="str">
        <f>IF(U56&lt;&gt;"",IF(U55&gt;15,((U55-15)/5+1)*U56,U56),"")</f>
        <v/>
      </c>
      <c r="V57" s="365" t="str">
        <f t="shared" si="3"/>
        <v/>
      </c>
      <c r="W57" s="365" t="str">
        <f t="shared" si="3"/>
        <v/>
      </c>
      <c r="X57" s="365" t="str">
        <f t="shared" si="3"/>
        <v/>
      </c>
      <c r="Y57" s="365" t="str">
        <f t="shared" si="3"/>
        <v/>
      </c>
      <c r="Z57" s="365" t="str">
        <f t="shared" si="3"/>
        <v/>
      </c>
      <c r="AA57" s="365" t="str">
        <f t="shared" si="3"/>
        <v/>
      </c>
      <c r="AB57" s="365" t="str">
        <f t="shared" si="3"/>
        <v/>
      </c>
      <c r="AC57" s="365" t="str">
        <f t="shared" si="3"/>
        <v/>
      </c>
      <c r="AD57" s="365" t="str">
        <f t="shared" si="3"/>
        <v/>
      </c>
      <c r="AE57" s="365" t="str">
        <f t="shared" si="3"/>
        <v/>
      </c>
      <c r="AF57" s="365" t="str">
        <f t="shared" si="3"/>
        <v/>
      </c>
      <c r="AG57" s="365" t="str">
        <f t="shared" si="3"/>
        <v/>
      </c>
      <c r="AH57" s="365" t="str">
        <f t="shared" si="3"/>
        <v/>
      </c>
      <c r="AI57" s="365" t="str">
        <f t="shared" si="3"/>
        <v/>
      </c>
      <c r="AJ57" s="365" t="str">
        <f t="shared" si="3"/>
        <v/>
      </c>
      <c r="AK57" s="365" t="str">
        <f t="shared" si="3"/>
        <v/>
      </c>
      <c r="AL57" s="365" t="str">
        <f t="shared" si="3"/>
        <v/>
      </c>
      <c r="AM57" s="365" t="str">
        <f t="shared" si="3"/>
        <v/>
      </c>
      <c r="AN57" s="365" t="str">
        <f t="shared" si="3"/>
        <v/>
      </c>
      <c r="AO57" s="365" t="str">
        <f t="shared" si="3"/>
        <v/>
      </c>
      <c r="AP57" s="365" t="str">
        <f t="shared" si="3"/>
        <v/>
      </c>
      <c r="AQ57" s="365" t="str">
        <f t="shared" si="3"/>
        <v/>
      </c>
      <c r="AR57" s="365" t="str">
        <f t="shared" si="3"/>
        <v/>
      </c>
      <c r="AS57" s="365" t="str">
        <f t="shared" si="3"/>
        <v/>
      </c>
      <c r="AT57" s="365" t="str">
        <f t="shared" si="3"/>
        <v/>
      </c>
      <c r="AU57" s="365" t="str">
        <f t="shared" si="3"/>
        <v/>
      </c>
      <c r="AV57" s="365" t="str">
        <f t="shared" si="3"/>
        <v/>
      </c>
      <c r="AW57" s="409" t="str">
        <f t="shared" si="3"/>
        <v/>
      </c>
      <c r="AX57" s="1005"/>
      <c r="AY57" s="1005"/>
      <c r="AZ57" s="1005"/>
      <c r="BA57" s="1005"/>
      <c r="BB57" s="1002"/>
      <c r="BC57" s="1002"/>
      <c r="BD57" s="1002"/>
      <c r="BE57" s="1002"/>
      <c r="BF57" s="1002"/>
      <c r="BG57" s="1002"/>
    </row>
    <row r="58" spans="1:59" s="345" customFormat="1" ht="20.25" customHeight="1" x14ac:dyDescent="0.3">
      <c r="A58" s="1006" t="s">
        <v>433</v>
      </c>
      <c r="B58" s="927"/>
      <c r="C58" s="927"/>
      <c r="D58" s="927"/>
      <c r="E58" s="927"/>
      <c r="F58" s="927"/>
      <c r="G58" s="927"/>
      <c r="H58" s="927"/>
      <c r="I58" s="927"/>
      <c r="J58" s="1010" t="s">
        <v>332</v>
      </c>
      <c r="K58" s="880"/>
      <c r="L58" s="880"/>
      <c r="M58" s="880"/>
      <c r="N58" s="880"/>
      <c r="O58" s="880"/>
      <c r="P58" s="880"/>
      <c r="Q58" s="880"/>
      <c r="R58" s="888"/>
      <c r="S58" s="408">
        <f t="shared" ref="S58:AH61" si="4">IF($J58="","",IF(COUNTIFS($G$16:$G$51,$J58,S$16:S$51,"&gt;0")=0,"",COUNTIFS($G$16:$G$51,$J58,S$16:S$51,"&gt;0")))</f>
        <v>1</v>
      </c>
      <c r="T58" s="365">
        <f t="shared" si="4"/>
        <v>1</v>
      </c>
      <c r="U58" s="365">
        <f t="shared" si="4"/>
        <v>1</v>
      </c>
      <c r="V58" s="365">
        <f t="shared" si="4"/>
        <v>1</v>
      </c>
      <c r="W58" s="365">
        <f t="shared" si="4"/>
        <v>1</v>
      </c>
      <c r="X58" s="365" t="str">
        <f t="shared" si="4"/>
        <v/>
      </c>
      <c r="Y58" s="365" t="str">
        <f t="shared" si="4"/>
        <v/>
      </c>
      <c r="Z58" s="365">
        <f t="shared" si="4"/>
        <v>1</v>
      </c>
      <c r="AA58" s="365">
        <f t="shared" si="4"/>
        <v>1</v>
      </c>
      <c r="AB58" s="365">
        <f t="shared" si="4"/>
        <v>1</v>
      </c>
      <c r="AC58" s="365">
        <f t="shared" si="4"/>
        <v>1</v>
      </c>
      <c r="AD58" s="365">
        <f t="shared" si="4"/>
        <v>1</v>
      </c>
      <c r="AE58" s="365" t="str">
        <f t="shared" si="4"/>
        <v/>
      </c>
      <c r="AF58" s="365" t="str">
        <f t="shared" si="4"/>
        <v/>
      </c>
      <c r="AG58" s="365">
        <f t="shared" si="4"/>
        <v>1</v>
      </c>
      <c r="AH58" s="365">
        <f t="shared" si="4"/>
        <v>1</v>
      </c>
      <c r="AI58" s="365">
        <f t="shared" ref="AI58:AW61" si="5">IF($J58="","",IF(COUNTIFS($G$16:$G$51,$J58,AI$16:AI$51,"&gt;0")=0,"",COUNTIFS($G$16:$G$51,$J58,AI$16:AI$51,"&gt;0")))</f>
        <v>1</v>
      </c>
      <c r="AJ58" s="365">
        <f t="shared" si="5"/>
        <v>1</v>
      </c>
      <c r="AK58" s="365">
        <f t="shared" si="5"/>
        <v>1</v>
      </c>
      <c r="AL58" s="365" t="str">
        <f t="shared" si="5"/>
        <v/>
      </c>
      <c r="AM58" s="365" t="str">
        <f t="shared" si="5"/>
        <v/>
      </c>
      <c r="AN58" s="365">
        <f t="shared" si="5"/>
        <v>1</v>
      </c>
      <c r="AO58" s="365">
        <f t="shared" si="5"/>
        <v>1</v>
      </c>
      <c r="AP58" s="365">
        <f t="shared" si="5"/>
        <v>1</v>
      </c>
      <c r="AQ58" s="365">
        <f t="shared" si="5"/>
        <v>1</v>
      </c>
      <c r="AR58" s="365">
        <f t="shared" si="5"/>
        <v>1</v>
      </c>
      <c r="AS58" s="365" t="str">
        <f t="shared" si="5"/>
        <v/>
      </c>
      <c r="AT58" s="365" t="str">
        <f t="shared" si="5"/>
        <v/>
      </c>
      <c r="AU58" s="365" t="str">
        <f t="shared" si="5"/>
        <v/>
      </c>
      <c r="AV58" s="365" t="str">
        <f t="shared" si="5"/>
        <v/>
      </c>
      <c r="AW58" s="365" t="str">
        <f t="shared" si="5"/>
        <v/>
      </c>
      <c r="AX58" s="1005"/>
      <c r="AY58" s="1005"/>
      <c r="AZ58" s="1005"/>
      <c r="BA58" s="1005"/>
      <c r="BB58" s="1002"/>
      <c r="BC58" s="1002"/>
      <c r="BD58" s="1002"/>
      <c r="BE58" s="1002"/>
      <c r="BF58" s="1002"/>
      <c r="BG58" s="1002"/>
    </row>
    <row r="59" spans="1:59" s="345" customFormat="1" ht="20.25" customHeight="1" x14ac:dyDescent="0.3">
      <c r="A59" s="1007"/>
      <c r="B59" s="929"/>
      <c r="C59" s="929"/>
      <c r="D59" s="929"/>
      <c r="E59" s="929"/>
      <c r="F59" s="929"/>
      <c r="G59" s="929"/>
      <c r="H59" s="929"/>
      <c r="I59" s="929"/>
      <c r="J59" s="1011" t="s">
        <v>333</v>
      </c>
      <c r="K59" s="882"/>
      <c r="L59" s="882"/>
      <c r="M59" s="882"/>
      <c r="N59" s="882"/>
      <c r="O59" s="882"/>
      <c r="P59" s="882"/>
      <c r="Q59" s="882"/>
      <c r="R59" s="889"/>
      <c r="S59" s="408">
        <f t="shared" si="4"/>
        <v>1</v>
      </c>
      <c r="T59" s="365">
        <f t="shared" si="4"/>
        <v>1</v>
      </c>
      <c r="U59" s="365">
        <f t="shared" si="4"/>
        <v>1</v>
      </c>
      <c r="V59" s="365">
        <f t="shared" si="4"/>
        <v>1</v>
      </c>
      <c r="W59" s="365">
        <f t="shared" si="4"/>
        <v>1</v>
      </c>
      <c r="X59" s="365" t="str">
        <f t="shared" si="4"/>
        <v/>
      </c>
      <c r="Y59" s="365" t="str">
        <f t="shared" si="4"/>
        <v/>
      </c>
      <c r="Z59" s="365">
        <f t="shared" si="4"/>
        <v>1</v>
      </c>
      <c r="AA59" s="365">
        <f t="shared" si="4"/>
        <v>1</v>
      </c>
      <c r="AB59" s="365">
        <f t="shared" si="4"/>
        <v>1</v>
      </c>
      <c r="AC59" s="365">
        <f t="shared" si="4"/>
        <v>1</v>
      </c>
      <c r="AD59" s="365">
        <f t="shared" si="4"/>
        <v>1</v>
      </c>
      <c r="AE59" s="365" t="str">
        <f t="shared" si="4"/>
        <v/>
      </c>
      <c r="AF59" s="365" t="str">
        <f t="shared" si="4"/>
        <v/>
      </c>
      <c r="AG59" s="365">
        <f t="shared" si="4"/>
        <v>1</v>
      </c>
      <c r="AH59" s="365">
        <f t="shared" si="4"/>
        <v>1</v>
      </c>
      <c r="AI59" s="365">
        <f t="shared" si="5"/>
        <v>1</v>
      </c>
      <c r="AJ59" s="365">
        <f t="shared" si="5"/>
        <v>1</v>
      </c>
      <c r="AK59" s="365">
        <f t="shared" si="5"/>
        <v>1</v>
      </c>
      <c r="AL59" s="365" t="str">
        <f t="shared" si="5"/>
        <v/>
      </c>
      <c r="AM59" s="365" t="str">
        <f t="shared" si="5"/>
        <v/>
      </c>
      <c r="AN59" s="365">
        <f t="shared" si="5"/>
        <v>1</v>
      </c>
      <c r="AO59" s="365">
        <f t="shared" si="5"/>
        <v>1</v>
      </c>
      <c r="AP59" s="365">
        <f t="shared" si="5"/>
        <v>1</v>
      </c>
      <c r="AQ59" s="365">
        <f t="shared" si="5"/>
        <v>1</v>
      </c>
      <c r="AR59" s="365">
        <f t="shared" si="5"/>
        <v>1</v>
      </c>
      <c r="AS59" s="365" t="str">
        <f t="shared" si="5"/>
        <v/>
      </c>
      <c r="AT59" s="365" t="str">
        <f t="shared" si="5"/>
        <v/>
      </c>
      <c r="AU59" s="365" t="str">
        <f t="shared" si="5"/>
        <v/>
      </c>
      <c r="AV59" s="365" t="str">
        <f t="shared" si="5"/>
        <v/>
      </c>
      <c r="AW59" s="365" t="str">
        <f t="shared" si="5"/>
        <v/>
      </c>
      <c r="AX59" s="1005"/>
      <c r="AY59" s="1005"/>
      <c r="AZ59" s="1005"/>
      <c r="BA59" s="1005"/>
      <c r="BB59" s="1002"/>
      <c r="BC59" s="1002"/>
      <c r="BD59" s="1002"/>
      <c r="BE59" s="1002"/>
      <c r="BF59" s="1002"/>
      <c r="BG59" s="1002"/>
    </row>
    <row r="60" spans="1:59" s="345" customFormat="1" ht="20.25" customHeight="1" x14ac:dyDescent="0.3">
      <c r="A60" s="1007"/>
      <c r="B60" s="929"/>
      <c r="C60" s="929"/>
      <c r="D60" s="929"/>
      <c r="E60" s="929"/>
      <c r="F60" s="929"/>
      <c r="G60" s="929"/>
      <c r="H60" s="929"/>
      <c r="I60" s="929"/>
      <c r="J60" s="1011" t="s">
        <v>334</v>
      </c>
      <c r="K60" s="882"/>
      <c r="L60" s="882"/>
      <c r="M60" s="882"/>
      <c r="N60" s="882"/>
      <c r="O60" s="882"/>
      <c r="P60" s="882"/>
      <c r="Q60" s="882"/>
      <c r="R60" s="889"/>
      <c r="S60" s="408">
        <f t="shared" si="4"/>
        <v>2</v>
      </c>
      <c r="T60" s="365">
        <f t="shared" si="4"/>
        <v>1</v>
      </c>
      <c r="U60" s="365">
        <f t="shared" si="4"/>
        <v>2</v>
      </c>
      <c r="V60" s="365">
        <f t="shared" si="4"/>
        <v>1</v>
      </c>
      <c r="W60" s="365">
        <f t="shared" si="4"/>
        <v>2</v>
      </c>
      <c r="X60" s="365" t="str">
        <f t="shared" si="4"/>
        <v/>
      </c>
      <c r="Y60" s="365" t="str">
        <f t="shared" si="4"/>
        <v/>
      </c>
      <c r="Z60" s="365">
        <f t="shared" si="4"/>
        <v>2</v>
      </c>
      <c r="AA60" s="365">
        <f t="shared" si="4"/>
        <v>1</v>
      </c>
      <c r="AB60" s="365">
        <f t="shared" si="4"/>
        <v>2</v>
      </c>
      <c r="AC60" s="365">
        <f t="shared" si="4"/>
        <v>1</v>
      </c>
      <c r="AD60" s="365">
        <f t="shared" si="4"/>
        <v>2</v>
      </c>
      <c r="AE60" s="365" t="str">
        <f t="shared" si="4"/>
        <v/>
      </c>
      <c r="AF60" s="365" t="str">
        <f t="shared" si="4"/>
        <v/>
      </c>
      <c r="AG60" s="365">
        <f t="shared" si="4"/>
        <v>2</v>
      </c>
      <c r="AH60" s="365">
        <f t="shared" si="4"/>
        <v>1</v>
      </c>
      <c r="AI60" s="365">
        <f t="shared" si="5"/>
        <v>2</v>
      </c>
      <c r="AJ60" s="365">
        <f t="shared" si="5"/>
        <v>1</v>
      </c>
      <c r="AK60" s="365">
        <f t="shared" si="5"/>
        <v>2</v>
      </c>
      <c r="AL60" s="365" t="str">
        <f t="shared" si="5"/>
        <v/>
      </c>
      <c r="AM60" s="365" t="str">
        <f t="shared" si="5"/>
        <v/>
      </c>
      <c r="AN60" s="365">
        <f t="shared" si="5"/>
        <v>2</v>
      </c>
      <c r="AO60" s="365">
        <f t="shared" si="5"/>
        <v>1</v>
      </c>
      <c r="AP60" s="365">
        <f t="shared" si="5"/>
        <v>2</v>
      </c>
      <c r="AQ60" s="365">
        <f t="shared" si="5"/>
        <v>1</v>
      </c>
      <c r="AR60" s="365">
        <f t="shared" si="5"/>
        <v>2</v>
      </c>
      <c r="AS60" s="365" t="str">
        <f t="shared" si="5"/>
        <v/>
      </c>
      <c r="AT60" s="365" t="str">
        <f t="shared" si="5"/>
        <v/>
      </c>
      <c r="AU60" s="365" t="str">
        <f t="shared" si="5"/>
        <v/>
      </c>
      <c r="AV60" s="365" t="str">
        <f t="shared" si="5"/>
        <v/>
      </c>
      <c r="AW60" s="365" t="str">
        <f t="shared" si="5"/>
        <v/>
      </c>
      <c r="AX60" s="1005"/>
      <c r="AY60" s="1005"/>
      <c r="AZ60" s="1005"/>
      <c r="BA60" s="1005"/>
      <c r="BB60" s="1002"/>
      <c r="BC60" s="1002"/>
      <c r="BD60" s="1002"/>
      <c r="BE60" s="1002"/>
      <c r="BF60" s="1002"/>
      <c r="BG60" s="1002"/>
    </row>
    <row r="61" spans="1:59" s="345" customFormat="1" ht="20.25" customHeight="1" x14ac:dyDescent="0.3">
      <c r="A61" s="1007"/>
      <c r="B61" s="929"/>
      <c r="C61" s="929"/>
      <c r="D61" s="929"/>
      <c r="E61" s="929"/>
      <c r="F61" s="929"/>
      <c r="G61" s="929"/>
      <c r="H61" s="929"/>
      <c r="I61" s="929"/>
      <c r="J61" s="1011" t="s">
        <v>335</v>
      </c>
      <c r="K61" s="882"/>
      <c r="L61" s="882"/>
      <c r="M61" s="882"/>
      <c r="N61" s="882"/>
      <c r="O61" s="882"/>
      <c r="P61" s="882"/>
      <c r="Q61" s="882"/>
      <c r="R61" s="889"/>
      <c r="S61" s="408">
        <f t="shared" si="4"/>
        <v>1</v>
      </c>
      <c r="T61" s="365">
        <f t="shared" si="4"/>
        <v>1</v>
      </c>
      <c r="U61" s="365">
        <f t="shared" si="4"/>
        <v>1</v>
      </c>
      <c r="V61" s="365">
        <f t="shared" si="4"/>
        <v>1</v>
      </c>
      <c r="W61" s="365">
        <f t="shared" si="4"/>
        <v>1</v>
      </c>
      <c r="X61" s="365" t="str">
        <f t="shared" si="4"/>
        <v/>
      </c>
      <c r="Y61" s="365" t="str">
        <f t="shared" si="4"/>
        <v/>
      </c>
      <c r="Z61" s="365">
        <f t="shared" si="4"/>
        <v>1</v>
      </c>
      <c r="AA61" s="365">
        <f t="shared" si="4"/>
        <v>1</v>
      </c>
      <c r="AB61" s="365">
        <f t="shared" si="4"/>
        <v>1</v>
      </c>
      <c r="AC61" s="365">
        <f t="shared" si="4"/>
        <v>1</v>
      </c>
      <c r="AD61" s="365">
        <f t="shared" si="4"/>
        <v>1</v>
      </c>
      <c r="AE61" s="365" t="str">
        <f t="shared" si="4"/>
        <v/>
      </c>
      <c r="AF61" s="365" t="str">
        <f t="shared" si="4"/>
        <v/>
      </c>
      <c r="AG61" s="365">
        <f t="shared" si="4"/>
        <v>1</v>
      </c>
      <c r="AH61" s="365">
        <f t="shared" si="4"/>
        <v>1</v>
      </c>
      <c r="AI61" s="365">
        <f t="shared" si="5"/>
        <v>1</v>
      </c>
      <c r="AJ61" s="365">
        <f t="shared" si="5"/>
        <v>1</v>
      </c>
      <c r="AK61" s="365">
        <f t="shared" si="5"/>
        <v>1</v>
      </c>
      <c r="AL61" s="365" t="str">
        <f t="shared" si="5"/>
        <v/>
      </c>
      <c r="AM61" s="365" t="str">
        <f t="shared" si="5"/>
        <v/>
      </c>
      <c r="AN61" s="365">
        <f t="shared" si="5"/>
        <v>1</v>
      </c>
      <c r="AO61" s="365">
        <f t="shared" si="5"/>
        <v>1</v>
      </c>
      <c r="AP61" s="365">
        <f t="shared" si="5"/>
        <v>1</v>
      </c>
      <c r="AQ61" s="365">
        <f t="shared" si="5"/>
        <v>1</v>
      </c>
      <c r="AR61" s="365">
        <f t="shared" si="5"/>
        <v>1</v>
      </c>
      <c r="AS61" s="365" t="str">
        <f t="shared" si="5"/>
        <v/>
      </c>
      <c r="AT61" s="365" t="str">
        <f t="shared" si="5"/>
        <v/>
      </c>
      <c r="AU61" s="365" t="str">
        <f t="shared" si="5"/>
        <v/>
      </c>
      <c r="AV61" s="365" t="str">
        <f t="shared" si="5"/>
        <v/>
      </c>
      <c r="AW61" s="365" t="str">
        <f t="shared" si="5"/>
        <v/>
      </c>
      <c r="AX61" s="1005"/>
      <c r="AY61" s="1005"/>
      <c r="AZ61" s="1005"/>
      <c r="BA61" s="1005"/>
      <c r="BB61" s="1002"/>
      <c r="BC61" s="1002"/>
      <c r="BD61" s="1002"/>
      <c r="BE61" s="1002"/>
      <c r="BF61" s="1002"/>
      <c r="BG61" s="1002"/>
    </row>
    <row r="62" spans="1:59" s="345" customFormat="1" ht="20.25" customHeight="1" thickBot="1" x14ac:dyDescent="0.35">
      <c r="A62" s="1008"/>
      <c r="B62" s="1009"/>
      <c r="C62" s="1009"/>
      <c r="D62" s="1009"/>
      <c r="E62" s="1009"/>
      <c r="F62" s="1009"/>
      <c r="G62" s="1009"/>
      <c r="H62" s="1009"/>
      <c r="I62" s="1009"/>
      <c r="J62" s="1012"/>
      <c r="K62" s="1013"/>
      <c r="L62" s="1013"/>
      <c r="M62" s="1013"/>
      <c r="N62" s="1013"/>
      <c r="O62" s="1013"/>
      <c r="P62" s="1013"/>
      <c r="Q62" s="1013"/>
      <c r="R62" s="1014"/>
      <c r="S62" s="403" t="str">
        <f>IF($J62="","",IF(COUNTIFS($G$16:$G$51,$J62,S$16:S$51,"&gt;0")=0,"",COUNTIFS($G$16:$G$51,$J62,S$16:S$51,"&gt;0")))</f>
        <v/>
      </c>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1005"/>
      <c r="AY62" s="1005"/>
      <c r="AZ62" s="1005"/>
      <c r="BA62" s="1005"/>
      <c r="BB62" s="1002"/>
      <c r="BC62" s="1002"/>
      <c r="BD62" s="1002"/>
      <c r="BE62" s="1002"/>
      <c r="BF62" s="1002"/>
      <c r="BG62" s="1002"/>
    </row>
    <row r="63" spans="1:59" s="10" customFormat="1" ht="27" customHeight="1" x14ac:dyDescent="0.3">
      <c r="A63" s="410"/>
      <c r="B63" s="411" t="s">
        <v>336</v>
      </c>
      <c r="C63" s="410"/>
      <c r="D63" s="410"/>
      <c r="E63" s="410"/>
      <c r="F63" s="410"/>
      <c r="G63" s="410"/>
      <c r="H63" s="410"/>
      <c r="I63" s="410"/>
      <c r="J63" s="410"/>
      <c r="K63" s="410"/>
      <c r="L63" s="410"/>
      <c r="M63" s="410"/>
      <c r="N63" s="410"/>
      <c r="O63" s="410"/>
      <c r="P63" s="410"/>
      <c r="Q63" s="410"/>
      <c r="R63" s="410"/>
      <c r="S63" s="410"/>
      <c r="T63" s="410"/>
      <c r="U63" s="410"/>
      <c r="V63" s="410"/>
      <c r="W63" s="410"/>
      <c r="X63" s="410"/>
      <c r="Z63" s="412" t="s">
        <v>70</v>
      </c>
      <c r="AA63" s="412"/>
      <c r="AB63" s="413"/>
      <c r="AD63" s="414"/>
      <c r="AE63" s="414"/>
    </row>
    <row r="64" spans="1:59" s="10" customFormat="1" ht="27" customHeight="1" x14ac:dyDescent="0.25">
      <c r="A64" s="415">
        <v>1</v>
      </c>
      <c r="B64" s="415" t="s">
        <v>68</v>
      </c>
      <c r="E64" s="415"/>
      <c r="F64" s="416"/>
      <c r="G64" s="416"/>
      <c r="H64" s="415"/>
      <c r="I64" s="415"/>
      <c r="J64" s="416"/>
      <c r="K64" s="416"/>
      <c r="L64" s="416"/>
      <c r="M64" s="416"/>
      <c r="N64" s="416"/>
      <c r="O64" s="416"/>
      <c r="P64" s="416"/>
      <c r="Q64" s="416"/>
      <c r="R64" s="416"/>
      <c r="S64" s="416"/>
      <c r="T64" s="415"/>
      <c r="U64" s="415"/>
      <c r="V64" s="415"/>
      <c r="W64" s="415"/>
      <c r="X64" s="415"/>
      <c r="Z64" s="415"/>
      <c r="AA64" s="415"/>
      <c r="AB64" s="417" t="s">
        <v>71</v>
      </c>
      <c r="AD64" s="418"/>
      <c r="AE64" s="418"/>
      <c r="AF64" s="419"/>
      <c r="AG64" s="419"/>
      <c r="AH64" s="419"/>
      <c r="AI64" s="419"/>
      <c r="AJ64" s="419"/>
      <c r="AK64" s="419"/>
      <c r="AL64" s="419"/>
      <c r="AM64" s="419"/>
      <c r="AN64" s="419"/>
      <c r="AO64" s="419"/>
      <c r="AP64" s="419"/>
      <c r="AQ64" s="419"/>
      <c r="AR64" s="419"/>
      <c r="AS64" s="419"/>
      <c r="AT64" s="419"/>
      <c r="AU64" s="419"/>
      <c r="AV64" s="419"/>
      <c r="AW64" s="419"/>
      <c r="AX64" s="419"/>
      <c r="AY64" s="419"/>
      <c r="AZ64" s="419"/>
      <c r="BA64" s="419"/>
    </row>
    <row r="65" spans="1:54" s="10" customFormat="1" ht="27" customHeight="1" x14ac:dyDescent="0.25">
      <c r="A65" s="415">
        <v>2</v>
      </c>
      <c r="B65" s="416" t="s">
        <v>434</v>
      </c>
      <c r="E65" s="415"/>
      <c r="F65" s="420"/>
      <c r="G65" s="420"/>
      <c r="H65" s="415"/>
      <c r="I65" s="415"/>
      <c r="J65" s="420"/>
      <c r="K65" s="420"/>
      <c r="L65" s="420"/>
      <c r="M65" s="420"/>
      <c r="N65" s="420"/>
      <c r="O65" s="420"/>
      <c r="P65" s="420"/>
      <c r="Q65" s="420"/>
      <c r="R65" s="420"/>
      <c r="S65" s="420"/>
      <c r="T65" s="415"/>
      <c r="U65" s="415"/>
      <c r="V65" s="415"/>
      <c r="W65" s="415"/>
      <c r="X65" s="415"/>
      <c r="Z65" s="415"/>
      <c r="AA65" s="415"/>
      <c r="AB65" s="421" t="s">
        <v>338</v>
      </c>
      <c r="AD65" s="422"/>
      <c r="AE65" s="422"/>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row>
    <row r="66" spans="1:54" s="10" customFormat="1" ht="27" customHeight="1" x14ac:dyDescent="0.25">
      <c r="A66" s="415">
        <v>3</v>
      </c>
      <c r="B66" s="420" t="s">
        <v>339</v>
      </c>
      <c r="E66" s="415"/>
      <c r="F66" s="420"/>
      <c r="G66" s="420"/>
      <c r="H66" s="415"/>
      <c r="I66" s="415"/>
      <c r="J66" s="420"/>
      <c r="K66" s="420"/>
      <c r="L66" s="420"/>
      <c r="M66" s="420"/>
      <c r="N66" s="420"/>
      <c r="O66" s="420"/>
      <c r="P66" s="420"/>
      <c r="Q66" s="420"/>
      <c r="R66" s="415"/>
      <c r="S66" s="415"/>
      <c r="T66" s="415"/>
      <c r="U66" s="415"/>
      <c r="V66" s="415"/>
      <c r="W66" s="415"/>
      <c r="X66" s="415"/>
      <c r="Z66" s="415"/>
      <c r="AA66" s="415"/>
      <c r="AB66" s="421" t="s">
        <v>435</v>
      </c>
      <c r="AD66" s="422"/>
      <c r="AE66" s="422"/>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row>
    <row r="67" spans="1:54" s="10" customFormat="1" ht="27" customHeight="1" x14ac:dyDescent="0.25">
      <c r="A67" s="415">
        <v>4</v>
      </c>
      <c r="B67" s="420" t="s">
        <v>341</v>
      </c>
      <c r="E67" s="415"/>
      <c r="G67" s="424"/>
      <c r="H67" s="415"/>
      <c r="I67" s="415"/>
      <c r="J67" s="424"/>
      <c r="K67" s="424"/>
      <c r="L67" s="424"/>
      <c r="M67" s="424"/>
      <c r="N67" s="424"/>
      <c r="O67" s="424"/>
      <c r="P67" s="424"/>
      <c r="Q67" s="424"/>
      <c r="R67" s="415"/>
      <c r="S67" s="415"/>
      <c r="T67" s="415"/>
      <c r="U67" s="415"/>
      <c r="V67" s="415"/>
      <c r="W67" s="415"/>
      <c r="X67" s="415"/>
      <c r="Z67" s="415"/>
      <c r="AA67" s="415"/>
      <c r="AB67" s="417" t="s">
        <v>72</v>
      </c>
      <c r="AD67" s="425"/>
      <c r="AE67" s="425"/>
      <c r="AF67" s="426"/>
      <c r="AG67" s="426"/>
      <c r="AH67" s="426"/>
      <c r="AI67" s="426"/>
      <c r="AJ67" s="426"/>
      <c r="AK67" s="426"/>
      <c r="AL67" s="426"/>
      <c r="AM67" s="426"/>
      <c r="AN67" s="426"/>
      <c r="AO67" s="426"/>
      <c r="AP67" s="426"/>
      <c r="AQ67" s="426"/>
      <c r="AR67" s="426"/>
      <c r="AS67" s="426"/>
      <c r="AT67" s="426"/>
      <c r="AU67" s="426"/>
      <c r="AV67" s="426"/>
      <c r="AW67" s="426"/>
      <c r="AX67" s="426"/>
      <c r="AY67" s="426"/>
      <c r="AZ67" s="426"/>
      <c r="BA67" s="426"/>
    </row>
    <row r="68" spans="1:54" s="10" customFormat="1" ht="27" customHeight="1" x14ac:dyDescent="0.25">
      <c r="A68" s="415"/>
      <c r="B68" s="415"/>
      <c r="E68" s="427" t="s">
        <v>138</v>
      </c>
      <c r="F68" s="420"/>
      <c r="G68" s="420"/>
      <c r="H68" s="415"/>
      <c r="I68" s="415"/>
      <c r="J68" s="420"/>
      <c r="K68" s="420"/>
      <c r="L68" s="420"/>
      <c r="M68" s="420"/>
      <c r="N68" s="420"/>
      <c r="O68" s="420"/>
      <c r="P68" s="420"/>
      <c r="Q68" s="420"/>
      <c r="R68" s="415"/>
      <c r="S68" s="415"/>
      <c r="T68" s="415"/>
      <c r="U68" s="415"/>
      <c r="V68" s="415"/>
      <c r="W68" s="415"/>
      <c r="X68" s="415"/>
      <c r="Z68" s="415"/>
      <c r="AA68" s="415"/>
      <c r="AB68" s="421" t="s">
        <v>342</v>
      </c>
      <c r="AD68" s="422"/>
      <c r="AE68" s="422"/>
      <c r="AF68" s="423"/>
      <c r="AG68" s="423"/>
      <c r="AH68" s="423"/>
      <c r="AI68" s="423"/>
      <c r="AJ68" s="423"/>
      <c r="AK68" s="423"/>
      <c r="AL68" s="423"/>
      <c r="AM68" s="423"/>
      <c r="AN68" s="423"/>
      <c r="AO68" s="423"/>
      <c r="AP68" s="423"/>
      <c r="AQ68" s="423"/>
      <c r="AR68" s="423"/>
      <c r="AS68" s="423"/>
      <c r="AT68" s="423"/>
      <c r="AU68" s="423"/>
      <c r="AV68" s="423"/>
      <c r="AW68" s="423"/>
      <c r="AX68" s="423"/>
      <c r="AY68" s="423"/>
      <c r="AZ68" s="423"/>
      <c r="BA68" s="423"/>
      <c r="BB68" s="423"/>
    </row>
    <row r="69" spans="1:54" s="10" customFormat="1" ht="27" customHeight="1" x14ac:dyDescent="0.25">
      <c r="A69" s="415">
        <v>5</v>
      </c>
      <c r="B69" s="420" t="s">
        <v>343</v>
      </c>
      <c r="E69" s="415"/>
      <c r="F69" s="415"/>
      <c r="G69" s="415"/>
      <c r="H69" s="415"/>
      <c r="I69" s="415"/>
      <c r="J69" s="428"/>
      <c r="K69" s="428"/>
      <c r="L69" s="428"/>
      <c r="M69" s="428"/>
      <c r="N69" s="428"/>
      <c r="O69" s="428"/>
      <c r="P69" s="428"/>
      <c r="Q69" s="428"/>
      <c r="R69" s="415"/>
      <c r="S69" s="415"/>
      <c r="T69" s="415"/>
      <c r="U69" s="415"/>
      <c r="V69" s="415"/>
      <c r="W69" s="415"/>
      <c r="X69" s="415"/>
      <c r="Z69" s="415"/>
      <c r="AA69" s="415"/>
      <c r="AB69" s="421" t="s">
        <v>344</v>
      </c>
      <c r="AD69" s="429"/>
      <c r="AE69" s="429"/>
      <c r="AF69" s="430"/>
      <c r="AG69" s="430"/>
      <c r="AH69" s="430"/>
      <c r="AI69" s="430"/>
      <c r="AJ69" s="430"/>
      <c r="AK69" s="430"/>
      <c r="AL69" s="430"/>
      <c r="AM69" s="430"/>
      <c r="AN69" s="430"/>
      <c r="AO69" s="430"/>
      <c r="AP69" s="430"/>
      <c r="AQ69" s="430"/>
      <c r="AR69" s="430"/>
      <c r="AS69" s="430"/>
      <c r="AT69" s="430"/>
      <c r="AU69" s="430"/>
      <c r="AV69" s="430"/>
      <c r="AW69" s="430"/>
      <c r="AX69" s="430"/>
      <c r="AY69" s="430"/>
      <c r="AZ69" s="430"/>
      <c r="BA69" s="430"/>
      <c r="BB69" s="431"/>
    </row>
    <row r="70" spans="1:54" s="10" customFormat="1" ht="27" customHeight="1" x14ac:dyDescent="0.25">
      <c r="A70" s="415"/>
      <c r="B70" s="415" t="s">
        <v>436</v>
      </c>
      <c r="E70" s="415"/>
      <c r="F70" s="428"/>
      <c r="G70" s="428"/>
      <c r="H70" s="415"/>
      <c r="I70" s="415"/>
      <c r="J70" s="432"/>
      <c r="K70" s="432"/>
      <c r="L70" s="432"/>
      <c r="M70" s="432"/>
      <c r="N70" s="432"/>
      <c r="O70" s="432"/>
      <c r="P70" s="432"/>
      <c r="Q70" s="432"/>
      <c r="R70" s="415"/>
      <c r="S70" s="415"/>
      <c r="T70" s="415"/>
      <c r="U70" s="415"/>
      <c r="V70" s="415"/>
      <c r="W70" s="415"/>
      <c r="X70" s="415"/>
      <c r="Z70" s="415"/>
      <c r="AA70" s="415"/>
      <c r="AB70" s="433" t="s">
        <v>73</v>
      </c>
      <c r="AD70" s="434"/>
      <c r="AE70" s="434"/>
      <c r="AF70" s="431"/>
      <c r="AG70" s="431"/>
      <c r="AH70" s="431"/>
      <c r="AI70" s="431"/>
      <c r="AJ70" s="431"/>
      <c r="AK70" s="431"/>
      <c r="AL70" s="431"/>
      <c r="AM70" s="431"/>
      <c r="AN70" s="431"/>
      <c r="AO70" s="431"/>
      <c r="AP70" s="431"/>
      <c r="AQ70" s="431"/>
      <c r="AR70" s="431"/>
      <c r="AS70" s="431"/>
      <c r="AT70" s="431"/>
      <c r="AU70" s="431"/>
      <c r="AV70" s="431"/>
      <c r="AW70" s="431"/>
      <c r="AX70" s="431"/>
      <c r="AY70" s="431"/>
      <c r="AZ70" s="431"/>
      <c r="BA70" s="431"/>
      <c r="BB70" s="431"/>
    </row>
    <row r="71" spans="1:54" s="10" customFormat="1" ht="27" customHeight="1" x14ac:dyDescent="0.25">
      <c r="A71" s="415">
        <v>6</v>
      </c>
      <c r="B71" s="420" t="s">
        <v>69</v>
      </c>
      <c r="E71" s="415"/>
      <c r="F71" s="432"/>
      <c r="G71" s="432"/>
      <c r="H71" s="415"/>
      <c r="I71" s="415"/>
      <c r="J71" s="420"/>
      <c r="K71" s="420"/>
      <c r="L71" s="420"/>
      <c r="M71" s="420"/>
      <c r="N71" s="420"/>
      <c r="O71" s="420"/>
      <c r="P71" s="420"/>
      <c r="Q71" s="420"/>
      <c r="R71" s="415"/>
      <c r="S71" s="415"/>
      <c r="T71" s="415"/>
      <c r="U71" s="415"/>
      <c r="V71" s="415"/>
      <c r="W71" s="415"/>
      <c r="X71" s="415"/>
      <c r="Z71" s="415"/>
      <c r="AA71" s="415"/>
      <c r="AB71" s="421" t="s">
        <v>346</v>
      </c>
      <c r="AD71" s="422"/>
      <c r="AE71" s="422"/>
      <c r="AF71" s="423"/>
      <c r="AG71" s="423"/>
      <c r="AH71" s="423"/>
      <c r="AI71" s="423"/>
      <c r="AJ71" s="423"/>
      <c r="AK71" s="423"/>
      <c r="AL71" s="423"/>
      <c r="AM71" s="423"/>
      <c r="AN71" s="423"/>
      <c r="AO71" s="423"/>
      <c r="AP71" s="423"/>
      <c r="AQ71" s="423"/>
      <c r="AR71" s="423"/>
      <c r="AS71" s="423"/>
      <c r="AT71" s="423"/>
      <c r="AU71" s="423"/>
      <c r="AV71" s="423"/>
      <c r="AW71" s="423"/>
      <c r="AX71" s="423"/>
      <c r="AY71" s="423"/>
      <c r="AZ71" s="423"/>
      <c r="BA71" s="423"/>
      <c r="BB71" s="431"/>
    </row>
    <row r="72" spans="1:54" ht="27" customHeight="1" x14ac:dyDescent="0.25">
      <c r="A72" s="415">
        <v>7</v>
      </c>
      <c r="B72" s="415" t="s">
        <v>347</v>
      </c>
      <c r="E72" s="415"/>
      <c r="F72" s="420"/>
      <c r="G72" s="420"/>
      <c r="H72" s="415"/>
      <c r="I72" s="415"/>
      <c r="J72" s="415"/>
      <c r="K72" s="415"/>
      <c r="L72" s="415"/>
      <c r="M72" s="415"/>
      <c r="N72" s="415"/>
      <c r="O72" s="415"/>
      <c r="P72" s="415"/>
      <c r="Q72" s="415"/>
      <c r="R72" s="415"/>
      <c r="S72" s="415"/>
      <c r="T72" s="415"/>
      <c r="U72" s="415"/>
      <c r="V72" s="415"/>
      <c r="W72" s="415"/>
      <c r="X72" s="415"/>
      <c r="Z72" s="415"/>
      <c r="AA72" s="415"/>
      <c r="AB72" s="420" t="s">
        <v>437</v>
      </c>
      <c r="AD72" s="435"/>
      <c r="AE72" s="435"/>
    </row>
    <row r="73" spans="1:54" ht="27" customHeight="1" x14ac:dyDescent="0.25">
      <c r="A73" s="415">
        <v>8</v>
      </c>
      <c r="B73" s="420" t="s">
        <v>438</v>
      </c>
      <c r="E73" s="415"/>
      <c r="F73" s="415"/>
      <c r="G73" s="415"/>
      <c r="H73" s="415"/>
      <c r="I73" s="415"/>
      <c r="J73" s="416"/>
      <c r="K73" s="416"/>
      <c r="L73" s="415"/>
      <c r="M73" s="415"/>
      <c r="N73" s="415"/>
      <c r="O73" s="415"/>
      <c r="P73" s="415"/>
      <c r="Q73" s="415"/>
      <c r="R73" s="415"/>
      <c r="S73" s="415"/>
      <c r="T73" s="415"/>
      <c r="U73" s="415"/>
      <c r="V73" s="415"/>
      <c r="W73" s="420"/>
      <c r="X73" s="415"/>
      <c r="Z73" s="415"/>
      <c r="AA73" s="415"/>
      <c r="AB73" s="420"/>
      <c r="AC73" s="415"/>
      <c r="AD73" s="435"/>
      <c r="AE73" s="435"/>
    </row>
    <row r="74" spans="1:54" ht="27" customHeight="1" x14ac:dyDescent="0.25">
      <c r="A74" s="415"/>
      <c r="B74" s="415"/>
      <c r="C74" s="415"/>
      <c r="D74" s="415"/>
      <c r="E74" s="415"/>
      <c r="F74" s="415"/>
      <c r="G74" s="415"/>
      <c r="H74" s="415"/>
      <c r="I74" s="415"/>
      <c r="J74" s="436"/>
      <c r="K74" s="436"/>
      <c r="L74" s="437"/>
      <c r="M74" s="437"/>
      <c r="N74" s="437"/>
      <c r="O74" s="437"/>
      <c r="P74" s="437"/>
      <c r="Q74" s="437"/>
      <c r="R74" s="437"/>
      <c r="S74" s="437"/>
      <c r="T74" s="437"/>
      <c r="U74" s="437"/>
      <c r="V74" s="437"/>
      <c r="W74" s="415"/>
      <c r="X74" s="415"/>
      <c r="Y74" s="415"/>
      <c r="Z74" s="415"/>
      <c r="AA74" s="415"/>
      <c r="AB74" s="415"/>
      <c r="AC74" s="415"/>
      <c r="AD74" s="438"/>
      <c r="AE74" s="438"/>
      <c r="AF74" s="32"/>
      <c r="AG74" s="32"/>
      <c r="AH74" s="32"/>
      <c r="AI74" s="32"/>
      <c r="AJ74" s="32"/>
      <c r="AK74" s="32"/>
      <c r="AL74" s="32"/>
      <c r="AM74" s="32"/>
      <c r="AN74" s="32"/>
      <c r="AO74" s="32"/>
      <c r="AP74" s="32"/>
      <c r="AQ74" s="32"/>
      <c r="AR74" s="32"/>
      <c r="AS74" s="32"/>
      <c r="AT74" s="32"/>
      <c r="AU74" s="32"/>
      <c r="AV74" s="32"/>
      <c r="AW74" s="32"/>
      <c r="AX74" s="32"/>
      <c r="AY74" s="32"/>
      <c r="AZ74" s="32"/>
      <c r="BA74" s="32"/>
    </row>
    <row r="75" spans="1:54" ht="27" customHeight="1" x14ac:dyDescent="0.25">
      <c r="A75" s="439"/>
      <c r="B75" s="439"/>
      <c r="C75" s="439"/>
      <c r="D75" s="439"/>
      <c r="E75" s="439"/>
      <c r="F75" s="439"/>
      <c r="G75" s="439"/>
      <c r="H75" s="439"/>
      <c r="I75" s="439"/>
      <c r="J75" s="440"/>
      <c r="K75" s="440"/>
      <c r="L75" s="440"/>
      <c r="M75" s="440"/>
      <c r="N75" s="440"/>
      <c r="O75" s="440"/>
      <c r="P75" s="440"/>
      <c r="Q75" s="440"/>
      <c r="R75" s="440"/>
      <c r="S75" s="440"/>
      <c r="T75" s="440"/>
      <c r="U75" s="440"/>
      <c r="V75" s="440"/>
      <c r="W75" s="439"/>
      <c r="X75" s="441"/>
      <c r="Y75" s="441"/>
      <c r="Z75" s="441"/>
      <c r="AA75" s="441"/>
      <c r="AB75" s="441"/>
      <c r="AC75" s="441"/>
      <c r="AD75" s="442"/>
      <c r="AE75" s="442"/>
      <c r="AF75" s="442"/>
      <c r="AG75" s="442"/>
      <c r="AH75" s="442"/>
      <c r="AI75" s="442"/>
      <c r="AJ75" s="442"/>
      <c r="AK75" s="442"/>
      <c r="AL75" s="442"/>
      <c r="AM75" s="442"/>
      <c r="AN75" s="442"/>
      <c r="AO75" s="442"/>
      <c r="AP75" s="442"/>
      <c r="AQ75" s="442"/>
      <c r="AR75" s="442"/>
      <c r="AS75" s="442"/>
      <c r="AT75" s="442"/>
      <c r="AU75" s="442"/>
      <c r="AV75" s="442"/>
      <c r="AW75" s="442"/>
      <c r="AX75" s="442"/>
      <c r="AY75" s="442"/>
      <c r="AZ75" s="442"/>
      <c r="BA75" s="442"/>
      <c r="BB75" s="442"/>
    </row>
    <row r="76" spans="1:54" ht="27" customHeight="1" x14ac:dyDescent="0.4">
      <c r="J76" s="31"/>
      <c r="K76" s="31"/>
      <c r="L76" s="32"/>
      <c r="M76" s="32"/>
      <c r="N76" s="32"/>
      <c r="O76" s="32"/>
      <c r="P76" s="32"/>
      <c r="Q76" s="32"/>
      <c r="R76" s="32"/>
      <c r="S76" s="32"/>
      <c r="T76" s="32"/>
      <c r="U76" s="32"/>
      <c r="V76" s="32"/>
      <c r="W76" s="32"/>
      <c r="X76" s="442"/>
      <c r="Y76" s="442"/>
      <c r="Z76" s="442"/>
      <c r="AA76" s="442"/>
      <c r="AB76" s="442"/>
      <c r="AC76" s="44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row>
    <row r="77" spans="1:54" ht="28.5" customHeight="1" x14ac:dyDescent="0.4">
      <c r="J77" s="442"/>
      <c r="K77" s="442"/>
      <c r="L77" s="442"/>
      <c r="M77" s="442"/>
      <c r="N77" s="442"/>
      <c r="O77" s="442"/>
      <c r="P77" s="442"/>
      <c r="Q77" s="442"/>
      <c r="R77" s="442"/>
      <c r="S77" s="442"/>
      <c r="T77" s="442"/>
      <c r="U77" s="442"/>
      <c r="V77" s="442"/>
      <c r="W77" s="442"/>
      <c r="X77" s="32"/>
      <c r="Y77" s="32"/>
      <c r="Z77" s="32"/>
      <c r="AA77" s="32"/>
      <c r="AB77" s="32"/>
      <c r="AC77" s="32"/>
      <c r="AD77" s="442"/>
      <c r="AE77" s="442"/>
      <c r="AF77" s="442"/>
      <c r="AG77" s="442"/>
      <c r="AH77" s="442"/>
      <c r="AI77" s="442"/>
      <c r="AJ77" s="442"/>
      <c r="AK77" s="442"/>
      <c r="AL77" s="442"/>
      <c r="AM77" s="442"/>
      <c r="AN77" s="442"/>
      <c r="AO77" s="442"/>
      <c r="AP77" s="442"/>
      <c r="AQ77" s="442"/>
      <c r="AR77" s="442"/>
      <c r="AS77" s="442"/>
      <c r="AT77" s="442"/>
      <c r="AU77" s="442"/>
      <c r="AV77" s="442"/>
      <c r="AW77" s="442"/>
      <c r="AX77" s="442"/>
      <c r="AY77" s="442"/>
      <c r="AZ77" s="442"/>
      <c r="BA77" s="442"/>
      <c r="BB77" s="442"/>
    </row>
    <row r="78" spans="1:54" ht="20.25" customHeight="1" x14ac:dyDescent="0.4">
      <c r="J78" s="33"/>
      <c r="K78" s="33"/>
      <c r="L78" s="33"/>
      <c r="M78" s="33"/>
      <c r="N78" s="33"/>
      <c r="O78" s="33"/>
      <c r="P78" s="33"/>
      <c r="Q78" s="33"/>
      <c r="R78" s="33"/>
      <c r="S78" s="33"/>
      <c r="T78" s="33"/>
      <c r="U78" s="33"/>
      <c r="V78" s="33"/>
      <c r="W78" s="32"/>
      <c r="X78" s="442"/>
      <c r="Y78" s="442"/>
      <c r="Z78" s="442"/>
      <c r="AA78" s="442"/>
      <c r="AB78" s="442"/>
      <c r="AC78" s="442"/>
      <c r="AD78" s="33"/>
      <c r="AE78" s="33"/>
      <c r="AF78" s="33"/>
      <c r="AG78" s="33"/>
      <c r="AH78" s="33"/>
      <c r="AI78" s="33"/>
      <c r="AJ78" s="33"/>
      <c r="AK78" s="33"/>
      <c r="AL78" s="33"/>
      <c r="AM78" s="33"/>
      <c r="AN78" s="33"/>
      <c r="AO78" s="33"/>
      <c r="AP78" s="33"/>
      <c r="AQ78" s="33"/>
      <c r="AR78" s="33"/>
      <c r="AS78" s="33"/>
      <c r="AT78" s="33"/>
      <c r="AU78" s="33"/>
      <c r="AV78" s="33"/>
      <c r="AW78" s="31"/>
      <c r="AX78" s="31"/>
      <c r="AY78" s="31"/>
      <c r="AZ78" s="31"/>
      <c r="BA78" s="33"/>
    </row>
    <row r="79" spans="1:54" ht="20.25" customHeight="1" x14ac:dyDescent="0.4">
      <c r="J79" s="442"/>
      <c r="K79" s="442"/>
      <c r="L79" s="442"/>
      <c r="M79" s="442"/>
      <c r="N79" s="442"/>
      <c r="O79" s="442"/>
      <c r="P79" s="442"/>
      <c r="Q79" s="442"/>
      <c r="R79" s="442"/>
      <c r="S79" s="442"/>
      <c r="T79" s="442"/>
      <c r="U79" s="442"/>
      <c r="V79" s="442"/>
      <c r="W79" s="442"/>
      <c r="X79" s="33"/>
      <c r="Y79" s="33"/>
      <c r="Z79" s="33"/>
      <c r="AA79" s="33"/>
      <c r="AB79" s="33"/>
      <c r="AC79" s="33"/>
      <c r="AD79" s="442"/>
      <c r="AE79" s="442"/>
      <c r="AF79" s="442"/>
      <c r="AG79" s="442"/>
      <c r="AH79" s="442"/>
      <c r="AI79" s="442"/>
      <c r="AJ79" s="442"/>
      <c r="AK79" s="442"/>
      <c r="AL79" s="442"/>
      <c r="AM79" s="442"/>
      <c r="AN79" s="442"/>
      <c r="AO79" s="442"/>
      <c r="AP79" s="442"/>
      <c r="AQ79" s="442"/>
      <c r="AR79" s="442"/>
      <c r="AS79" s="442"/>
      <c r="AT79" s="442"/>
      <c r="AU79" s="442"/>
      <c r="AV79" s="442"/>
      <c r="AW79" s="442"/>
      <c r="AX79" s="442"/>
      <c r="AY79" s="442"/>
      <c r="AZ79" s="442"/>
      <c r="BA79" s="442"/>
      <c r="BB79" s="442"/>
    </row>
    <row r="80" spans="1:54" x14ac:dyDescent="0.4">
      <c r="W80" s="33"/>
      <c r="X80" s="442"/>
      <c r="Y80" s="442"/>
      <c r="Z80" s="442"/>
      <c r="AA80" s="442"/>
      <c r="AB80" s="442"/>
      <c r="AC80" s="442"/>
    </row>
    <row r="81" spans="23:23" ht="12" customHeight="1" x14ac:dyDescent="0.4">
      <c r="W81" s="442"/>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Z51:BA51"/>
    <mergeCell ref="E57:R57"/>
    <mergeCell ref="E53:R53"/>
    <mergeCell ref="AX53:AY53"/>
    <mergeCell ref="AZ53:BA53"/>
    <mergeCell ref="BB53:BG62"/>
    <mergeCell ref="E54:R54"/>
    <mergeCell ref="AX54:AY54"/>
    <mergeCell ref="AZ54:BA54"/>
    <mergeCell ref="E55:R55"/>
    <mergeCell ref="AX55:BA62"/>
    <mergeCell ref="E56:R56"/>
    <mergeCell ref="A58:I62"/>
    <mergeCell ref="J58:R58"/>
    <mergeCell ref="J59:R59"/>
    <mergeCell ref="J60:R60"/>
    <mergeCell ref="J61:R61"/>
    <mergeCell ref="J62:R62"/>
    <mergeCell ref="A49:A51"/>
    <mergeCell ref="B49:F51"/>
    <mergeCell ref="H49:I51"/>
    <mergeCell ref="A46:A48"/>
    <mergeCell ref="B46:F48"/>
    <mergeCell ref="H46:I48"/>
    <mergeCell ref="J46:O48"/>
    <mergeCell ref="P46:R46"/>
    <mergeCell ref="AX46:AY46"/>
    <mergeCell ref="AZ49:BA49"/>
    <mergeCell ref="BB49:BG51"/>
    <mergeCell ref="P50:R50"/>
    <mergeCell ref="AX50:AY50"/>
    <mergeCell ref="J49:O51"/>
    <mergeCell ref="P49:R49"/>
    <mergeCell ref="AX49:AY49"/>
    <mergeCell ref="AZ46:BA46"/>
    <mergeCell ref="BB46:BG48"/>
    <mergeCell ref="P47:R47"/>
    <mergeCell ref="AX47:AY47"/>
    <mergeCell ref="AZ47:BA47"/>
    <mergeCell ref="P48:R48"/>
    <mergeCell ref="AX48:AY48"/>
    <mergeCell ref="AZ48:BA48"/>
    <mergeCell ref="AZ50:BA50"/>
    <mergeCell ref="P51:R51"/>
    <mergeCell ref="AX51:AY51"/>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s>
  <phoneticPr fontId="10"/>
  <dataValidations count="5">
    <dataValidation type="list" allowBlank="1" showInputMessage="1" showErrorMessage="1" sqref="BB4:BD4">
      <formula1>"４週,暦月"</formula1>
    </dataValidation>
    <dataValidation type="list" allowBlank="1" showInputMessage="1" showErrorMessage="1" sqref="BB5 BA6">
      <formula1>"予定,実績,予定・実績"</formula1>
    </dataValidation>
    <dataValidation type="list" allowBlank="1" showInputMessage="1" showErrorMessage="1" sqref="S16:AW16 S49:AW49 S19:AW19 S22:AW22 S25:AW25 S28:AW28 S31:AW31 S34:AW34 S37:AW37 S40:AW40 S43:AW43 S46:AW46">
      <formula1>"a,b,c,d,e,f,g,h,I,j,k,l,m,n,o,p,q,r,s,t,u,v,w,x,y,z,休,‐"</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H16:I52">
      <formula1>"Ａ,Ｂ,Ｃ,Ｄ"</formula1>
    </dataValidation>
  </dataValidations>
  <printOptions horizontalCentered="1"/>
  <pageMargins left="0.39370078740157483" right="0.78740157480314965" top="0.38" bottom="0.23" header="0.28000000000000003" footer="0.28999999999999998"/>
  <pageSetup paperSize="9" scale="3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view="pageBreakPreview" zoomScale="55" zoomScaleNormal="55" zoomScaleSheetLayoutView="55" workbookViewId="0">
      <selection activeCell="Z13" sqref="Z13"/>
    </sheetView>
  </sheetViews>
  <sheetFormatPr defaultColWidth="9" defaultRowHeight="36" customHeight="1" x14ac:dyDescent="0.8"/>
  <cols>
    <col min="1" max="1" width="1.83203125" style="446" customWidth="1"/>
    <col min="2" max="2" width="6" style="446" customWidth="1"/>
    <col min="3" max="3" width="10.58203125" style="446" customWidth="1"/>
    <col min="4" max="4" width="3.5" style="446" customWidth="1"/>
    <col min="5" max="5" width="15.75" style="446" customWidth="1"/>
    <col min="6" max="6" width="3.5" style="446" customWidth="1"/>
    <col min="7" max="7" width="15.75" style="446" customWidth="1"/>
    <col min="8" max="8" width="3.5" style="446" customWidth="1"/>
    <col min="9" max="9" width="15.75" style="446" customWidth="1"/>
    <col min="10" max="10" width="3.5" style="446" customWidth="1"/>
    <col min="11" max="11" width="15.75" style="446" customWidth="1"/>
    <col min="12" max="12" width="3.5" style="446" customWidth="1"/>
    <col min="13" max="13" width="15.75" style="446" customWidth="1"/>
    <col min="14" max="14" width="3.5" style="446" customWidth="1"/>
    <col min="15" max="15" width="15.75" style="446" customWidth="1"/>
    <col min="16" max="16" width="3.5" style="446" customWidth="1"/>
    <col min="17" max="17" width="15.75" style="446" customWidth="1"/>
    <col min="18" max="18" width="3.5" style="446" customWidth="1"/>
    <col min="19" max="19" width="15.75" style="446" customWidth="1"/>
    <col min="20" max="20" width="3.5" style="446" customWidth="1"/>
    <col min="21" max="21" width="15.75" style="446" customWidth="1"/>
    <col min="22" max="22" width="3.33203125" style="446" customWidth="1"/>
    <col min="23" max="23" width="48.08203125" style="446" customWidth="1"/>
    <col min="24" max="16384" width="9" style="446"/>
  </cols>
  <sheetData>
    <row r="1" spans="2:23" s="445" customFormat="1" ht="26.25" customHeight="1" x14ac:dyDescent="0.8">
      <c r="B1" s="444" t="s">
        <v>350</v>
      </c>
    </row>
    <row r="2" spans="2:23" s="445" customFormat="1" ht="26.25" customHeight="1" x14ac:dyDescent="0.8">
      <c r="B2" s="445" t="s">
        <v>351</v>
      </c>
    </row>
    <row r="3" spans="2:23" s="445" customFormat="1" ht="26.25" customHeight="1" x14ac:dyDescent="0.8">
      <c r="B3" s="444" t="s">
        <v>352</v>
      </c>
      <c r="C3" s="444"/>
      <c r="D3" s="444"/>
      <c r="E3" s="444" t="s">
        <v>353</v>
      </c>
      <c r="F3" s="444"/>
      <c r="G3" s="444"/>
      <c r="H3" s="444"/>
      <c r="I3" s="444"/>
      <c r="J3" s="444"/>
      <c r="K3" s="444"/>
      <c r="L3" s="444"/>
      <c r="M3" s="444"/>
      <c r="N3" s="444"/>
      <c r="O3" s="444"/>
    </row>
    <row r="4" spans="2:23" ht="26.25" customHeight="1" x14ac:dyDescent="0.8">
      <c r="E4" s="1018" t="s">
        <v>354</v>
      </c>
      <c r="F4" s="1019"/>
      <c r="G4" s="1019"/>
      <c r="H4" s="1019"/>
      <c r="I4" s="1019"/>
      <c r="J4" s="1019"/>
      <c r="K4" s="1020"/>
      <c r="M4" s="1021" t="s">
        <v>355</v>
      </c>
      <c r="N4" s="1021"/>
      <c r="O4" s="1021"/>
      <c r="P4" s="447"/>
      <c r="Q4" s="1021" t="s">
        <v>356</v>
      </c>
      <c r="R4" s="1021"/>
      <c r="S4" s="1021"/>
      <c r="T4" s="1021"/>
      <c r="U4" s="1021"/>
      <c r="W4" s="1022" t="s">
        <v>357</v>
      </c>
    </row>
    <row r="5" spans="2:23" ht="26.25" customHeight="1" x14ac:dyDescent="0.8">
      <c r="B5" s="446" t="s">
        <v>315</v>
      </c>
      <c r="C5" s="446" t="s">
        <v>358</v>
      </c>
      <c r="E5" s="446" t="s">
        <v>359</v>
      </c>
      <c r="G5" s="446" t="s">
        <v>360</v>
      </c>
      <c r="I5" s="446" t="s">
        <v>361</v>
      </c>
      <c r="K5" s="446" t="s">
        <v>354</v>
      </c>
      <c r="M5" s="446" t="s">
        <v>362</v>
      </c>
      <c r="O5" s="446" t="s">
        <v>363</v>
      </c>
      <c r="Q5" s="446" t="s">
        <v>362</v>
      </c>
      <c r="S5" s="446" t="s">
        <v>363</v>
      </c>
      <c r="U5" s="446" t="s">
        <v>354</v>
      </c>
      <c r="W5" s="1022"/>
    </row>
    <row r="6" spans="2:23" ht="26.25" customHeight="1" x14ac:dyDescent="0.8">
      <c r="B6" s="446">
        <v>1</v>
      </c>
      <c r="C6" s="448" t="s">
        <v>364</v>
      </c>
      <c r="D6" s="446" t="s">
        <v>365</v>
      </c>
      <c r="E6" s="449">
        <v>0.35416666666666669</v>
      </c>
      <c r="F6" s="446" t="s">
        <v>366</v>
      </c>
      <c r="G6" s="449">
        <v>0.375</v>
      </c>
      <c r="H6" s="446" t="s">
        <v>367</v>
      </c>
      <c r="I6" s="449">
        <v>0</v>
      </c>
      <c r="J6" s="446" t="s">
        <v>368</v>
      </c>
      <c r="K6" s="448">
        <f>(G6-E6-I6)*24</f>
        <v>0.49999999999999956</v>
      </c>
      <c r="M6" s="449">
        <v>0.36458333333333331</v>
      </c>
      <c r="N6" s="446" t="s">
        <v>366</v>
      </c>
      <c r="O6" s="449">
        <v>0.375</v>
      </c>
      <c r="Q6" s="450">
        <f>IF(E6&lt;M6,M6,E6)</f>
        <v>0.36458333333333331</v>
      </c>
      <c r="R6" s="446" t="s">
        <v>366</v>
      </c>
      <c r="S6" s="450">
        <f>IF(G6&gt;O6,O6,G6)</f>
        <v>0.375</v>
      </c>
      <c r="U6" s="448">
        <f>(S6-Q6)*24</f>
        <v>0.25000000000000044</v>
      </c>
      <c r="W6" s="451"/>
    </row>
    <row r="7" spans="2:23" ht="26.25" customHeight="1" x14ac:dyDescent="0.8">
      <c r="B7" s="446">
        <v>2</v>
      </c>
      <c r="C7" s="448" t="s">
        <v>369</v>
      </c>
      <c r="D7" s="446" t="s">
        <v>365</v>
      </c>
      <c r="E7" s="449">
        <v>0.375</v>
      </c>
      <c r="F7" s="446" t="s">
        <v>366</v>
      </c>
      <c r="G7" s="449">
        <v>0.52083333333333337</v>
      </c>
      <c r="H7" s="446" t="s">
        <v>367</v>
      </c>
      <c r="I7" s="449">
        <v>0</v>
      </c>
      <c r="J7" s="446" t="s">
        <v>368</v>
      </c>
      <c r="K7" s="448">
        <f>(G7-E7-I7)*24</f>
        <v>3.5000000000000009</v>
      </c>
      <c r="M7" s="449">
        <v>0.375</v>
      </c>
      <c r="N7" s="446" t="s">
        <v>366</v>
      </c>
      <c r="O7" s="449">
        <v>0.51041666666666663</v>
      </c>
      <c r="Q7" s="450">
        <f t="shared" ref="Q7:Q35" si="0">IF(E7&lt;M7,M7,E7)</f>
        <v>0.375</v>
      </c>
      <c r="R7" s="446" t="s">
        <v>366</v>
      </c>
      <c r="S7" s="450">
        <f t="shared" ref="S7:S35" si="1">IF(G7&gt;O7,O7,G7)</f>
        <v>0.51041666666666663</v>
      </c>
      <c r="U7" s="448">
        <f t="shared" ref="U7:U35" si="2">(S7-Q7)*24</f>
        <v>3.2499999999999991</v>
      </c>
      <c r="W7" s="451"/>
    </row>
    <row r="8" spans="2:23" ht="26.25" customHeight="1" x14ac:dyDescent="0.8">
      <c r="B8" s="446">
        <v>3</v>
      </c>
      <c r="C8" s="448" t="s">
        <v>370</v>
      </c>
      <c r="D8" s="446" t="s">
        <v>365</v>
      </c>
      <c r="E8" s="449">
        <v>0.35416666666666669</v>
      </c>
      <c r="F8" s="446" t="s">
        <v>366</v>
      </c>
      <c r="G8" s="449">
        <v>0.52083333333333337</v>
      </c>
      <c r="H8" s="446" t="s">
        <v>367</v>
      </c>
      <c r="I8" s="449">
        <v>0</v>
      </c>
      <c r="J8" s="446" t="s">
        <v>368</v>
      </c>
      <c r="K8" s="448">
        <f t="shared" ref="K8:K35" si="3">(G8-E8-I8)*24</f>
        <v>4</v>
      </c>
      <c r="M8" s="449">
        <v>0.36458333333333331</v>
      </c>
      <c r="N8" s="446" t="s">
        <v>366</v>
      </c>
      <c r="O8" s="449">
        <v>0.51041666666666663</v>
      </c>
      <c r="Q8" s="450">
        <f t="shared" si="0"/>
        <v>0.36458333333333331</v>
      </c>
      <c r="R8" s="446" t="s">
        <v>366</v>
      </c>
      <c r="S8" s="450">
        <f t="shared" si="1"/>
        <v>0.51041666666666663</v>
      </c>
      <c r="U8" s="448">
        <f t="shared" si="2"/>
        <v>3.4999999999999996</v>
      </c>
      <c r="W8" s="451"/>
    </row>
    <row r="9" spans="2:23" ht="26.25" customHeight="1" x14ac:dyDescent="0.8">
      <c r="B9" s="446">
        <v>4</v>
      </c>
      <c r="C9" s="448" t="s">
        <v>371</v>
      </c>
      <c r="D9" s="446" t="s">
        <v>365</v>
      </c>
      <c r="E9" s="449">
        <v>0.35416666666666669</v>
      </c>
      <c r="F9" s="446" t="s">
        <v>366</v>
      </c>
      <c r="G9" s="449">
        <v>0.4375</v>
      </c>
      <c r="H9" s="446" t="s">
        <v>367</v>
      </c>
      <c r="I9" s="449">
        <v>0</v>
      </c>
      <c r="J9" s="446" t="s">
        <v>368</v>
      </c>
      <c r="K9" s="448">
        <f t="shared" si="3"/>
        <v>1.9999999999999996</v>
      </c>
      <c r="M9" s="449">
        <v>0.36458333333333331</v>
      </c>
      <c r="N9" s="446" t="s">
        <v>366</v>
      </c>
      <c r="O9" s="449">
        <v>0.4375</v>
      </c>
      <c r="Q9" s="450">
        <f t="shared" si="0"/>
        <v>0.36458333333333331</v>
      </c>
      <c r="R9" s="446" t="s">
        <v>366</v>
      </c>
      <c r="S9" s="450">
        <f t="shared" si="1"/>
        <v>0.4375</v>
      </c>
      <c r="U9" s="448">
        <f t="shared" si="2"/>
        <v>1.7500000000000004</v>
      </c>
      <c r="W9" s="451"/>
    </row>
    <row r="10" spans="2:23" ht="26.25" customHeight="1" x14ac:dyDescent="0.8">
      <c r="B10" s="446">
        <v>5</v>
      </c>
      <c r="C10" s="448" t="s">
        <v>372</v>
      </c>
      <c r="D10" s="446" t="s">
        <v>365</v>
      </c>
      <c r="E10" s="449">
        <v>0.4375</v>
      </c>
      <c r="F10" s="446" t="s">
        <v>366</v>
      </c>
      <c r="G10" s="449">
        <v>0.52083333333333337</v>
      </c>
      <c r="H10" s="446" t="s">
        <v>367</v>
      </c>
      <c r="I10" s="449">
        <v>0</v>
      </c>
      <c r="J10" s="446" t="s">
        <v>368</v>
      </c>
      <c r="K10" s="448">
        <f t="shared" si="3"/>
        <v>2.0000000000000009</v>
      </c>
      <c r="M10" s="449">
        <v>0.4375</v>
      </c>
      <c r="N10" s="446" t="s">
        <v>366</v>
      </c>
      <c r="O10" s="449">
        <v>0.51041666666666663</v>
      </c>
      <c r="Q10" s="450">
        <f t="shared" si="0"/>
        <v>0.4375</v>
      </c>
      <c r="R10" s="446" t="s">
        <v>366</v>
      </c>
      <c r="S10" s="450">
        <f t="shared" si="1"/>
        <v>0.51041666666666663</v>
      </c>
      <c r="U10" s="448">
        <f t="shared" si="2"/>
        <v>1.7499999999999991</v>
      </c>
      <c r="W10" s="451"/>
    </row>
    <row r="11" spans="2:23" ht="26.25" customHeight="1" x14ac:dyDescent="0.8">
      <c r="B11" s="446">
        <v>6</v>
      </c>
      <c r="C11" s="448" t="s">
        <v>373</v>
      </c>
      <c r="D11" s="446" t="s">
        <v>365</v>
      </c>
      <c r="E11" s="449">
        <v>0.5625</v>
      </c>
      <c r="F11" s="446" t="s">
        <v>366</v>
      </c>
      <c r="G11" s="449">
        <v>0.58333333333333337</v>
      </c>
      <c r="H11" s="446" t="s">
        <v>367</v>
      </c>
      <c r="I11" s="449">
        <v>0</v>
      </c>
      <c r="J11" s="446" t="s">
        <v>368</v>
      </c>
      <c r="K11" s="448">
        <f t="shared" si="3"/>
        <v>0.50000000000000089</v>
      </c>
      <c r="M11" s="449">
        <v>0.57291666666666663</v>
      </c>
      <c r="N11" s="446" t="s">
        <v>366</v>
      </c>
      <c r="O11" s="449">
        <v>0.58333333333333337</v>
      </c>
      <c r="Q11" s="450">
        <f t="shared" si="0"/>
        <v>0.57291666666666663</v>
      </c>
      <c r="R11" s="446" t="s">
        <v>366</v>
      </c>
      <c r="S11" s="450">
        <f>IF(G11&gt;O11,O11,G11)</f>
        <v>0.58333333333333337</v>
      </c>
      <c r="U11" s="448">
        <f>(S11-Q11)*24</f>
        <v>0.25000000000000178</v>
      </c>
      <c r="W11" s="451"/>
    </row>
    <row r="12" spans="2:23" ht="26.25" customHeight="1" x14ac:dyDescent="0.8">
      <c r="B12" s="446">
        <v>7</v>
      </c>
      <c r="C12" s="448" t="s">
        <v>374</v>
      </c>
      <c r="D12" s="446" t="s">
        <v>365</v>
      </c>
      <c r="E12" s="449">
        <v>0.58333333333333337</v>
      </c>
      <c r="F12" s="446" t="s">
        <v>366</v>
      </c>
      <c r="G12" s="449">
        <v>0.72916666666666663</v>
      </c>
      <c r="H12" s="446" t="s">
        <v>367</v>
      </c>
      <c r="I12" s="449">
        <v>0</v>
      </c>
      <c r="J12" s="446" t="s">
        <v>368</v>
      </c>
      <c r="K12" s="448">
        <f t="shared" si="3"/>
        <v>3.4999999999999982</v>
      </c>
      <c r="M12" s="449">
        <v>0.58333333333333337</v>
      </c>
      <c r="N12" s="446" t="s">
        <v>366</v>
      </c>
      <c r="O12" s="449">
        <v>0.71875</v>
      </c>
      <c r="Q12" s="450">
        <f t="shared" si="0"/>
        <v>0.58333333333333337</v>
      </c>
      <c r="R12" s="446" t="s">
        <v>366</v>
      </c>
      <c r="S12" s="450">
        <f t="shared" si="1"/>
        <v>0.71875</v>
      </c>
      <c r="U12" s="448">
        <f t="shared" si="2"/>
        <v>3.2499999999999991</v>
      </c>
      <c r="W12" s="451"/>
    </row>
    <row r="13" spans="2:23" ht="26.25" customHeight="1" x14ac:dyDescent="0.8">
      <c r="B13" s="446">
        <v>8</v>
      </c>
      <c r="C13" s="448" t="s">
        <v>375</v>
      </c>
      <c r="D13" s="446" t="s">
        <v>365</v>
      </c>
      <c r="E13" s="449">
        <v>0.5625</v>
      </c>
      <c r="F13" s="446" t="s">
        <v>366</v>
      </c>
      <c r="G13" s="449">
        <v>0.72916666666666663</v>
      </c>
      <c r="H13" s="446" t="s">
        <v>367</v>
      </c>
      <c r="I13" s="449">
        <v>0</v>
      </c>
      <c r="J13" s="446" t="s">
        <v>368</v>
      </c>
      <c r="K13" s="448">
        <f t="shared" si="3"/>
        <v>3.9999999999999991</v>
      </c>
      <c r="M13" s="449">
        <v>0.57291666666666663</v>
      </c>
      <c r="N13" s="446" t="s">
        <v>366</v>
      </c>
      <c r="O13" s="449">
        <v>0.71875</v>
      </c>
      <c r="Q13" s="450">
        <f t="shared" si="0"/>
        <v>0.57291666666666663</v>
      </c>
      <c r="R13" s="446" t="s">
        <v>366</v>
      </c>
      <c r="S13" s="450">
        <f t="shared" si="1"/>
        <v>0.71875</v>
      </c>
      <c r="U13" s="448">
        <f t="shared" si="2"/>
        <v>3.5000000000000009</v>
      </c>
      <c r="W13" s="451"/>
    </row>
    <row r="14" spans="2:23" ht="26.25" customHeight="1" x14ac:dyDescent="0.8">
      <c r="B14" s="446">
        <v>9</v>
      </c>
      <c r="C14" s="448" t="s">
        <v>376</v>
      </c>
      <c r="D14" s="446" t="s">
        <v>365</v>
      </c>
      <c r="E14" s="449">
        <v>0.5625</v>
      </c>
      <c r="F14" s="446" t="s">
        <v>366</v>
      </c>
      <c r="G14" s="449">
        <v>0.64583333333333337</v>
      </c>
      <c r="H14" s="446" t="s">
        <v>367</v>
      </c>
      <c r="I14" s="449">
        <v>0</v>
      </c>
      <c r="J14" s="446" t="s">
        <v>368</v>
      </c>
      <c r="K14" s="448">
        <f t="shared" si="3"/>
        <v>2.0000000000000009</v>
      </c>
      <c r="M14" s="449">
        <v>0.57291666666666663</v>
      </c>
      <c r="N14" s="446" t="s">
        <v>366</v>
      </c>
      <c r="O14" s="449">
        <v>0.64583333333333337</v>
      </c>
      <c r="Q14" s="450">
        <f t="shared" si="0"/>
        <v>0.57291666666666663</v>
      </c>
      <c r="R14" s="446" t="s">
        <v>366</v>
      </c>
      <c r="S14" s="450">
        <f t="shared" si="1"/>
        <v>0.64583333333333337</v>
      </c>
      <c r="U14" s="448">
        <f t="shared" si="2"/>
        <v>1.7500000000000018</v>
      </c>
      <c r="W14" s="451"/>
    </row>
    <row r="15" spans="2:23" ht="26.25" customHeight="1" x14ac:dyDescent="0.8">
      <c r="B15" s="446">
        <v>10</v>
      </c>
      <c r="C15" s="448" t="s">
        <v>377</v>
      </c>
      <c r="D15" s="446" t="s">
        <v>365</v>
      </c>
      <c r="E15" s="451"/>
      <c r="F15" s="446" t="s">
        <v>366</v>
      </c>
      <c r="G15" s="451"/>
      <c r="H15" s="446" t="s">
        <v>367</v>
      </c>
      <c r="I15" s="449">
        <v>0</v>
      </c>
      <c r="J15" s="446" t="s">
        <v>368</v>
      </c>
      <c r="K15" s="448">
        <f t="shared" si="3"/>
        <v>0</v>
      </c>
      <c r="M15" s="451"/>
      <c r="N15" s="446" t="s">
        <v>366</v>
      </c>
      <c r="O15" s="451"/>
      <c r="Q15" s="450">
        <f t="shared" si="0"/>
        <v>0</v>
      </c>
      <c r="R15" s="446" t="s">
        <v>366</v>
      </c>
      <c r="S15" s="450">
        <f t="shared" si="1"/>
        <v>0</v>
      </c>
      <c r="U15" s="448">
        <f t="shared" si="2"/>
        <v>0</v>
      </c>
      <c r="W15" s="451"/>
    </row>
    <row r="16" spans="2:23" ht="26.25" customHeight="1" x14ac:dyDescent="0.8">
      <c r="B16" s="446">
        <v>11</v>
      </c>
      <c r="C16" s="448" t="s">
        <v>378</v>
      </c>
      <c r="D16" s="446" t="s">
        <v>365</v>
      </c>
      <c r="E16" s="451"/>
      <c r="F16" s="446" t="s">
        <v>366</v>
      </c>
      <c r="G16" s="451"/>
      <c r="H16" s="446" t="s">
        <v>367</v>
      </c>
      <c r="I16" s="449">
        <v>0</v>
      </c>
      <c r="J16" s="446" t="s">
        <v>368</v>
      </c>
      <c r="K16" s="448">
        <f t="shared" si="3"/>
        <v>0</v>
      </c>
      <c r="M16" s="451"/>
      <c r="N16" s="446" t="s">
        <v>366</v>
      </c>
      <c r="O16" s="451"/>
      <c r="Q16" s="450">
        <f t="shared" si="0"/>
        <v>0</v>
      </c>
      <c r="R16" s="446" t="s">
        <v>366</v>
      </c>
      <c r="S16" s="450">
        <f t="shared" si="1"/>
        <v>0</v>
      </c>
      <c r="U16" s="448">
        <f t="shared" si="2"/>
        <v>0</v>
      </c>
      <c r="W16" s="451"/>
    </row>
    <row r="17" spans="2:23" ht="26.25" customHeight="1" x14ac:dyDescent="0.8">
      <c r="B17" s="446">
        <v>12</v>
      </c>
      <c r="C17" s="448" t="s">
        <v>379</v>
      </c>
      <c r="D17" s="446" t="s">
        <v>365</v>
      </c>
      <c r="E17" s="451"/>
      <c r="F17" s="446" t="s">
        <v>366</v>
      </c>
      <c r="G17" s="451"/>
      <c r="H17" s="446" t="s">
        <v>367</v>
      </c>
      <c r="I17" s="449">
        <v>0</v>
      </c>
      <c r="J17" s="446" t="s">
        <v>368</v>
      </c>
      <c r="K17" s="448">
        <f t="shared" si="3"/>
        <v>0</v>
      </c>
      <c r="M17" s="451"/>
      <c r="N17" s="446" t="s">
        <v>366</v>
      </c>
      <c r="O17" s="451"/>
      <c r="Q17" s="450">
        <f t="shared" si="0"/>
        <v>0</v>
      </c>
      <c r="R17" s="446" t="s">
        <v>366</v>
      </c>
      <c r="S17" s="450">
        <f t="shared" si="1"/>
        <v>0</v>
      </c>
      <c r="U17" s="448">
        <f t="shared" si="2"/>
        <v>0</v>
      </c>
      <c r="W17" s="451"/>
    </row>
    <row r="18" spans="2:23" ht="26.25" customHeight="1" x14ac:dyDescent="0.8">
      <c r="B18" s="446">
        <v>13</v>
      </c>
      <c r="C18" s="448" t="s">
        <v>380</v>
      </c>
      <c r="D18" s="446" t="s">
        <v>365</v>
      </c>
      <c r="E18" s="451"/>
      <c r="F18" s="446" t="s">
        <v>366</v>
      </c>
      <c r="G18" s="451"/>
      <c r="H18" s="446" t="s">
        <v>367</v>
      </c>
      <c r="I18" s="449">
        <v>0</v>
      </c>
      <c r="J18" s="446" t="s">
        <v>368</v>
      </c>
      <c r="K18" s="448">
        <f t="shared" si="3"/>
        <v>0</v>
      </c>
      <c r="M18" s="451"/>
      <c r="N18" s="446" t="s">
        <v>366</v>
      </c>
      <c r="O18" s="451"/>
      <c r="Q18" s="450">
        <f t="shared" si="0"/>
        <v>0</v>
      </c>
      <c r="R18" s="446" t="s">
        <v>366</v>
      </c>
      <c r="S18" s="450">
        <f t="shared" si="1"/>
        <v>0</v>
      </c>
      <c r="U18" s="448">
        <f t="shared" si="2"/>
        <v>0</v>
      </c>
      <c r="W18" s="451"/>
    </row>
    <row r="19" spans="2:23" ht="26.25" customHeight="1" x14ac:dyDescent="0.8">
      <c r="B19" s="446">
        <v>14</v>
      </c>
      <c r="C19" s="448" t="s">
        <v>381</v>
      </c>
      <c r="D19" s="446" t="s">
        <v>365</v>
      </c>
      <c r="E19" s="451"/>
      <c r="F19" s="446" t="s">
        <v>366</v>
      </c>
      <c r="G19" s="451"/>
      <c r="H19" s="446" t="s">
        <v>367</v>
      </c>
      <c r="I19" s="449">
        <v>0</v>
      </c>
      <c r="J19" s="446" t="s">
        <v>368</v>
      </c>
      <c r="K19" s="448">
        <f t="shared" si="3"/>
        <v>0</v>
      </c>
      <c r="M19" s="451"/>
      <c r="N19" s="446" t="s">
        <v>366</v>
      </c>
      <c r="O19" s="451"/>
      <c r="Q19" s="450">
        <f t="shared" si="0"/>
        <v>0</v>
      </c>
      <c r="R19" s="446" t="s">
        <v>366</v>
      </c>
      <c r="S19" s="450">
        <f t="shared" si="1"/>
        <v>0</v>
      </c>
      <c r="U19" s="448">
        <f t="shared" si="2"/>
        <v>0</v>
      </c>
      <c r="W19" s="451"/>
    </row>
    <row r="20" spans="2:23" ht="26.25" customHeight="1" x14ac:dyDescent="0.8">
      <c r="B20" s="446">
        <v>15</v>
      </c>
      <c r="C20" s="448" t="s">
        <v>382</v>
      </c>
      <c r="D20" s="446" t="s">
        <v>365</v>
      </c>
      <c r="E20" s="451"/>
      <c r="F20" s="446" t="s">
        <v>366</v>
      </c>
      <c r="G20" s="451"/>
      <c r="H20" s="446" t="s">
        <v>367</v>
      </c>
      <c r="I20" s="449">
        <v>0</v>
      </c>
      <c r="J20" s="446" t="s">
        <v>368</v>
      </c>
      <c r="K20" s="448">
        <f t="shared" si="3"/>
        <v>0</v>
      </c>
      <c r="M20" s="451"/>
      <c r="N20" s="446" t="s">
        <v>366</v>
      </c>
      <c r="O20" s="451"/>
      <c r="Q20" s="450">
        <f t="shared" si="0"/>
        <v>0</v>
      </c>
      <c r="R20" s="446" t="s">
        <v>366</v>
      </c>
      <c r="S20" s="450">
        <f t="shared" si="1"/>
        <v>0</v>
      </c>
      <c r="U20" s="448">
        <f t="shared" si="2"/>
        <v>0</v>
      </c>
      <c r="W20" s="451"/>
    </row>
    <row r="21" spans="2:23" ht="26.25" customHeight="1" x14ac:dyDescent="0.8">
      <c r="B21" s="446">
        <v>16</v>
      </c>
      <c r="C21" s="448" t="s">
        <v>383</v>
      </c>
      <c r="D21" s="446" t="s">
        <v>365</v>
      </c>
      <c r="E21" s="451"/>
      <c r="F21" s="446" t="s">
        <v>366</v>
      </c>
      <c r="G21" s="451"/>
      <c r="H21" s="446" t="s">
        <v>367</v>
      </c>
      <c r="I21" s="449">
        <v>0</v>
      </c>
      <c r="J21" s="446" t="s">
        <v>368</v>
      </c>
      <c r="K21" s="448">
        <f t="shared" si="3"/>
        <v>0</v>
      </c>
      <c r="M21" s="451"/>
      <c r="N21" s="446" t="s">
        <v>366</v>
      </c>
      <c r="O21" s="451"/>
      <c r="Q21" s="450">
        <f t="shared" si="0"/>
        <v>0</v>
      </c>
      <c r="R21" s="446" t="s">
        <v>366</v>
      </c>
      <c r="S21" s="450">
        <f t="shared" si="1"/>
        <v>0</v>
      </c>
      <c r="U21" s="448">
        <f t="shared" si="2"/>
        <v>0</v>
      </c>
      <c r="W21" s="451"/>
    </row>
    <row r="22" spans="2:23" ht="26.25" customHeight="1" x14ac:dyDescent="0.8">
      <c r="B22" s="446">
        <v>17</v>
      </c>
      <c r="C22" s="448" t="s">
        <v>384</v>
      </c>
      <c r="D22" s="446" t="s">
        <v>365</v>
      </c>
      <c r="E22" s="451"/>
      <c r="F22" s="446" t="s">
        <v>366</v>
      </c>
      <c r="G22" s="451"/>
      <c r="H22" s="446" t="s">
        <v>367</v>
      </c>
      <c r="I22" s="449">
        <v>0</v>
      </c>
      <c r="J22" s="446" t="s">
        <v>368</v>
      </c>
      <c r="K22" s="448">
        <f t="shared" si="3"/>
        <v>0</v>
      </c>
      <c r="M22" s="451"/>
      <c r="N22" s="446" t="s">
        <v>366</v>
      </c>
      <c r="O22" s="451"/>
      <c r="Q22" s="450">
        <f t="shared" si="0"/>
        <v>0</v>
      </c>
      <c r="R22" s="446" t="s">
        <v>366</v>
      </c>
      <c r="S22" s="450">
        <f t="shared" si="1"/>
        <v>0</v>
      </c>
      <c r="U22" s="448">
        <f t="shared" si="2"/>
        <v>0</v>
      </c>
      <c r="W22" s="451"/>
    </row>
    <row r="23" spans="2:23" ht="26.25" customHeight="1" x14ac:dyDescent="0.8">
      <c r="B23" s="446">
        <v>18</v>
      </c>
      <c r="C23" s="448" t="s">
        <v>385</v>
      </c>
      <c r="D23" s="446" t="s">
        <v>365</v>
      </c>
      <c r="E23" s="451"/>
      <c r="F23" s="446" t="s">
        <v>366</v>
      </c>
      <c r="G23" s="451"/>
      <c r="H23" s="446" t="s">
        <v>367</v>
      </c>
      <c r="I23" s="449">
        <v>0</v>
      </c>
      <c r="J23" s="446" t="s">
        <v>368</v>
      </c>
      <c r="K23" s="448">
        <f t="shared" si="3"/>
        <v>0</v>
      </c>
      <c r="M23" s="451"/>
      <c r="N23" s="446" t="s">
        <v>366</v>
      </c>
      <c r="O23" s="451"/>
      <c r="Q23" s="450">
        <f t="shared" si="0"/>
        <v>0</v>
      </c>
      <c r="R23" s="446" t="s">
        <v>366</v>
      </c>
      <c r="S23" s="450">
        <f t="shared" si="1"/>
        <v>0</v>
      </c>
      <c r="U23" s="448">
        <f t="shared" si="2"/>
        <v>0</v>
      </c>
      <c r="W23" s="451"/>
    </row>
    <row r="24" spans="2:23" ht="26.25" customHeight="1" x14ac:dyDescent="0.8">
      <c r="B24" s="446">
        <v>19</v>
      </c>
      <c r="C24" s="448" t="s">
        <v>386</v>
      </c>
      <c r="D24" s="446" t="s">
        <v>365</v>
      </c>
      <c r="E24" s="451"/>
      <c r="F24" s="446" t="s">
        <v>366</v>
      </c>
      <c r="G24" s="451"/>
      <c r="H24" s="446" t="s">
        <v>367</v>
      </c>
      <c r="I24" s="449">
        <v>0</v>
      </c>
      <c r="J24" s="446" t="s">
        <v>368</v>
      </c>
      <c r="K24" s="448">
        <f t="shared" si="3"/>
        <v>0</v>
      </c>
      <c r="M24" s="451"/>
      <c r="N24" s="446" t="s">
        <v>366</v>
      </c>
      <c r="O24" s="451"/>
      <c r="Q24" s="450">
        <f t="shared" si="0"/>
        <v>0</v>
      </c>
      <c r="R24" s="446" t="s">
        <v>366</v>
      </c>
      <c r="S24" s="450">
        <f t="shared" si="1"/>
        <v>0</v>
      </c>
      <c r="U24" s="448">
        <f t="shared" si="2"/>
        <v>0</v>
      </c>
      <c r="W24" s="451"/>
    </row>
    <row r="25" spans="2:23" ht="26.25" customHeight="1" x14ac:dyDescent="0.8">
      <c r="B25" s="446">
        <v>20</v>
      </c>
      <c r="C25" s="448" t="s">
        <v>387</v>
      </c>
      <c r="D25" s="446" t="s">
        <v>365</v>
      </c>
      <c r="E25" s="451"/>
      <c r="F25" s="446" t="s">
        <v>366</v>
      </c>
      <c r="G25" s="451"/>
      <c r="H25" s="446" t="s">
        <v>367</v>
      </c>
      <c r="I25" s="449">
        <v>0</v>
      </c>
      <c r="J25" s="446" t="s">
        <v>368</v>
      </c>
      <c r="K25" s="448">
        <f t="shared" si="3"/>
        <v>0</v>
      </c>
      <c r="M25" s="451"/>
      <c r="N25" s="446" t="s">
        <v>366</v>
      </c>
      <c r="O25" s="451"/>
      <c r="Q25" s="450">
        <f t="shared" si="0"/>
        <v>0</v>
      </c>
      <c r="R25" s="446" t="s">
        <v>366</v>
      </c>
      <c r="S25" s="450">
        <f t="shared" si="1"/>
        <v>0</v>
      </c>
      <c r="U25" s="448">
        <f t="shared" si="2"/>
        <v>0</v>
      </c>
      <c r="W25" s="451"/>
    </row>
    <row r="26" spans="2:23" ht="26.25" customHeight="1" x14ac:dyDescent="0.8">
      <c r="B26" s="446">
        <v>21</v>
      </c>
      <c r="C26" s="448" t="s">
        <v>388</v>
      </c>
      <c r="D26" s="446" t="s">
        <v>365</v>
      </c>
      <c r="E26" s="451"/>
      <c r="F26" s="446" t="s">
        <v>366</v>
      </c>
      <c r="G26" s="451"/>
      <c r="H26" s="446" t="s">
        <v>367</v>
      </c>
      <c r="I26" s="451"/>
      <c r="J26" s="446" t="s">
        <v>368</v>
      </c>
      <c r="K26" s="448">
        <f t="shared" si="3"/>
        <v>0</v>
      </c>
      <c r="M26" s="451"/>
      <c r="N26" s="446" t="s">
        <v>366</v>
      </c>
      <c r="O26" s="451"/>
      <c r="Q26" s="450">
        <f t="shared" si="0"/>
        <v>0</v>
      </c>
      <c r="R26" s="446" t="s">
        <v>366</v>
      </c>
      <c r="S26" s="450">
        <f t="shared" si="1"/>
        <v>0</v>
      </c>
      <c r="U26" s="448">
        <f t="shared" si="2"/>
        <v>0</v>
      </c>
      <c r="W26" s="451"/>
    </row>
    <row r="27" spans="2:23" ht="26.25" customHeight="1" x14ac:dyDescent="0.8">
      <c r="B27" s="446">
        <v>22</v>
      </c>
      <c r="C27" s="448" t="s">
        <v>389</v>
      </c>
      <c r="D27" s="446" t="s">
        <v>365</v>
      </c>
      <c r="E27" s="451"/>
      <c r="F27" s="446" t="s">
        <v>366</v>
      </c>
      <c r="G27" s="451"/>
      <c r="H27" s="446" t="s">
        <v>367</v>
      </c>
      <c r="I27" s="451"/>
      <c r="J27" s="446" t="s">
        <v>368</v>
      </c>
      <c r="K27" s="448">
        <f t="shared" si="3"/>
        <v>0</v>
      </c>
      <c r="M27" s="451"/>
      <c r="N27" s="446" t="s">
        <v>366</v>
      </c>
      <c r="O27" s="451"/>
      <c r="Q27" s="450">
        <f t="shared" si="0"/>
        <v>0</v>
      </c>
      <c r="R27" s="446" t="s">
        <v>366</v>
      </c>
      <c r="S27" s="450">
        <f t="shared" si="1"/>
        <v>0</v>
      </c>
      <c r="U27" s="448">
        <f t="shared" si="2"/>
        <v>0</v>
      </c>
      <c r="W27" s="451"/>
    </row>
    <row r="28" spans="2:23" ht="26.25" customHeight="1" x14ac:dyDescent="0.8">
      <c r="B28" s="446">
        <v>23</v>
      </c>
      <c r="C28" s="448" t="s">
        <v>390</v>
      </c>
      <c r="D28" s="446" t="s">
        <v>365</v>
      </c>
      <c r="E28" s="451"/>
      <c r="F28" s="446" t="s">
        <v>366</v>
      </c>
      <c r="G28" s="451"/>
      <c r="H28" s="446" t="s">
        <v>367</v>
      </c>
      <c r="I28" s="451"/>
      <c r="J28" s="446" t="s">
        <v>368</v>
      </c>
      <c r="K28" s="448">
        <f t="shared" si="3"/>
        <v>0</v>
      </c>
      <c r="M28" s="451"/>
      <c r="N28" s="446" t="s">
        <v>366</v>
      </c>
      <c r="O28" s="451"/>
      <c r="Q28" s="450">
        <f t="shared" si="0"/>
        <v>0</v>
      </c>
      <c r="R28" s="446" t="s">
        <v>366</v>
      </c>
      <c r="S28" s="450">
        <f t="shared" si="1"/>
        <v>0</v>
      </c>
      <c r="U28" s="448">
        <f t="shared" si="2"/>
        <v>0</v>
      </c>
      <c r="W28" s="451"/>
    </row>
    <row r="29" spans="2:23" ht="26.25" customHeight="1" x14ac:dyDescent="0.8">
      <c r="B29" s="446">
        <v>24</v>
      </c>
      <c r="C29" s="448" t="s">
        <v>391</v>
      </c>
      <c r="D29" s="446" t="s">
        <v>365</v>
      </c>
      <c r="E29" s="451"/>
      <c r="F29" s="446" t="s">
        <v>366</v>
      </c>
      <c r="G29" s="451"/>
      <c r="H29" s="446" t="s">
        <v>367</v>
      </c>
      <c r="I29" s="451"/>
      <c r="J29" s="446" t="s">
        <v>368</v>
      </c>
      <c r="K29" s="448">
        <f t="shared" si="3"/>
        <v>0</v>
      </c>
      <c r="M29" s="451"/>
      <c r="N29" s="446" t="s">
        <v>366</v>
      </c>
      <c r="O29" s="451"/>
      <c r="Q29" s="450">
        <f t="shared" si="0"/>
        <v>0</v>
      </c>
      <c r="R29" s="446" t="s">
        <v>366</v>
      </c>
      <c r="S29" s="450">
        <f t="shared" si="1"/>
        <v>0</v>
      </c>
      <c r="U29" s="448">
        <f t="shared" si="2"/>
        <v>0</v>
      </c>
      <c r="W29" s="451"/>
    </row>
    <row r="30" spans="2:23" ht="26.25" customHeight="1" x14ac:dyDescent="0.8">
      <c r="B30" s="446">
        <v>25</v>
      </c>
      <c r="C30" s="448" t="s">
        <v>392</v>
      </c>
      <c r="D30" s="446" t="s">
        <v>365</v>
      </c>
      <c r="E30" s="451"/>
      <c r="F30" s="446" t="s">
        <v>366</v>
      </c>
      <c r="G30" s="451"/>
      <c r="H30" s="446" t="s">
        <v>367</v>
      </c>
      <c r="I30" s="451"/>
      <c r="J30" s="446" t="s">
        <v>368</v>
      </c>
      <c r="K30" s="448">
        <f t="shared" si="3"/>
        <v>0</v>
      </c>
      <c r="M30" s="451"/>
      <c r="N30" s="446" t="s">
        <v>366</v>
      </c>
      <c r="O30" s="451"/>
      <c r="Q30" s="450">
        <f t="shared" si="0"/>
        <v>0</v>
      </c>
      <c r="R30" s="446" t="s">
        <v>366</v>
      </c>
      <c r="S30" s="450">
        <f t="shared" si="1"/>
        <v>0</v>
      </c>
      <c r="U30" s="448">
        <f t="shared" si="2"/>
        <v>0</v>
      </c>
      <c r="W30" s="451"/>
    </row>
    <row r="31" spans="2:23" ht="26.25" customHeight="1" x14ac:dyDescent="0.8">
      <c r="B31" s="446">
        <v>26</v>
      </c>
      <c r="C31" s="448" t="s">
        <v>393</v>
      </c>
      <c r="D31" s="446" t="s">
        <v>365</v>
      </c>
      <c r="E31" s="451"/>
      <c r="F31" s="446" t="s">
        <v>366</v>
      </c>
      <c r="G31" s="451"/>
      <c r="H31" s="446" t="s">
        <v>367</v>
      </c>
      <c r="I31" s="451"/>
      <c r="J31" s="446" t="s">
        <v>368</v>
      </c>
      <c r="K31" s="448">
        <f t="shared" si="3"/>
        <v>0</v>
      </c>
      <c r="M31" s="451"/>
      <c r="N31" s="446" t="s">
        <v>366</v>
      </c>
      <c r="O31" s="451"/>
      <c r="Q31" s="450">
        <f t="shared" si="0"/>
        <v>0</v>
      </c>
      <c r="R31" s="446" t="s">
        <v>366</v>
      </c>
      <c r="S31" s="450">
        <f t="shared" si="1"/>
        <v>0</v>
      </c>
      <c r="U31" s="448">
        <f t="shared" si="2"/>
        <v>0</v>
      </c>
      <c r="W31" s="451"/>
    </row>
    <row r="32" spans="2:23" ht="26.25" customHeight="1" x14ac:dyDescent="0.8">
      <c r="B32" s="446">
        <v>27</v>
      </c>
      <c r="C32" s="448" t="s">
        <v>394</v>
      </c>
      <c r="D32" s="446" t="s">
        <v>365</v>
      </c>
      <c r="E32" s="451"/>
      <c r="F32" s="446" t="s">
        <v>366</v>
      </c>
      <c r="G32" s="451"/>
      <c r="H32" s="446" t="s">
        <v>367</v>
      </c>
      <c r="I32" s="451"/>
      <c r="J32" s="446" t="s">
        <v>368</v>
      </c>
      <c r="K32" s="448">
        <f t="shared" si="3"/>
        <v>0</v>
      </c>
      <c r="M32" s="451"/>
      <c r="N32" s="446" t="s">
        <v>366</v>
      </c>
      <c r="O32" s="451"/>
      <c r="Q32" s="450">
        <f t="shared" si="0"/>
        <v>0</v>
      </c>
      <c r="R32" s="446" t="s">
        <v>366</v>
      </c>
      <c r="S32" s="450">
        <f t="shared" si="1"/>
        <v>0</v>
      </c>
      <c r="U32" s="448">
        <f t="shared" si="2"/>
        <v>0</v>
      </c>
      <c r="W32" s="451" t="s">
        <v>395</v>
      </c>
    </row>
    <row r="33" spans="2:23" ht="26.25" customHeight="1" x14ac:dyDescent="0.8">
      <c r="B33" s="446">
        <v>28</v>
      </c>
      <c r="C33" s="448" t="s">
        <v>396</v>
      </c>
      <c r="D33" s="446" t="s">
        <v>365</v>
      </c>
      <c r="E33" s="451"/>
      <c r="F33" s="446" t="s">
        <v>366</v>
      </c>
      <c r="G33" s="451"/>
      <c r="H33" s="446" t="s">
        <v>367</v>
      </c>
      <c r="I33" s="451"/>
      <c r="J33" s="446" t="s">
        <v>368</v>
      </c>
      <c r="K33" s="448">
        <f t="shared" si="3"/>
        <v>0</v>
      </c>
      <c r="M33" s="451"/>
      <c r="N33" s="446" t="s">
        <v>366</v>
      </c>
      <c r="O33" s="451"/>
      <c r="Q33" s="450">
        <f t="shared" si="0"/>
        <v>0</v>
      </c>
      <c r="R33" s="446" t="s">
        <v>366</v>
      </c>
      <c r="S33" s="450">
        <f t="shared" si="1"/>
        <v>0</v>
      </c>
      <c r="U33" s="448">
        <f t="shared" si="2"/>
        <v>0</v>
      </c>
      <c r="W33" s="451"/>
    </row>
    <row r="34" spans="2:23" ht="26.25" customHeight="1" x14ac:dyDescent="0.8">
      <c r="B34" s="446">
        <v>29</v>
      </c>
      <c r="C34" s="448" t="s">
        <v>396</v>
      </c>
      <c r="D34" s="446" t="s">
        <v>365</v>
      </c>
      <c r="E34" s="451"/>
      <c r="F34" s="446" t="s">
        <v>366</v>
      </c>
      <c r="G34" s="451"/>
      <c r="H34" s="446" t="s">
        <v>367</v>
      </c>
      <c r="I34" s="451"/>
      <c r="J34" s="446" t="s">
        <v>368</v>
      </c>
      <c r="K34" s="448">
        <f t="shared" si="3"/>
        <v>0</v>
      </c>
      <c r="M34" s="451"/>
      <c r="N34" s="446" t="s">
        <v>366</v>
      </c>
      <c r="O34" s="451"/>
      <c r="Q34" s="450">
        <f t="shared" si="0"/>
        <v>0</v>
      </c>
      <c r="R34" s="446" t="s">
        <v>366</v>
      </c>
      <c r="S34" s="450">
        <f t="shared" si="1"/>
        <v>0</v>
      </c>
      <c r="U34" s="448">
        <f t="shared" si="2"/>
        <v>0</v>
      </c>
      <c r="W34" s="451"/>
    </row>
    <row r="35" spans="2:23" ht="26.25" customHeight="1" x14ac:dyDescent="0.8">
      <c r="B35" s="446">
        <v>30</v>
      </c>
      <c r="C35" s="448" t="s">
        <v>396</v>
      </c>
      <c r="D35" s="446" t="s">
        <v>365</v>
      </c>
      <c r="E35" s="451"/>
      <c r="F35" s="446" t="s">
        <v>366</v>
      </c>
      <c r="G35" s="451"/>
      <c r="H35" s="446" t="s">
        <v>367</v>
      </c>
      <c r="I35" s="451"/>
      <c r="J35" s="446" t="s">
        <v>368</v>
      </c>
      <c r="K35" s="448">
        <f t="shared" si="3"/>
        <v>0</v>
      </c>
      <c r="M35" s="451"/>
      <c r="N35" s="446" t="s">
        <v>366</v>
      </c>
      <c r="O35" s="451"/>
      <c r="Q35" s="450">
        <f t="shared" si="0"/>
        <v>0</v>
      </c>
      <c r="R35" s="446" t="s">
        <v>366</v>
      </c>
      <c r="S35" s="450">
        <f t="shared" si="1"/>
        <v>0</v>
      </c>
      <c r="U35" s="448">
        <f t="shared" si="2"/>
        <v>0</v>
      </c>
      <c r="W35" s="451"/>
    </row>
    <row r="36" spans="2:23" ht="26.25" customHeight="1" x14ac:dyDescent="0.8">
      <c r="G36" s="452"/>
    </row>
    <row r="37" spans="2:23" s="445" customFormat="1" ht="26.25" customHeight="1" x14ac:dyDescent="0.8">
      <c r="C37" s="445" t="s">
        <v>397</v>
      </c>
    </row>
    <row r="38" spans="2:23" s="445" customFormat="1" ht="26.25" customHeight="1" x14ac:dyDescent="0.8">
      <c r="C38" s="445" t="s">
        <v>398</v>
      </c>
    </row>
    <row r="39" spans="2:23" s="445" customFormat="1" ht="26.25" customHeight="1" x14ac:dyDescent="0.8">
      <c r="C39" s="445" t="s">
        <v>439</v>
      </c>
    </row>
    <row r="40" spans="2:23" s="445" customFormat="1" ht="26.25" customHeight="1" x14ac:dyDescent="0.8">
      <c r="C40" s="445" t="s">
        <v>400</v>
      </c>
    </row>
    <row r="41" spans="2:23" s="445" customFormat="1" ht="26.25" customHeight="1" x14ac:dyDescent="0.8">
      <c r="C41" s="445" t="s">
        <v>440</v>
      </c>
    </row>
    <row r="42" spans="2:23" s="445" customFormat="1" ht="26.25" customHeight="1" x14ac:dyDescent="0.8">
      <c r="C42" s="445" t="s">
        <v>402</v>
      </c>
    </row>
  </sheetData>
  <mergeCells count="4">
    <mergeCell ref="E4:K4"/>
    <mergeCell ref="M4:O4"/>
    <mergeCell ref="Q4:U4"/>
    <mergeCell ref="W4:W5"/>
  </mergeCells>
  <phoneticPr fontId="10"/>
  <pageMargins left="0.7" right="0.7" top="0.75" bottom="0.75" header="0.3" footer="0.3"/>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38"/>
  <sheetViews>
    <sheetView view="pageBreakPreview" zoomScaleNormal="75" zoomScaleSheetLayoutView="100" workbookViewId="0">
      <selection activeCell="L32" sqref="L32"/>
    </sheetView>
  </sheetViews>
  <sheetFormatPr defaultColWidth="9" defaultRowHeight="14" x14ac:dyDescent="0.2"/>
  <cols>
    <col min="1" max="1" width="2.58203125" style="29" customWidth="1"/>
    <col min="2" max="28" width="4.25" style="29" customWidth="1"/>
    <col min="29" max="29" width="3.83203125" style="29" customWidth="1"/>
    <col min="30" max="16384" width="9" style="29"/>
  </cols>
  <sheetData>
    <row r="1" spans="1:30" ht="15.75" customHeight="1" x14ac:dyDescent="0.2">
      <c r="A1" s="133" t="s">
        <v>273</v>
      </c>
      <c r="F1" s="105"/>
      <c r="G1" s="105"/>
      <c r="H1" s="105"/>
      <c r="I1" s="106"/>
      <c r="J1" s="106"/>
      <c r="K1" s="106"/>
      <c r="L1" s="106"/>
      <c r="M1" s="106"/>
      <c r="N1" s="106"/>
      <c r="O1" s="106"/>
      <c r="P1" s="106"/>
      <c r="Q1" s="106"/>
      <c r="R1" s="106"/>
      <c r="S1" s="106"/>
      <c r="T1" s="106"/>
      <c r="U1" s="106"/>
      <c r="V1" s="106"/>
      <c r="W1" s="106"/>
      <c r="X1" s="106"/>
      <c r="Y1" s="106"/>
      <c r="Z1" s="106"/>
      <c r="AA1" s="106"/>
      <c r="AB1" s="106"/>
    </row>
    <row r="2" spans="1:30" ht="23.25" customHeight="1" x14ac:dyDescent="0.2">
      <c r="A2" s="1049" t="s">
        <v>38</v>
      </c>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row>
    <row r="3" spans="1:30" ht="7.5" customHeight="1" thickBot="1" x14ac:dyDescent="0.25">
      <c r="E3" s="106"/>
      <c r="F3" s="106"/>
      <c r="G3" s="106"/>
      <c r="H3" s="106"/>
      <c r="I3" s="106"/>
      <c r="J3" s="106"/>
      <c r="K3" s="106"/>
      <c r="L3" s="106"/>
      <c r="M3" s="106"/>
      <c r="N3" s="106"/>
      <c r="O3" s="106"/>
      <c r="P3" s="106"/>
      <c r="Q3" s="106"/>
      <c r="R3" s="106"/>
      <c r="S3" s="106"/>
      <c r="T3" s="106"/>
      <c r="U3" s="106"/>
      <c r="V3" s="106"/>
      <c r="W3" s="106"/>
      <c r="X3" s="106"/>
      <c r="Y3" s="106"/>
      <c r="Z3" s="106"/>
      <c r="AA3" s="106"/>
      <c r="AB3" s="106"/>
    </row>
    <row r="4" spans="1:30" ht="20.25" customHeight="1" thickBot="1" x14ac:dyDescent="0.25">
      <c r="B4" s="1042" t="s">
        <v>139</v>
      </c>
      <c r="C4" s="1043"/>
      <c r="D4" s="1043"/>
      <c r="E4" s="1043"/>
      <c r="F4" s="1044"/>
      <c r="G4" s="1045"/>
      <c r="H4" s="1046"/>
      <c r="I4" s="1046"/>
      <c r="J4" s="1046"/>
      <c r="K4" s="1046"/>
      <c r="L4" s="1046"/>
      <c r="M4" s="1046"/>
      <c r="N4" s="1046"/>
      <c r="O4" s="1046"/>
      <c r="P4" s="1046"/>
      <c r="Q4" s="1047"/>
      <c r="R4" s="106"/>
      <c r="S4" s="106"/>
      <c r="T4" s="106"/>
      <c r="U4" s="106"/>
      <c r="V4" s="106"/>
      <c r="W4" s="106"/>
      <c r="X4" s="106"/>
      <c r="Y4" s="106"/>
      <c r="Z4" s="106"/>
      <c r="AA4" s="106"/>
      <c r="AB4" s="106"/>
    </row>
    <row r="5" spans="1:30" ht="15" customHeight="1" x14ac:dyDescent="0.3">
      <c r="B5" s="107"/>
      <c r="C5" s="30"/>
      <c r="D5" s="30"/>
      <c r="E5" s="108"/>
      <c r="F5" s="30"/>
      <c r="G5" s="106"/>
      <c r="H5" s="106"/>
      <c r="I5" s="106"/>
      <c r="J5" s="106"/>
      <c r="K5" s="106"/>
      <c r="L5" s="106"/>
      <c r="M5" s="106"/>
      <c r="N5" s="106"/>
      <c r="O5" s="106"/>
      <c r="P5" s="106"/>
      <c r="Q5" s="106"/>
      <c r="R5" s="30"/>
      <c r="S5" s="30"/>
      <c r="T5" s="30"/>
      <c r="U5" s="30"/>
      <c r="V5" s="30"/>
      <c r="W5" s="30"/>
      <c r="X5" s="30"/>
      <c r="Y5" s="30"/>
      <c r="Z5" s="30"/>
      <c r="AA5" s="30"/>
      <c r="AB5" s="30"/>
      <c r="AC5" s="140"/>
      <c r="AD5" s="109"/>
    </row>
    <row r="6" spans="1:30" ht="15" customHeight="1" x14ac:dyDescent="0.2">
      <c r="B6" s="109"/>
      <c r="C6" s="106"/>
      <c r="D6" s="106"/>
      <c r="E6" s="110"/>
      <c r="F6" s="110"/>
      <c r="G6" s="110"/>
      <c r="H6" s="106"/>
      <c r="I6" s="106"/>
      <c r="J6" s="106"/>
      <c r="K6" s="106"/>
      <c r="L6" s="106"/>
      <c r="M6" s="111"/>
      <c r="N6" s="106"/>
      <c r="O6" s="106"/>
      <c r="P6" s="106"/>
      <c r="Q6" s="106"/>
      <c r="R6" s="106"/>
      <c r="S6" s="106"/>
      <c r="T6" s="106"/>
      <c r="U6" s="106"/>
      <c r="V6" s="106"/>
      <c r="W6" s="106"/>
      <c r="X6" s="106"/>
      <c r="Y6" s="106"/>
      <c r="Z6" s="106"/>
      <c r="AA6" s="106"/>
      <c r="AB6" s="106"/>
      <c r="AC6" s="141"/>
      <c r="AD6" s="109"/>
    </row>
    <row r="7" spans="1:30" ht="15" customHeight="1" x14ac:dyDescent="0.2">
      <c r="B7" s="109"/>
      <c r="C7" s="106"/>
      <c r="D7" s="106"/>
      <c r="E7" s="110"/>
      <c r="F7" s="110"/>
      <c r="G7" s="110"/>
      <c r="H7" s="106"/>
      <c r="I7" s="106"/>
      <c r="J7" s="106"/>
      <c r="K7" s="106"/>
      <c r="L7" s="106"/>
      <c r="M7" s="111"/>
      <c r="N7" s="106"/>
      <c r="O7" s="106"/>
      <c r="P7" s="106"/>
      <c r="Q7" s="106"/>
      <c r="R7" s="106"/>
      <c r="S7" s="106"/>
      <c r="T7" s="106"/>
      <c r="U7" s="106"/>
      <c r="V7" s="106"/>
      <c r="W7" s="106"/>
      <c r="X7" s="106"/>
      <c r="Y7" s="106"/>
      <c r="Z7" s="106"/>
      <c r="AA7" s="106"/>
      <c r="AB7" s="106"/>
      <c r="AC7" s="141"/>
      <c r="AD7" s="109"/>
    </row>
    <row r="8" spans="1:30" ht="15" customHeight="1" x14ac:dyDescent="0.2">
      <c r="B8" s="109"/>
      <c r="C8" s="106"/>
      <c r="D8" s="106"/>
      <c r="E8" s="110"/>
      <c r="F8" s="110"/>
      <c r="G8" s="110"/>
      <c r="H8" s="106"/>
      <c r="I8" s="106"/>
      <c r="J8" s="106"/>
      <c r="K8" s="106"/>
      <c r="L8" s="106"/>
      <c r="M8" s="111"/>
      <c r="N8" s="106"/>
      <c r="O8" s="106"/>
      <c r="P8" s="106"/>
      <c r="Q8" s="106"/>
      <c r="R8" s="106"/>
      <c r="S8" s="106"/>
      <c r="T8" s="106"/>
      <c r="U8" s="106"/>
      <c r="V8" s="106"/>
      <c r="W8" s="106"/>
      <c r="X8" s="106"/>
      <c r="Y8" s="106"/>
      <c r="Z8" s="106"/>
      <c r="AA8" s="106"/>
      <c r="AB8" s="106"/>
      <c r="AC8" s="141"/>
      <c r="AD8" s="109"/>
    </row>
    <row r="9" spans="1:30" ht="15" customHeight="1" x14ac:dyDescent="0.2">
      <c r="B9" s="109"/>
      <c r="C9" s="106"/>
      <c r="D9" s="106"/>
      <c r="E9" s="110"/>
      <c r="F9" s="110"/>
      <c r="G9" s="110"/>
      <c r="H9" s="106"/>
      <c r="I9" s="106"/>
      <c r="J9" s="106"/>
      <c r="K9" s="106"/>
      <c r="L9" s="106"/>
      <c r="M9" s="111"/>
      <c r="N9" s="106"/>
      <c r="O9" s="106"/>
      <c r="P9" s="106"/>
      <c r="Q9" s="106"/>
      <c r="R9" s="106"/>
      <c r="S9" s="106"/>
      <c r="T9" s="106"/>
      <c r="U9" s="106"/>
      <c r="V9" s="106"/>
      <c r="W9" s="106"/>
      <c r="X9" s="106"/>
      <c r="Y9" s="106"/>
      <c r="Z9" s="106"/>
      <c r="AA9" s="106"/>
      <c r="AB9" s="106"/>
      <c r="AC9" s="141"/>
      <c r="AD9" s="109"/>
    </row>
    <row r="10" spans="1:30" ht="15" customHeight="1" x14ac:dyDescent="0.2">
      <c r="B10" s="109"/>
      <c r="C10" s="106"/>
      <c r="D10" s="106"/>
      <c r="E10" s="110"/>
      <c r="F10" s="110"/>
      <c r="G10" s="110"/>
      <c r="H10" s="106"/>
      <c r="I10" s="106"/>
      <c r="J10" s="106"/>
      <c r="K10" s="106"/>
      <c r="L10" s="106"/>
      <c r="M10" s="111"/>
      <c r="N10" s="106"/>
      <c r="O10" s="106"/>
      <c r="P10" s="106"/>
      <c r="Q10" s="106"/>
      <c r="R10" s="106"/>
      <c r="S10" s="106"/>
      <c r="T10" s="106"/>
      <c r="U10" s="106"/>
      <c r="V10" s="106"/>
      <c r="W10" s="106"/>
      <c r="X10" s="106"/>
      <c r="Y10" s="106"/>
      <c r="Z10" s="106"/>
      <c r="AA10" s="106"/>
      <c r="AB10" s="106"/>
      <c r="AC10" s="141"/>
      <c r="AD10" s="109"/>
    </row>
    <row r="11" spans="1:30" ht="15" customHeight="1" x14ac:dyDescent="0.2">
      <c r="B11" s="109"/>
      <c r="C11" s="106"/>
      <c r="D11" s="106"/>
      <c r="E11" s="110"/>
      <c r="F11" s="110"/>
      <c r="G11" s="110"/>
      <c r="H11" s="106"/>
      <c r="I11" s="106"/>
      <c r="J11" s="106"/>
      <c r="K11" s="106"/>
      <c r="L11" s="106"/>
      <c r="M11" s="111"/>
      <c r="N11" s="106"/>
      <c r="O11" s="106"/>
      <c r="P11" s="106"/>
      <c r="Q11" s="106"/>
      <c r="R11" s="106"/>
      <c r="S11" s="106"/>
      <c r="T11" s="106"/>
      <c r="U11" s="106"/>
      <c r="V11" s="106"/>
      <c r="W11" s="106"/>
      <c r="X11" s="106"/>
      <c r="Y11" s="106"/>
      <c r="Z11" s="106"/>
      <c r="AA11" s="106"/>
      <c r="AB11" s="106"/>
      <c r="AC11" s="141"/>
      <c r="AD11" s="109"/>
    </row>
    <row r="12" spans="1:30" ht="15" customHeight="1" x14ac:dyDescent="0.2">
      <c r="B12" s="109"/>
      <c r="C12" s="106"/>
      <c r="D12" s="106"/>
      <c r="E12" s="110"/>
      <c r="F12" s="110"/>
      <c r="G12" s="110"/>
      <c r="H12" s="106"/>
      <c r="I12" s="106"/>
      <c r="J12" s="106"/>
      <c r="K12" s="106"/>
      <c r="L12" s="106"/>
      <c r="M12" s="111"/>
      <c r="N12" s="106"/>
      <c r="O12" s="106"/>
      <c r="P12" s="106"/>
      <c r="Q12" s="106"/>
      <c r="R12" s="106"/>
      <c r="S12" s="106"/>
      <c r="T12" s="106"/>
      <c r="U12" s="106"/>
      <c r="V12" s="106"/>
      <c r="W12" s="106"/>
      <c r="X12" s="106"/>
      <c r="Y12" s="106"/>
      <c r="Z12" s="106"/>
      <c r="AA12" s="106"/>
      <c r="AB12" s="106"/>
      <c r="AC12" s="141"/>
      <c r="AD12" s="109"/>
    </row>
    <row r="13" spans="1:30" ht="15" customHeight="1" x14ac:dyDescent="0.2">
      <c r="B13" s="109"/>
      <c r="C13" s="106"/>
      <c r="D13" s="106"/>
      <c r="E13" s="110"/>
      <c r="F13" s="110"/>
      <c r="G13" s="110"/>
      <c r="H13" s="106"/>
      <c r="I13" s="106"/>
      <c r="J13" s="106"/>
      <c r="K13" s="106"/>
      <c r="L13" s="106"/>
      <c r="M13" s="111"/>
      <c r="N13" s="106"/>
      <c r="O13" s="106"/>
      <c r="P13" s="106"/>
      <c r="Q13" s="106"/>
      <c r="R13" s="106"/>
      <c r="S13" s="106"/>
      <c r="T13" s="106"/>
      <c r="U13" s="106"/>
      <c r="V13" s="106"/>
      <c r="W13" s="106"/>
      <c r="X13" s="106"/>
      <c r="Y13" s="106"/>
      <c r="Z13" s="106"/>
      <c r="AA13" s="106"/>
      <c r="AB13" s="106"/>
      <c r="AC13" s="141"/>
      <c r="AD13" s="109"/>
    </row>
    <row r="14" spans="1:30" ht="15" customHeight="1" x14ac:dyDescent="0.2">
      <c r="B14" s="109"/>
      <c r="C14" s="106"/>
      <c r="D14" s="106"/>
      <c r="E14" s="110"/>
      <c r="F14" s="110"/>
      <c r="G14" s="110"/>
      <c r="H14" s="106"/>
      <c r="I14" s="106"/>
      <c r="J14" s="106"/>
      <c r="K14" s="106"/>
      <c r="L14" s="106"/>
      <c r="M14" s="111"/>
      <c r="N14" s="106"/>
      <c r="O14" s="106"/>
      <c r="P14" s="106"/>
      <c r="Q14" s="106"/>
      <c r="R14" s="106"/>
      <c r="S14" s="106"/>
      <c r="T14" s="106"/>
      <c r="U14" s="106"/>
      <c r="V14" s="106"/>
      <c r="W14" s="106"/>
      <c r="X14" s="106"/>
      <c r="Y14" s="106"/>
      <c r="Z14" s="106"/>
      <c r="AA14" s="106"/>
      <c r="AB14" s="106"/>
      <c r="AC14" s="141"/>
      <c r="AD14" s="109"/>
    </row>
    <row r="15" spans="1:30" ht="15" customHeight="1" x14ac:dyDescent="0.2">
      <c r="B15" s="109"/>
      <c r="C15" s="106"/>
      <c r="D15" s="106"/>
      <c r="E15" s="110"/>
      <c r="F15" s="110"/>
      <c r="G15" s="110"/>
      <c r="H15" s="106"/>
      <c r="I15" s="106"/>
      <c r="J15" s="106"/>
      <c r="K15" s="106"/>
      <c r="L15" s="106"/>
      <c r="M15" s="111"/>
      <c r="N15" s="106"/>
      <c r="O15" s="106"/>
      <c r="P15" s="106"/>
      <c r="Q15" s="106"/>
      <c r="R15" s="106"/>
      <c r="S15" s="106"/>
      <c r="T15" s="106"/>
      <c r="U15" s="106"/>
      <c r="V15" s="106"/>
      <c r="W15" s="106"/>
      <c r="X15" s="106"/>
      <c r="Y15" s="106"/>
      <c r="Z15" s="106"/>
      <c r="AA15" s="106"/>
      <c r="AB15" s="106"/>
      <c r="AC15" s="141"/>
      <c r="AD15" s="109"/>
    </row>
    <row r="16" spans="1:30" ht="15" customHeight="1" x14ac:dyDescent="0.2">
      <c r="B16" s="109"/>
      <c r="C16" s="106"/>
      <c r="D16" s="106"/>
      <c r="E16" s="112"/>
      <c r="F16" s="112"/>
      <c r="G16" s="110"/>
      <c r="H16" s="106"/>
      <c r="I16" s="106"/>
      <c r="J16" s="106"/>
      <c r="K16" s="106"/>
      <c r="L16" s="106"/>
      <c r="M16" s="111"/>
      <c r="N16" s="106"/>
      <c r="O16" s="113"/>
      <c r="P16" s="113"/>
      <c r="Q16" s="113"/>
      <c r="R16" s="113"/>
      <c r="S16" s="113"/>
      <c r="T16" s="113"/>
      <c r="U16" s="113"/>
      <c r="V16" s="113"/>
      <c r="W16" s="113"/>
      <c r="X16" s="113"/>
      <c r="Y16" s="112"/>
      <c r="Z16" s="114"/>
      <c r="AA16" s="114"/>
      <c r="AB16" s="115"/>
      <c r="AC16" s="141"/>
      <c r="AD16" s="109"/>
    </row>
    <row r="17" spans="2:30" ht="15" customHeight="1" x14ac:dyDescent="0.2">
      <c r="B17" s="109"/>
      <c r="C17" s="106"/>
      <c r="D17" s="106"/>
      <c r="E17" s="116"/>
      <c r="F17" s="106"/>
      <c r="G17" s="106"/>
      <c r="H17" s="113"/>
      <c r="I17" s="106"/>
      <c r="J17" s="106"/>
      <c r="K17" s="106"/>
      <c r="L17" s="106"/>
      <c r="M17" s="115"/>
      <c r="N17" s="115"/>
      <c r="O17" s="115"/>
      <c r="P17" s="115"/>
      <c r="Q17" s="115"/>
      <c r="R17" s="115"/>
      <c r="S17" s="115"/>
      <c r="T17" s="115"/>
      <c r="U17" s="115"/>
      <c r="V17" s="115"/>
      <c r="W17" s="115"/>
      <c r="X17" s="115"/>
      <c r="Y17" s="114"/>
      <c r="Z17" s="114"/>
      <c r="AA17" s="114"/>
      <c r="AB17" s="115"/>
      <c r="AC17" s="141"/>
      <c r="AD17" s="109"/>
    </row>
    <row r="18" spans="2:30" ht="15" customHeight="1" x14ac:dyDescent="0.2">
      <c r="B18" s="109"/>
      <c r="C18" s="106"/>
      <c r="D18" s="106"/>
      <c r="E18" s="11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41"/>
      <c r="AD18" s="109"/>
    </row>
    <row r="19" spans="2:30" ht="15" customHeight="1" x14ac:dyDescent="0.2">
      <c r="B19" s="109"/>
      <c r="C19" s="106"/>
      <c r="D19" s="106"/>
      <c r="E19" s="113"/>
      <c r="F19" s="106"/>
      <c r="G19" s="106"/>
      <c r="H19" s="116"/>
      <c r="I19" s="116"/>
      <c r="J19" s="116"/>
      <c r="K19" s="116"/>
      <c r="L19" s="116"/>
      <c r="M19" s="106"/>
      <c r="N19" s="106"/>
      <c r="O19" s="106"/>
      <c r="P19" s="106"/>
      <c r="Q19" s="106"/>
      <c r="R19" s="106"/>
      <c r="S19" s="106"/>
      <c r="T19" s="106"/>
      <c r="U19" s="106"/>
      <c r="V19" s="106"/>
      <c r="W19" s="106"/>
      <c r="X19" s="106"/>
      <c r="Y19" s="106"/>
      <c r="Z19" s="106"/>
      <c r="AA19" s="106"/>
      <c r="AB19" s="106"/>
      <c r="AC19" s="141"/>
      <c r="AD19" s="109"/>
    </row>
    <row r="20" spans="2:30" ht="15" customHeight="1" x14ac:dyDescent="0.2">
      <c r="B20" s="109"/>
      <c r="C20" s="106"/>
      <c r="D20" s="106"/>
      <c r="E20" s="113"/>
      <c r="F20" s="106"/>
      <c r="G20" s="110"/>
      <c r="H20" s="106"/>
      <c r="I20" s="117"/>
      <c r="J20" s="117"/>
      <c r="K20" s="113"/>
      <c r="L20" s="113"/>
      <c r="M20" s="106"/>
      <c r="N20" s="106"/>
      <c r="O20" s="106"/>
      <c r="P20" s="106"/>
      <c r="Q20" s="106"/>
      <c r="R20" s="106"/>
      <c r="S20" s="106"/>
      <c r="T20" s="106"/>
      <c r="U20" s="106"/>
      <c r="V20" s="106"/>
      <c r="W20" s="106"/>
      <c r="X20" s="106"/>
      <c r="Y20" s="106"/>
      <c r="Z20" s="106"/>
      <c r="AA20" s="106"/>
      <c r="AB20" s="106"/>
      <c r="AC20" s="141"/>
      <c r="AD20" s="109"/>
    </row>
    <row r="21" spans="2:30" ht="15" customHeight="1" x14ac:dyDescent="0.2">
      <c r="B21" s="109"/>
      <c r="C21" s="106"/>
      <c r="D21" s="106"/>
      <c r="E21" s="118"/>
      <c r="F21" s="106"/>
      <c r="G21" s="106"/>
      <c r="H21" s="106"/>
      <c r="I21" s="106"/>
      <c r="J21" s="106"/>
      <c r="K21" s="106"/>
      <c r="L21" s="106"/>
      <c r="M21" s="110"/>
      <c r="N21" s="106"/>
      <c r="O21" s="106"/>
      <c r="P21" s="106"/>
      <c r="Q21" s="106"/>
      <c r="R21" s="106"/>
      <c r="S21" s="106"/>
      <c r="T21" s="106"/>
      <c r="U21" s="106"/>
      <c r="V21" s="106"/>
      <c r="W21" s="106"/>
      <c r="X21" s="106"/>
      <c r="Y21" s="106"/>
      <c r="Z21" s="106"/>
      <c r="AA21" s="106"/>
      <c r="AB21" s="106"/>
      <c r="AC21" s="141"/>
      <c r="AD21" s="109"/>
    </row>
    <row r="22" spans="2:30" ht="15" customHeight="1" x14ac:dyDescent="0.2">
      <c r="B22" s="109"/>
      <c r="C22" s="106"/>
      <c r="D22" s="106"/>
      <c r="E22" s="118"/>
      <c r="F22" s="106"/>
      <c r="G22" s="106"/>
      <c r="H22" s="106"/>
      <c r="I22" s="116"/>
      <c r="J22" s="116"/>
      <c r="K22" s="116"/>
      <c r="L22" s="116"/>
      <c r="M22" s="110"/>
      <c r="N22" s="106"/>
      <c r="O22" s="106"/>
      <c r="P22" s="106"/>
      <c r="Q22" s="106"/>
      <c r="R22" s="106"/>
      <c r="S22" s="106"/>
      <c r="T22" s="106"/>
      <c r="U22" s="106"/>
      <c r="V22" s="106"/>
      <c r="W22" s="106"/>
      <c r="X22" s="106"/>
      <c r="Y22" s="106"/>
      <c r="Z22" s="106"/>
      <c r="AA22" s="106"/>
      <c r="AB22" s="106"/>
      <c r="AC22" s="141"/>
      <c r="AD22" s="109"/>
    </row>
    <row r="23" spans="2:30" ht="15" customHeight="1" x14ac:dyDescent="0.2">
      <c r="B23" s="109"/>
      <c r="C23" s="106"/>
      <c r="D23" s="106"/>
      <c r="E23" s="118"/>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41"/>
      <c r="AD23" s="109"/>
    </row>
    <row r="24" spans="2:30" ht="15" customHeight="1" x14ac:dyDescent="0.2">
      <c r="B24" s="109"/>
      <c r="C24" s="106"/>
      <c r="D24" s="106"/>
      <c r="E24" s="118"/>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41"/>
      <c r="AD24" s="109"/>
    </row>
    <row r="25" spans="2:30" ht="15" customHeight="1" x14ac:dyDescent="0.2">
      <c r="B25" s="109"/>
      <c r="C25" s="106"/>
      <c r="D25" s="106"/>
      <c r="E25" s="118"/>
      <c r="F25" s="106"/>
      <c r="G25" s="106"/>
      <c r="H25" s="106"/>
      <c r="I25" s="112"/>
      <c r="J25" s="112"/>
      <c r="K25" s="112"/>
      <c r="L25" s="112"/>
      <c r="M25" s="120"/>
      <c r="N25" s="106"/>
      <c r="O25" s="106"/>
      <c r="P25" s="106"/>
      <c r="Q25" s="106"/>
      <c r="R25" s="106"/>
      <c r="S25" s="106"/>
      <c r="T25" s="106"/>
      <c r="U25" s="106"/>
      <c r="V25" s="106"/>
      <c r="W25" s="106"/>
      <c r="X25" s="106"/>
      <c r="Y25" s="106"/>
      <c r="Z25" s="106"/>
      <c r="AA25" s="106"/>
      <c r="AB25" s="106"/>
      <c r="AC25" s="141"/>
      <c r="AD25" s="109"/>
    </row>
    <row r="26" spans="2:30" ht="15" customHeight="1" x14ac:dyDescent="0.2">
      <c r="B26" s="109"/>
      <c r="C26" s="106"/>
      <c r="D26" s="106"/>
      <c r="E26" s="113"/>
      <c r="F26" s="110"/>
      <c r="G26" s="110"/>
      <c r="H26" s="119"/>
      <c r="I26" s="106"/>
      <c r="J26" s="106"/>
      <c r="K26" s="111"/>
      <c r="L26" s="111"/>
      <c r="M26" s="106"/>
      <c r="N26" s="106"/>
      <c r="O26" s="106"/>
      <c r="P26" s="106"/>
      <c r="Q26" s="106"/>
      <c r="R26" s="106"/>
      <c r="S26" s="106"/>
      <c r="T26" s="106"/>
      <c r="U26" s="106"/>
      <c r="V26" s="106"/>
      <c r="W26" s="106"/>
      <c r="X26" s="106"/>
      <c r="Y26" s="106"/>
      <c r="Z26" s="106"/>
      <c r="AA26" s="106"/>
      <c r="AB26" s="106"/>
      <c r="AC26" s="141"/>
      <c r="AD26" s="109"/>
    </row>
    <row r="27" spans="2:30" ht="15" customHeight="1" x14ac:dyDescent="0.2">
      <c r="B27" s="109"/>
      <c r="C27" s="106"/>
      <c r="D27" s="106"/>
      <c r="E27" s="121"/>
      <c r="F27" s="106"/>
      <c r="G27" s="106"/>
      <c r="H27" s="111"/>
      <c r="I27" s="106"/>
      <c r="J27" s="106"/>
      <c r="K27" s="111"/>
      <c r="L27" s="111"/>
      <c r="M27" s="106"/>
      <c r="N27" s="106"/>
      <c r="O27" s="106"/>
      <c r="P27" s="106"/>
      <c r="Q27" s="106"/>
      <c r="R27" s="106"/>
      <c r="S27" s="106"/>
      <c r="T27" s="106"/>
      <c r="U27" s="106"/>
      <c r="V27" s="106"/>
      <c r="W27" s="106"/>
      <c r="X27" s="106"/>
      <c r="Y27" s="106"/>
      <c r="Z27" s="106"/>
      <c r="AA27" s="106"/>
      <c r="AB27" s="106"/>
      <c r="AC27" s="141"/>
      <c r="AD27" s="109"/>
    </row>
    <row r="28" spans="2:30" ht="15" customHeight="1" x14ac:dyDescent="0.2">
      <c r="B28" s="109"/>
      <c r="C28" s="106"/>
      <c r="D28" s="106"/>
      <c r="E28" s="110"/>
      <c r="F28" s="110"/>
      <c r="G28" s="110"/>
      <c r="H28" s="110"/>
      <c r="I28" s="110"/>
      <c r="J28" s="116"/>
      <c r="K28" s="110"/>
      <c r="L28" s="116"/>
      <c r="M28" s="106"/>
      <c r="N28" s="106"/>
      <c r="O28" s="106"/>
      <c r="P28" s="106"/>
      <c r="Q28" s="106"/>
      <c r="R28" s="106"/>
      <c r="S28" s="106"/>
      <c r="T28" s="106"/>
      <c r="U28" s="106"/>
      <c r="V28" s="106"/>
      <c r="W28" s="106"/>
      <c r="X28" s="106"/>
      <c r="Y28" s="106"/>
      <c r="Z28" s="106"/>
      <c r="AA28" s="106"/>
      <c r="AB28" s="106"/>
      <c r="AC28" s="141"/>
      <c r="AD28" s="109"/>
    </row>
    <row r="29" spans="2:30" ht="15" customHeight="1" x14ac:dyDescent="0.2">
      <c r="B29" s="109"/>
      <c r="C29" s="106"/>
      <c r="D29" s="106"/>
      <c r="E29" s="106"/>
      <c r="F29" s="114"/>
      <c r="G29" s="110"/>
      <c r="H29" s="122"/>
      <c r="I29" s="115"/>
      <c r="J29" s="115"/>
      <c r="K29" s="115"/>
      <c r="L29" s="115"/>
      <c r="M29" s="105"/>
      <c r="N29" s="106"/>
      <c r="O29" s="106"/>
      <c r="P29" s="106"/>
      <c r="Q29" s="106"/>
      <c r="R29" s="106"/>
      <c r="S29" s="106"/>
      <c r="T29" s="106"/>
      <c r="U29" s="106"/>
      <c r="V29" s="106"/>
      <c r="W29" s="106"/>
      <c r="X29" s="106"/>
      <c r="Y29" s="106"/>
      <c r="Z29" s="106"/>
      <c r="AA29" s="106"/>
      <c r="AB29" s="106"/>
      <c r="AC29" s="141"/>
      <c r="AD29" s="109"/>
    </row>
    <row r="30" spans="2:30" ht="15" customHeight="1" x14ac:dyDescent="0.2">
      <c r="B30" s="109"/>
      <c r="C30" s="106"/>
      <c r="D30" s="106"/>
      <c r="E30" s="106"/>
      <c r="F30" s="114"/>
      <c r="G30" s="110"/>
      <c r="H30" s="122"/>
      <c r="I30" s="115"/>
      <c r="J30" s="115"/>
      <c r="K30" s="115"/>
      <c r="L30" s="115"/>
      <c r="M30" s="105"/>
      <c r="N30" s="106"/>
      <c r="O30" s="106"/>
      <c r="P30" s="106"/>
      <c r="Q30" s="106"/>
      <c r="R30" s="106"/>
      <c r="S30" s="106"/>
      <c r="T30" s="106"/>
      <c r="U30" s="106"/>
      <c r="V30" s="106"/>
      <c r="W30" s="106"/>
      <c r="X30" s="106"/>
      <c r="Y30" s="115"/>
      <c r="Z30" s="115"/>
      <c r="AA30" s="106"/>
      <c r="AB30" s="106"/>
      <c r="AC30" s="141"/>
      <c r="AD30" s="109"/>
    </row>
    <row r="31" spans="2:30" ht="15" customHeight="1" x14ac:dyDescent="0.2">
      <c r="B31" s="109"/>
      <c r="C31" s="106"/>
      <c r="D31" s="106"/>
      <c r="E31" s="106"/>
      <c r="F31" s="114"/>
      <c r="G31" s="110"/>
      <c r="H31" s="123"/>
      <c r="I31" s="115"/>
      <c r="J31" s="115"/>
      <c r="K31" s="115"/>
      <c r="L31" s="115"/>
      <c r="M31" s="105"/>
      <c r="N31" s="106"/>
      <c r="O31" s="106"/>
      <c r="P31" s="106"/>
      <c r="Q31" s="106"/>
      <c r="R31" s="106"/>
      <c r="S31" s="106"/>
      <c r="T31" s="106"/>
      <c r="U31" s="106"/>
      <c r="V31" s="106"/>
      <c r="W31" s="106"/>
      <c r="X31" s="106"/>
      <c r="Y31" s="115"/>
      <c r="Z31" s="115"/>
      <c r="AA31" s="106"/>
      <c r="AB31" s="106"/>
      <c r="AC31" s="141"/>
      <c r="AD31" s="109"/>
    </row>
    <row r="32" spans="2:30" ht="15" customHeight="1" x14ac:dyDescent="0.2">
      <c r="B32" s="109"/>
      <c r="C32" s="106"/>
      <c r="D32" s="106"/>
      <c r="E32" s="106"/>
      <c r="F32" s="114"/>
      <c r="G32" s="110"/>
      <c r="H32" s="106"/>
      <c r="I32" s="106"/>
      <c r="J32" s="106"/>
      <c r="K32" s="106"/>
      <c r="L32" s="106"/>
      <c r="M32" s="106"/>
      <c r="N32" s="124"/>
      <c r="O32" s="111"/>
      <c r="P32" s="111"/>
      <c r="Q32" s="111"/>
      <c r="R32" s="111"/>
      <c r="S32" s="111"/>
      <c r="T32" s="111"/>
      <c r="U32" s="111"/>
      <c r="V32" s="111"/>
      <c r="W32" s="111"/>
      <c r="X32" s="111"/>
      <c r="Y32" s="111"/>
      <c r="Z32" s="111"/>
      <c r="AA32" s="111"/>
      <c r="AB32" s="105"/>
      <c r="AC32" s="141"/>
      <c r="AD32" s="109"/>
    </row>
    <row r="33" spans="2:30" ht="15" customHeight="1" x14ac:dyDescent="0.2">
      <c r="B33" s="125"/>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42"/>
      <c r="AD33" s="109"/>
    </row>
    <row r="34" spans="2:30" x14ac:dyDescent="0.2">
      <c r="B34" s="1048" t="s">
        <v>46</v>
      </c>
      <c r="C34" s="1048"/>
      <c r="D34" s="127">
        <v>1</v>
      </c>
      <c r="E34" s="128" t="s">
        <v>144</v>
      </c>
      <c r="F34" s="129"/>
      <c r="G34" s="128"/>
      <c r="H34" s="130"/>
      <c r="I34" s="130"/>
      <c r="J34" s="130"/>
      <c r="K34" s="130"/>
      <c r="L34" s="130"/>
      <c r="M34" s="130"/>
      <c r="N34" s="106"/>
      <c r="O34" s="106"/>
      <c r="P34" s="106"/>
      <c r="Q34" s="106"/>
      <c r="R34" s="106"/>
      <c r="S34" s="106"/>
      <c r="T34" s="106"/>
      <c r="U34" s="106"/>
      <c r="V34" s="106"/>
      <c r="W34" s="106"/>
      <c r="X34" s="106"/>
      <c r="Y34" s="106"/>
      <c r="Z34" s="106"/>
      <c r="AA34" s="106"/>
      <c r="AB34" s="106"/>
    </row>
    <row r="35" spans="2:30" x14ac:dyDescent="0.2">
      <c r="B35" s="131"/>
      <c r="C35" s="131"/>
      <c r="D35" s="127">
        <v>2</v>
      </c>
      <c r="E35" s="128" t="s">
        <v>145</v>
      </c>
      <c r="F35" s="128"/>
      <c r="G35" s="128"/>
      <c r="H35" s="130"/>
      <c r="I35" s="130"/>
      <c r="J35" s="130"/>
      <c r="K35" s="130"/>
      <c r="L35" s="130"/>
      <c r="M35" s="130"/>
      <c r="N35" s="106"/>
      <c r="O35" s="106"/>
      <c r="P35" s="106"/>
      <c r="Q35" s="106"/>
      <c r="R35" s="106"/>
      <c r="S35" s="106"/>
      <c r="T35" s="106"/>
      <c r="U35" s="106"/>
      <c r="V35" s="106"/>
      <c r="W35" s="106"/>
      <c r="X35" s="106"/>
      <c r="Y35" s="106"/>
      <c r="Z35" s="132"/>
      <c r="AA35" s="132"/>
    </row>
    <row r="36" spans="2:30" x14ac:dyDescent="0.2">
      <c r="D36" s="127">
        <v>3</v>
      </c>
      <c r="E36" s="128" t="s">
        <v>146</v>
      </c>
      <c r="F36" s="130"/>
      <c r="G36" s="130"/>
      <c r="H36" s="130"/>
      <c r="I36" s="130"/>
      <c r="J36" s="130"/>
      <c r="K36" s="130"/>
      <c r="L36" s="130"/>
      <c r="M36" s="130"/>
      <c r="N36" s="106"/>
      <c r="O36" s="106"/>
      <c r="P36" s="106"/>
      <c r="Q36" s="106"/>
      <c r="R36" s="106"/>
      <c r="S36" s="106"/>
      <c r="T36" s="106"/>
      <c r="U36" s="106"/>
      <c r="V36" s="106"/>
      <c r="W36" s="106"/>
      <c r="X36" s="106"/>
      <c r="Y36" s="106"/>
      <c r="Z36" s="106"/>
      <c r="AA36" s="106"/>
      <c r="AB36" s="106"/>
    </row>
    <row r="37" spans="2:30" x14ac:dyDescent="0.2">
      <c r="E37" s="24" t="s">
        <v>147</v>
      </c>
      <c r="F37" s="130"/>
      <c r="G37" s="130"/>
      <c r="H37" s="130"/>
      <c r="I37" s="130"/>
      <c r="J37" s="130"/>
      <c r="K37" s="130"/>
      <c r="L37" s="130"/>
      <c r="M37" s="130"/>
      <c r="N37" s="106"/>
      <c r="O37" s="106"/>
      <c r="P37" s="106"/>
      <c r="Q37" s="106"/>
      <c r="R37" s="106"/>
      <c r="S37" s="106"/>
      <c r="T37" s="106"/>
      <c r="U37" s="106"/>
      <c r="V37" s="106"/>
      <c r="W37" s="106"/>
      <c r="X37" s="106"/>
      <c r="Y37" s="106"/>
      <c r="Z37" s="106"/>
      <c r="AA37" s="106"/>
      <c r="AB37" s="106"/>
    </row>
    <row r="38" spans="2:30" x14ac:dyDescent="0.2">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32"/>
    </row>
  </sheetData>
  <mergeCells count="4">
    <mergeCell ref="B4:F4"/>
    <mergeCell ref="G4:Q4"/>
    <mergeCell ref="B34:C34"/>
    <mergeCell ref="A2:AC2"/>
  </mergeCells>
  <phoneticPr fontId="10"/>
  <pageMargins left="0.53" right="0.32" top="0.48" bottom="0.65" header="0.33" footer="0.51181102362204722"/>
  <pageSetup paperSize="9" scale="99"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通所型サービス</vt:lpstr>
      <vt:lpstr>①変更届出書（第2号様式）【通所】</vt:lpstr>
      <vt:lpstr>②付表2-1</vt:lpstr>
      <vt:lpstr>②付表2-2</vt:lpstr>
      <vt:lpstr>③勤務形態一覧表（参考様式２）</vt:lpstr>
      <vt:lpstr>シフト記号表（勤務時間帯）</vt:lpstr>
      <vt:lpstr>③勤務形態一覧表（記載例）</vt:lpstr>
      <vt:lpstr>シフト記号表（記載例）</vt:lpstr>
      <vt:lpstr>⑤平面図（参考様式5） </vt:lpstr>
      <vt:lpstr>⑤平面図（記載例）</vt:lpstr>
      <vt:lpstr>⑥誓約書 (参考様式7）</vt:lpstr>
      <vt:lpstr>⑦算定に係る体制等に関する申請書（加算様式1-5）</vt:lpstr>
      <vt:lpstr>●在職証明書（参考）</vt:lpstr>
      <vt:lpstr>'●在職証明書（参考）'!Print_Area</vt:lpstr>
      <vt:lpstr>'①変更届出書（第2号様式）【通所】'!Print_Area</vt:lpstr>
      <vt:lpstr>'②付表2-1'!Print_Area</vt:lpstr>
      <vt:lpstr>'②付表2-2'!Print_Area</vt:lpstr>
      <vt:lpstr>'③勤務形態一覧表（記載例）'!Print_Area</vt:lpstr>
      <vt:lpstr>'③勤務形態一覧表（参考様式２）'!Print_Area</vt:lpstr>
      <vt:lpstr>'⑤平面図（参考様式5） '!Print_Area</vt:lpstr>
      <vt:lpstr>'⑥誓約書 (参考様式7）'!Print_Area</vt:lpstr>
      <vt:lpstr>'⑦算定に係る体制等に関する申請書（加算様式1-5）'!Print_Area</vt:lpstr>
      <vt:lpstr>通所型サービス!Print_Area</vt:lpstr>
      <vt:lpstr>通所型サービス!Print_Titles</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濱田</cp:lastModifiedBy>
  <cp:lastPrinted>2021-05-11T01:25:40Z</cp:lastPrinted>
  <dcterms:created xsi:type="dcterms:W3CDTF">1999-03-12T15:58:00Z</dcterms:created>
  <dcterms:modified xsi:type="dcterms:W3CDTF">2023-01-06T05:46:15Z</dcterms:modified>
</cp:coreProperties>
</file>