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tfs02\fs02_shr01\VM_Sougoujigyou\■総合事業■\■指定申請様式（ホームページ）\20240601_新規申請書様式（R6年6月以降）\"/>
    </mc:Choice>
  </mc:AlternateContent>
  <bookViews>
    <workbookView xWindow="0" yWindow="0" windowWidth="15350" windowHeight="4650" tabRatio="928" firstSheet="11" activeTab="12"/>
  </bookViews>
  <sheets>
    <sheet name="①添付書類一覧【通所】" sheetId="122" r:id="rId1"/>
    <sheet name="②申請書（第1号様式）【通所】" sheetId="150" r:id="rId2"/>
    <sheet name="③付表2-1" sheetId="151" r:id="rId3"/>
    <sheet name="③付表2-2" sheetId="152" r:id="rId4"/>
    <sheet name="⑤勤務形態一覧表（参考様式２）" sheetId="147" r:id="rId5"/>
    <sheet name="シフト記号表（勤務時間帯）" sheetId="166" r:id="rId6"/>
    <sheet name="⑤勤務形態一覧表（記載例） " sheetId="167" r:id="rId7"/>
    <sheet name="シフト記号表（記載例）" sheetId="168" r:id="rId8"/>
    <sheet name="⑦平面図（参考様式５） " sheetId="158" r:id="rId9"/>
    <sheet name="⑦平面図（記載例）" sheetId="161" r:id="rId10"/>
    <sheet name="⑩苦情処理（参考様式６）" sheetId="79" r:id="rId11"/>
    <sheet name="⑪誓約書（参考様式７）" sheetId="159" r:id="rId12"/>
    <sheet name="⑫算定に係る体制等に関する申請書（加算様式1-5）" sheetId="169" r:id="rId13"/>
    <sheet name="⑬社会保険及び労働保険への加入状況にかかる確認票" sheetId="148" r:id="rId14"/>
    <sheet name="●在職証明書（参考）" sheetId="160" r:id="rId15"/>
  </sheets>
  <externalReferences>
    <externalReference r:id="rId16"/>
    <externalReference r:id="rId17"/>
    <externalReference r:id="rId18"/>
    <externalReference r:id="rId19"/>
    <externalReference r:id="rId20"/>
    <externalReference r:id="rId21"/>
  </externalReferences>
  <definedNames>
    <definedName name="_new1">[1]【参考】サービス名一覧!$A$4:$A$27</definedName>
    <definedName name="erea" localSheetId="6">#REF!</definedName>
    <definedName name="erea" localSheetId="7">#REF!</definedName>
    <definedName name="erea">#REF!</definedName>
    <definedName name="new" localSheetId="6">#REF!</definedName>
    <definedName name="new" localSheetId="7">#REF!</definedName>
    <definedName name="new">#REF!</definedName>
    <definedName name="ooo" localSheetId="6">#REF!</definedName>
    <definedName name="ooo" localSheetId="7">#REF!</definedName>
    <definedName name="ooo">#REF!</definedName>
    <definedName name="_xlnm.Print_Area" localSheetId="14">'●在職証明書（参考）'!$A$1:$V$28</definedName>
    <definedName name="_xlnm.Print_Area" localSheetId="0">①添付書類一覧【通所】!$A$1:$H$44</definedName>
    <definedName name="_xlnm.Print_Area" localSheetId="1">'②申請書（第1号様式）【通所】'!$A$1:$AH$57</definedName>
    <definedName name="_xlnm.Print_Area" localSheetId="2">'③付表2-1'!$A$1:$AE$64</definedName>
    <definedName name="_xlnm.Print_Area" localSheetId="3">'③付表2-2'!$A$1:$AE$57</definedName>
    <definedName name="_xlnm.Print_Area" localSheetId="6">'⑤勤務形態一覧表（記載例） '!$A$1:$BH$75</definedName>
    <definedName name="_xlnm.Print_Area" localSheetId="4">'⑤勤務形態一覧表（参考様式２）'!$A$1:$BH$74</definedName>
    <definedName name="_xlnm.Print_Area" localSheetId="9">'⑦平面図（記載例）'!$A$1:$X$44</definedName>
    <definedName name="_xlnm.Print_Area" localSheetId="8">'⑦平面図（参考様式５） '!$A$1:$AC$37</definedName>
    <definedName name="_xlnm.Print_Area" localSheetId="10">'⑩苦情処理（参考様式６）'!$A$1:$AG$54</definedName>
    <definedName name="_xlnm.Print_Area" localSheetId="11">'⑪誓約書（参考様式７）'!$A$1:$AH$50</definedName>
    <definedName name="_xlnm.Print_Area" localSheetId="12">'⑫算定に係る体制等に関する申請書（加算様式1-5）'!$A$1:$AC$81</definedName>
    <definedName name="_xlnm.Print_Area" localSheetId="13">⑬社会保険及び労働保険への加入状況にかかる確認票!$A$1:$R$49</definedName>
    <definedName name="www" localSheetId="6">#REF!</definedName>
    <definedName name="www" localSheetId="7">#REF!</definedName>
    <definedName name="www">#REF!</definedName>
    <definedName name="あ" localSheetId="6">#REF!</definedName>
    <definedName name="あ" localSheetId="7">#REF!</definedName>
    <definedName name="あ">#REF!</definedName>
    <definedName name="サービス" localSheetId="6">#REF!</definedName>
    <definedName name="サービス" localSheetId="7">#REF!</definedName>
    <definedName name="サービス">#REF!</definedName>
    <definedName name="サービス種別">[2]サービス種類一覧!$B$4:$B$20</definedName>
    <definedName name="サービス種類" localSheetId="6">[3]サービス種類一覧!#REF!</definedName>
    <definedName name="サービス種類" localSheetId="7">[3]サービス種類一覧!#REF!</definedName>
    <definedName name="サービス種類">[3]サービス種類一覧!#REF!</definedName>
    <definedName name="サービス名２">[4]交付率一覧!$A$5:$A$21</definedName>
    <definedName name="サービス名称" localSheetId="6">#REF!</definedName>
    <definedName name="サービス名称" localSheetId="7">#REF!</definedName>
    <definedName name="サービス名称">#REF!</definedName>
    <definedName name="一覧">[5]加算率一覧!$A$4:$A$25</definedName>
    <definedName name="種類">[6]サービス種類一覧!$A$4:$A$20</definedName>
    <definedName name="特定" localSheetId="6">#REF!</definedName>
    <definedName name="特定" localSheetId="7">#REF!</definedName>
    <definedName name="特定">#REF!</definedName>
  </definedNames>
  <calcPr calcId="162913"/>
</workbook>
</file>

<file path=xl/calcChain.xml><?xml version="1.0" encoding="utf-8"?>
<calcChain xmlns="http://schemas.openxmlformats.org/spreadsheetml/2006/main">
  <c r="AT50" i="167" l="1"/>
  <c r="T57" i="167" l="1"/>
  <c r="U57" i="167"/>
  <c r="V57" i="167"/>
  <c r="W57" i="167"/>
  <c r="X57" i="167"/>
  <c r="Y57" i="167"/>
  <c r="Z57" i="167"/>
  <c r="AA57" i="167"/>
  <c r="AB57" i="167"/>
  <c r="AC57" i="167"/>
  <c r="AD57" i="167"/>
  <c r="AE57" i="167"/>
  <c r="AF57" i="167"/>
  <c r="AG57" i="167"/>
  <c r="AH57" i="167"/>
  <c r="AI57" i="167"/>
  <c r="AJ57" i="167"/>
  <c r="AK57" i="167"/>
  <c r="AL57" i="167"/>
  <c r="AM57" i="167"/>
  <c r="AN57" i="167"/>
  <c r="AO57" i="167"/>
  <c r="AP57" i="167"/>
  <c r="AQ57" i="167"/>
  <c r="AR57" i="167"/>
  <c r="AS57" i="167"/>
  <c r="AT57" i="167"/>
  <c r="AU57" i="167"/>
  <c r="AV57" i="167"/>
  <c r="AW57" i="167"/>
  <c r="S11" i="168" l="1"/>
  <c r="S57" i="167" l="1"/>
  <c r="S23" i="147"/>
  <c r="T23" i="147"/>
  <c r="U23" i="147"/>
  <c r="V23" i="147"/>
  <c r="W23" i="147"/>
  <c r="X23" i="147"/>
  <c r="Y23" i="147"/>
  <c r="Z23" i="147"/>
  <c r="AA23" i="147"/>
  <c r="AB23" i="147"/>
  <c r="AC23" i="147"/>
  <c r="AD23" i="147"/>
  <c r="AE23" i="147"/>
  <c r="AF23" i="147"/>
  <c r="AG23" i="147"/>
  <c r="AH23" i="147"/>
  <c r="AI23" i="147"/>
  <c r="AJ23" i="147"/>
  <c r="AL23" i="147"/>
  <c r="AM23" i="147"/>
  <c r="AN23" i="147"/>
  <c r="AO23" i="147"/>
  <c r="AP23" i="147"/>
  <c r="AQ23" i="147"/>
  <c r="AR23" i="147"/>
  <c r="AS23" i="147"/>
  <c r="AT23" i="147"/>
  <c r="AU23" i="147"/>
  <c r="AV23" i="147"/>
  <c r="AW23" i="147"/>
  <c r="S24" i="147"/>
  <c r="T24" i="147"/>
  <c r="U24" i="147"/>
  <c r="V24" i="147"/>
  <c r="W24" i="147"/>
  <c r="X24" i="147"/>
  <c r="Y24" i="147"/>
  <c r="Z24" i="147"/>
  <c r="AA24" i="147"/>
  <c r="AB24" i="147"/>
  <c r="AC24" i="147"/>
  <c r="AD24" i="147"/>
  <c r="AE24" i="147"/>
  <c r="AF24" i="147"/>
  <c r="AG24" i="147"/>
  <c r="AH24" i="147"/>
  <c r="AI24" i="147"/>
  <c r="AJ24" i="147"/>
  <c r="AL24" i="147"/>
  <c r="AM24" i="147"/>
  <c r="AN24" i="147"/>
  <c r="AO24" i="147"/>
  <c r="AP24" i="147"/>
  <c r="AQ24" i="147"/>
  <c r="AR24" i="147"/>
  <c r="AS24" i="147"/>
  <c r="AT24" i="147"/>
  <c r="AU24" i="147"/>
  <c r="AV24" i="147"/>
  <c r="AW24" i="147"/>
  <c r="S26" i="147"/>
  <c r="T26" i="147"/>
  <c r="U26" i="147"/>
  <c r="V26" i="147"/>
  <c r="W26" i="147"/>
  <c r="X26" i="147"/>
  <c r="Y26" i="147"/>
  <c r="Z26" i="147"/>
  <c r="AA26" i="147"/>
  <c r="AB26" i="147"/>
  <c r="AC26" i="147"/>
  <c r="AD26" i="147"/>
  <c r="AE26" i="147"/>
  <c r="AF26" i="147"/>
  <c r="AG26" i="147"/>
  <c r="AH26" i="147"/>
  <c r="AI26" i="147"/>
  <c r="AJ26" i="147"/>
  <c r="AL26" i="147"/>
  <c r="AM26" i="147"/>
  <c r="AN26" i="147"/>
  <c r="AO26" i="147"/>
  <c r="AP26" i="147"/>
  <c r="AQ26" i="147"/>
  <c r="AR26" i="147"/>
  <c r="AS26" i="147"/>
  <c r="AT26" i="147"/>
  <c r="AU26" i="147"/>
  <c r="AV26" i="147"/>
  <c r="AW26" i="147"/>
  <c r="S27" i="147"/>
  <c r="T27" i="147"/>
  <c r="U27" i="147"/>
  <c r="V27" i="147"/>
  <c r="W27" i="147"/>
  <c r="X27" i="147"/>
  <c r="Y27" i="147"/>
  <c r="Z27" i="147"/>
  <c r="AA27" i="147"/>
  <c r="AB27" i="147"/>
  <c r="AC27" i="147"/>
  <c r="AD27" i="147"/>
  <c r="AE27" i="147"/>
  <c r="AF27" i="147"/>
  <c r="AG27" i="147"/>
  <c r="AH27" i="147"/>
  <c r="AI27" i="147"/>
  <c r="AJ27" i="147"/>
  <c r="AL27" i="147"/>
  <c r="AM27" i="147"/>
  <c r="AN27" i="147"/>
  <c r="AO27" i="147"/>
  <c r="AP27" i="147"/>
  <c r="AQ27" i="147"/>
  <c r="AR27" i="147"/>
  <c r="AS27" i="147"/>
  <c r="AT27" i="147"/>
  <c r="AU27" i="147"/>
  <c r="AV27" i="147"/>
  <c r="AW27" i="147"/>
  <c r="S29" i="147"/>
  <c r="T29" i="147"/>
  <c r="U29" i="147"/>
  <c r="V29" i="147"/>
  <c r="W29" i="147"/>
  <c r="X29" i="147"/>
  <c r="Y29" i="147"/>
  <c r="Z29" i="147"/>
  <c r="AA29" i="147"/>
  <c r="AB29" i="147"/>
  <c r="AC29" i="147"/>
  <c r="AD29" i="147"/>
  <c r="AE29" i="147"/>
  <c r="AF29" i="147"/>
  <c r="AG29" i="147"/>
  <c r="AH29" i="147"/>
  <c r="AI29" i="147"/>
  <c r="AJ29" i="147"/>
  <c r="AL29" i="147"/>
  <c r="AM29" i="147"/>
  <c r="AN29" i="147"/>
  <c r="AO29" i="147"/>
  <c r="AP29" i="147"/>
  <c r="AQ29" i="147"/>
  <c r="AR29" i="147"/>
  <c r="AS29" i="147"/>
  <c r="AT29" i="147"/>
  <c r="AU29" i="147"/>
  <c r="AV29" i="147"/>
  <c r="AW29" i="147"/>
  <c r="S30" i="147"/>
  <c r="T30" i="147"/>
  <c r="U30" i="147"/>
  <c r="V30" i="147"/>
  <c r="W30" i="147"/>
  <c r="X30" i="147"/>
  <c r="Y30" i="147"/>
  <c r="Z30" i="147"/>
  <c r="AA30" i="147"/>
  <c r="AB30" i="147"/>
  <c r="AC30" i="147"/>
  <c r="AD30" i="147"/>
  <c r="AE30" i="147"/>
  <c r="AF30" i="147"/>
  <c r="AG30" i="147"/>
  <c r="AH30" i="147"/>
  <c r="AI30" i="147"/>
  <c r="AJ30" i="147"/>
  <c r="AL30" i="147"/>
  <c r="AM30" i="147"/>
  <c r="AN30" i="147"/>
  <c r="AO30" i="147"/>
  <c r="AP30" i="147"/>
  <c r="AQ30" i="147"/>
  <c r="AR30" i="147"/>
  <c r="AS30" i="147"/>
  <c r="AT30" i="147"/>
  <c r="AU30" i="147"/>
  <c r="AV30" i="147"/>
  <c r="AW30" i="147"/>
  <c r="S32" i="147"/>
  <c r="T32" i="147"/>
  <c r="U32" i="147"/>
  <c r="V32" i="147"/>
  <c r="W32" i="147"/>
  <c r="X32" i="147"/>
  <c r="Y32" i="147"/>
  <c r="Z32" i="147"/>
  <c r="AA32" i="147"/>
  <c r="AB32" i="147"/>
  <c r="AC32" i="147"/>
  <c r="AD32" i="147"/>
  <c r="AE32" i="147"/>
  <c r="AF32" i="147"/>
  <c r="AG32" i="147"/>
  <c r="AH32" i="147"/>
  <c r="AI32" i="147"/>
  <c r="AJ32" i="147"/>
  <c r="AL32" i="147"/>
  <c r="AM32" i="147"/>
  <c r="AN32" i="147"/>
  <c r="AO32" i="147"/>
  <c r="AP32" i="147"/>
  <c r="AQ32" i="147"/>
  <c r="AR32" i="147"/>
  <c r="AS32" i="147"/>
  <c r="AT32" i="147"/>
  <c r="AU32" i="147"/>
  <c r="AV32" i="147"/>
  <c r="AW32" i="147"/>
  <c r="S33" i="147"/>
  <c r="T33" i="147"/>
  <c r="U33" i="147"/>
  <c r="V33" i="147"/>
  <c r="W33" i="147"/>
  <c r="X33" i="147"/>
  <c r="Y33" i="147"/>
  <c r="Z33" i="147"/>
  <c r="AA33" i="147"/>
  <c r="AB33" i="147"/>
  <c r="AC33" i="147"/>
  <c r="AD33" i="147"/>
  <c r="AE33" i="147"/>
  <c r="AF33" i="147"/>
  <c r="AG33" i="147"/>
  <c r="AH33" i="147"/>
  <c r="AI33" i="147"/>
  <c r="AJ33" i="147"/>
  <c r="AL33" i="147"/>
  <c r="AM33" i="147"/>
  <c r="AN33" i="147"/>
  <c r="AO33" i="147"/>
  <c r="AP33" i="147"/>
  <c r="AQ33" i="147"/>
  <c r="AR33" i="147"/>
  <c r="AS33" i="147"/>
  <c r="AT33" i="147"/>
  <c r="AU33" i="147"/>
  <c r="AV33" i="147"/>
  <c r="AW33" i="147"/>
  <c r="S35" i="147"/>
  <c r="T35" i="147"/>
  <c r="U35" i="147"/>
  <c r="V35" i="147"/>
  <c r="W35" i="147"/>
  <c r="X35" i="147"/>
  <c r="Y35" i="147"/>
  <c r="Z35" i="147"/>
  <c r="AA35" i="147"/>
  <c r="AB35" i="147"/>
  <c r="AC35" i="147"/>
  <c r="AD35" i="147"/>
  <c r="AE35" i="147"/>
  <c r="AF35" i="147"/>
  <c r="AG35" i="147"/>
  <c r="AH35" i="147"/>
  <c r="AI35" i="147"/>
  <c r="AJ35" i="147"/>
  <c r="AL35" i="147"/>
  <c r="AM35" i="147"/>
  <c r="AN35" i="147"/>
  <c r="AO35" i="147"/>
  <c r="AP35" i="147"/>
  <c r="AQ35" i="147"/>
  <c r="AR35" i="147"/>
  <c r="AS35" i="147"/>
  <c r="AT35" i="147"/>
  <c r="AU35" i="147"/>
  <c r="AV35" i="147"/>
  <c r="AW35" i="147"/>
  <c r="S36" i="147"/>
  <c r="T36" i="147"/>
  <c r="U36" i="147"/>
  <c r="V36" i="147"/>
  <c r="W36" i="147"/>
  <c r="X36" i="147"/>
  <c r="Y36" i="147"/>
  <c r="Z36" i="147"/>
  <c r="AA36" i="147"/>
  <c r="AB36" i="147"/>
  <c r="AC36" i="147"/>
  <c r="AD36" i="147"/>
  <c r="AE36" i="147"/>
  <c r="AF36" i="147"/>
  <c r="AG36" i="147"/>
  <c r="AH36" i="147"/>
  <c r="AI36" i="147"/>
  <c r="AJ36" i="147"/>
  <c r="AL36" i="147"/>
  <c r="AM36" i="147"/>
  <c r="AN36" i="147"/>
  <c r="AO36" i="147"/>
  <c r="AP36" i="147"/>
  <c r="AQ36" i="147"/>
  <c r="AR36" i="147"/>
  <c r="AS36" i="147"/>
  <c r="AT36" i="147"/>
  <c r="AU36" i="147"/>
  <c r="AV36" i="147"/>
  <c r="AW36" i="147"/>
  <c r="S38" i="147"/>
  <c r="T38" i="147"/>
  <c r="U38" i="147"/>
  <c r="V38" i="147"/>
  <c r="W38" i="147"/>
  <c r="X38" i="147"/>
  <c r="Y38" i="147"/>
  <c r="Z38" i="147"/>
  <c r="AA38" i="147"/>
  <c r="AB38" i="147"/>
  <c r="AC38" i="147"/>
  <c r="AD38" i="147"/>
  <c r="AE38" i="147"/>
  <c r="AF38" i="147"/>
  <c r="AG38" i="147"/>
  <c r="AH38" i="147"/>
  <c r="AI38" i="147"/>
  <c r="AJ38" i="147"/>
  <c r="AL38" i="147"/>
  <c r="AM38" i="147"/>
  <c r="AN38" i="147"/>
  <c r="AO38" i="147"/>
  <c r="AP38" i="147"/>
  <c r="AQ38" i="147"/>
  <c r="AR38" i="147"/>
  <c r="AS38" i="147"/>
  <c r="AT38" i="147"/>
  <c r="AU38" i="147"/>
  <c r="AV38" i="147"/>
  <c r="AW38" i="147"/>
  <c r="S39" i="147"/>
  <c r="T39" i="147"/>
  <c r="U39" i="147"/>
  <c r="V39" i="147"/>
  <c r="W39" i="147"/>
  <c r="X39" i="147"/>
  <c r="Y39" i="147"/>
  <c r="Z39" i="147"/>
  <c r="AA39" i="147"/>
  <c r="AB39" i="147"/>
  <c r="AC39" i="147"/>
  <c r="AD39" i="147"/>
  <c r="AE39" i="147"/>
  <c r="AF39" i="147"/>
  <c r="AG39" i="147"/>
  <c r="AH39" i="147"/>
  <c r="AI39" i="147"/>
  <c r="AJ39" i="147"/>
  <c r="AL39" i="147"/>
  <c r="AM39" i="147"/>
  <c r="AN39" i="147"/>
  <c r="AO39" i="147"/>
  <c r="AP39" i="147"/>
  <c r="AQ39" i="147"/>
  <c r="AR39" i="147"/>
  <c r="AS39" i="147"/>
  <c r="AT39" i="147"/>
  <c r="AU39" i="147"/>
  <c r="AV39" i="147"/>
  <c r="AW39" i="147"/>
  <c r="S41" i="147"/>
  <c r="T41" i="147"/>
  <c r="U41" i="147"/>
  <c r="V41" i="147"/>
  <c r="W41" i="147"/>
  <c r="X41" i="147"/>
  <c r="Y41" i="147"/>
  <c r="Z41" i="147"/>
  <c r="AA41" i="147"/>
  <c r="AB41" i="147"/>
  <c r="AC41" i="147"/>
  <c r="AD41" i="147"/>
  <c r="AE41" i="147"/>
  <c r="AF41" i="147"/>
  <c r="AG41" i="147"/>
  <c r="AH41" i="147"/>
  <c r="AI41" i="147"/>
  <c r="AJ41" i="147"/>
  <c r="AL41" i="147"/>
  <c r="AM41" i="147"/>
  <c r="AN41" i="147"/>
  <c r="AO41" i="147"/>
  <c r="AP41" i="147"/>
  <c r="AQ41" i="147"/>
  <c r="AR41" i="147"/>
  <c r="AS41" i="147"/>
  <c r="AT41" i="147"/>
  <c r="AU41" i="147"/>
  <c r="AV41" i="147"/>
  <c r="AW41" i="147"/>
  <c r="S42" i="147"/>
  <c r="T42" i="147"/>
  <c r="U42" i="147"/>
  <c r="V42" i="147"/>
  <c r="W42" i="147"/>
  <c r="X42" i="147"/>
  <c r="Y42" i="147"/>
  <c r="Z42" i="147"/>
  <c r="AA42" i="147"/>
  <c r="AB42" i="147"/>
  <c r="AC42" i="147"/>
  <c r="AD42" i="147"/>
  <c r="AE42" i="147"/>
  <c r="AF42" i="147"/>
  <c r="AG42" i="147"/>
  <c r="AH42" i="147"/>
  <c r="AI42" i="147"/>
  <c r="AJ42" i="147"/>
  <c r="AL42" i="147"/>
  <c r="AM42" i="147"/>
  <c r="AN42" i="147"/>
  <c r="AO42" i="147"/>
  <c r="AP42" i="147"/>
  <c r="AQ42" i="147"/>
  <c r="AR42" i="147"/>
  <c r="AS42" i="147"/>
  <c r="AT42" i="147"/>
  <c r="AU42" i="147"/>
  <c r="AV42" i="147"/>
  <c r="AW42" i="147"/>
  <c r="S44" i="147"/>
  <c r="T44" i="147"/>
  <c r="U44" i="147"/>
  <c r="V44" i="147"/>
  <c r="W44" i="147"/>
  <c r="X44" i="147"/>
  <c r="Y44" i="147"/>
  <c r="Z44" i="147"/>
  <c r="AA44" i="147"/>
  <c r="AB44" i="147"/>
  <c r="AC44" i="147"/>
  <c r="AD44" i="147"/>
  <c r="AE44" i="147"/>
  <c r="AF44" i="147"/>
  <c r="AG44" i="147"/>
  <c r="AH44" i="147"/>
  <c r="AI44" i="147"/>
  <c r="AJ44" i="147"/>
  <c r="AL44" i="147"/>
  <c r="AM44" i="147"/>
  <c r="AN44" i="147"/>
  <c r="AO44" i="147"/>
  <c r="AP44" i="147"/>
  <c r="AQ44" i="147"/>
  <c r="AR44" i="147"/>
  <c r="AS44" i="147"/>
  <c r="AT44" i="147"/>
  <c r="AU44" i="147"/>
  <c r="AV44" i="147"/>
  <c r="AW44" i="147"/>
  <c r="S45" i="147"/>
  <c r="T45" i="147"/>
  <c r="U45" i="147"/>
  <c r="V45" i="147"/>
  <c r="W45" i="147"/>
  <c r="X45" i="147"/>
  <c r="Y45" i="147"/>
  <c r="Z45" i="147"/>
  <c r="AA45" i="147"/>
  <c r="AB45" i="147"/>
  <c r="AC45" i="147"/>
  <c r="AD45" i="147"/>
  <c r="AE45" i="147"/>
  <c r="AF45" i="147"/>
  <c r="AG45" i="147"/>
  <c r="AH45" i="147"/>
  <c r="AI45" i="147"/>
  <c r="AJ45" i="147"/>
  <c r="AL45" i="147"/>
  <c r="AM45" i="147"/>
  <c r="AN45" i="147"/>
  <c r="AO45" i="147"/>
  <c r="AP45" i="147"/>
  <c r="AQ45" i="147"/>
  <c r="AR45" i="147"/>
  <c r="AS45" i="147"/>
  <c r="AT45" i="147"/>
  <c r="AU45" i="147"/>
  <c r="AV45" i="147"/>
  <c r="AW45" i="147"/>
  <c r="S47" i="147"/>
  <c r="T47" i="147"/>
  <c r="U47" i="147"/>
  <c r="V47" i="147"/>
  <c r="W47" i="147"/>
  <c r="X47" i="147"/>
  <c r="Y47" i="147"/>
  <c r="Z47" i="147"/>
  <c r="AA47" i="147"/>
  <c r="AB47" i="147"/>
  <c r="AC47" i="147"/>
  <c r="AD47" i="147"/>
  <c r="AE47" i="147"/>
  <c r="AF47" i="147"/>
  <c r="AG47" i="147"/>
  <c r="AH47" i="147"/>
  <c r="AI47" i="147"/>
  <c r="AJ47" i="147"/>
  <c r="AL47" i="147"/>
  <c r="AM47" i="147"/>
  <c r="AN47" i="147"/>
  <c r="AO47" i="147"/>
  <c r="AP47" i="147"/>
  <c r="AQ47" i="147"/>
  <c r="AR47" i="147"/>
  <c r="AS47" i="147"/>
  <c r="AT47" i="147"/>
  <c r="AU47" i="147"/>
  <c r="AV47" i="147"/>
  <c r="AW47" i="147"/>
  <c r="S48" i="147"/>
  <c r="T48" i="147"/>
  <c r="U48" i="147"/>
  <c r="V48" i="147"/>
  <c r="W48" i="147"/>
  <c r="X48" i="147"/>
  <c r="Y48" i="147"/>
  <c r="Z48" i="147"/>
  <c r="AA48" i="147"/>
  <c r="AB48" i="147"/>
  <c r="AC48" i="147"/>
  <c r="AD48" i="147"/>
  <c r="AE48" i="147"/>
  <c r="AF48" i="147"/>
  <c r="AG48" i="147"/>
  <c r="AH48" i="147"/>
  <c r="AI48" i="147"/>
  <c r="AJ48" i="147"/>
  <c r="AL48" i="147"/>
  <c r="AM48" i="147"/>
  <c r="AN48" i="147"/>
  <c r="AO48" i="147"/>
  <c r="AP48" i="147"/>
  <c r="AQ48" i="147"/>
  <c r="AR48" i="147"/>
  <c r="AS48" i="147"/>
  <c r="AT48" i="147"/>
  <c r="AU48" i="147"/>
  <c r="AV48" i="147"/>
  <c r="AW48" i="147"/>
  <c r="X23" i="167"/>
  <c r="Y23" i="167"/>
  <c r="AE23" i="167"/>
  <c r="AF23" i="167"/>
  <c r="AL23" i="167"/>
  <c r="AM23" i="167"/>
  <c r="AS23" i="167"/>
  <c r="AT23" i="167"/>
  <c r="AU23" i="167"/>
  <c r="AV23" i="167"/>
  <c r="AW23" i="167"/>
  <c r="X24" i="167"/>
  <c r="Y24" i="167"/>
  <c r="AE24" i="167"/>
  <c r="AF24" i="167"/>
  <c r="AL24" i="167"/>
  <c r="AM24" i="167"/>
  <c r="AS24" i="167"/>
  <c r="AT24" i="167"/>
  <c r="AU24" i="167"/>
  <c r="AV24" i="167"/>
  <c r="AW24" i="167"/>
  <c r="X26" i="167"/>
  <c r="Y26" i="167"/>
  <c r="AE26" i="167"/>
  <c r="AF26" i="167"/>
  <c r="AL26" i="167"/>
  <c r="AM26" i="167"/>
  <c r="AS26" i="167"/>
  <c r="AT26" i="167"/>
  <c r="AU26" i="167"/>
  <c r="AV26" i="167"/>
  <c r="AW26" i="167"/>
  <c r="X27" i="167"/>
  <c r="Y27" i="167"/>
  <c r="AE27" i="167"/>
  <c r="AF27" i="167"/>
  <c r="AL27" i="167"/>
  <c r="AM27" i="167"/>
  <c r="AS27" i="167"/>
  <c r="AT27" i="167"/>
  <c r="AU27" i="167"/>
  <c r="AV27" i="167"/>
  <c r="AW27" i="167"/>
  <c r="T29" i="167"/>
  <c r="V29" i="167"/>
  <c r="X29" i="167"/>
  <c r="Y29" i="167"/>
  <c r="AA29" i="167"/>
  <c r="AC29" i="167"/>
  <c r="AE29" i="167"/>
  <c r="AF29" i="167"/>
  <c r="AH29" i="167"/>
  <c r="AJ29" i="167"/>
  <c r="AL29" i="167"/>
  <c r="AM29" i="167"/>
  <c r="AO29" i="167"/>
  <c r="AQ29" i="167"/>
  <c r="AS29" i="167"/>
  <c r="AT29" i="167"/>
  <c r="AU29" i="167"/>
  <c r="AV29" i="167"/>
  <c r="AW29" i="167"/>
  <c r="T30" i="167"/>
  <c r="V30" i="167"/>
  <c r="X30" i="167"/>
  <c r="Y30" i="167"/>
  <c r="AA30" i="167"/>
  <c r="AC30" i="167"/>
  <c r="AE30" i="167"/>
  <c r="AF30" i="167"/>
  <c r="AH30" i="167"/>
  <c r="AJ30" i="167"/>
  <c r="AL30" i="167"/>
  <c r="AM30" i="167"/>
  <c r="AO30" i="167"/>
  <c r="AQ30" i="167"/>
  <c r="AS30" i="167"/>
  <c r="AT30" i="167"/>
  <c r="AU30" i="167"/>
  <c r="AV30" i="167"/>
  <c r="AW30" i="167"/>
  <c r="X32" i="167"/>
  <c r="Y32" i="167"/>
  <c r="AE32" i="167"/>
  <c r="AF32" i="167"/>
  <c r="AL32" i="167"/>
  <c r="AM32" i="167"/>
  <c r="AS32" i="167"/>
  <c r="AT32" i="167"/>
  <c r="AU32" i="167"/>
  <c r="AV32" i="167"/>
  <c r="AW32" i="167"/>
  <c r="X33" i="167"/>
  <c r="Y33" i="167"/>
  <c r="AE33" i="167"/>
  <c r="AF33" i="167"/>
  <c r="AL33" i="167"/>
  <c r="AM33" i="167"/>
  <c r="AS33" i="167"/>
  <c r="AT33" i="167"/>
  <c r="AU33" i="167"/>
  <c r="AV33" i="167"/>
  <c r="AW33" i="167"/>
  <c r="S35" i="167"/>
  <c r="T35" i="167"/>
  <c r="U35" i="167"/>
  <c r="V35" i="167"/>
  <c r="W35" i="167"/>
  <c r="X35" i="167"/>
  <c r="Y35" i="167"/>
  <c r="Z35" i="167"/>
  <c r="AA35" i="167"/>
  <c r="AB35" i="167"/>
  <c r="AC35" i="167"/>
  <c r="AD35" i="167"/>
  <c r="AE35" i="167"/>
  <c r="AF35" i="167"/>
  <c r="AG35" i="167"/>
  <c r="AH35" i="167"/>
  <c r="AI35" i="167"/>
  <c r="AJ35" i="167"/>
  <c r="AK35" i="167"/>
  <c r="AL35" i="167"/>
  <c r="AM35" i="167"/>
  <c r="AN35" i="167"/>
  <c r="AO35" i="167"/>
  <c r="AP35" i="167"/>
  <c r="AQ35" i="167"/>
  <c r="AR35" i="167"/>
  <c r="AS35" i="167"/>
  <c r="AT35" i="167"/>
  <c r="AU35" i="167"/>
  <c r="AV35" i="167"/>
  <c r="AW35" i="167"/>
  <c r="S36" i="167"/>
  <c r="T36" i="167"/>
  <c r="U36" i="167"/>
  <c r="V36" i="167"/>
  <c r="W36" i="167"/>
  <c r="X36" i="167"/>
  <c r="Y36" i="167"/>
  <c r="Z36" i="167"/>
  <c r="AA36" i="167"/>
  <c r="AB36" i="167"/>
  <c r="AC36" i="167"/>
  <c r="AD36" i="167"/>
  <c r="AE36" i="167"/>
  <c r="AF36" i="167"/>
  <c r="AG36" i="167"/>
  <c r="AH36" i="167"/>
  <c r="AI36" i="167"/>
  <c r="AJ36" i="167"/>
  <c r="AK36" i="167"/>
  <c r="AL36" i="167"/>
  <c r="AM36" i="167"/>
  <c r="AN36" i="167"/>
  <c r="AO36" i="167"/>
  <c r="AP36" i="167"/>
  <c r="AQ36" i="167"/>
  <c r="AR36" i="167"/>
  <c r="AS36" i="167"/>
  <c r="AT36" i="167"/>
  <c r="AU36" i="167"/>
  <c r="AV36" i="167"/>
  <c r="AW36" i="167"/>
  <c r="S38" i="167"/>
  <c r="T38" i="167"/>
  <c r="U38" i="167"/>
  <c r="V38" i="167"/>
  <c r="W38" i="167"/>
  <c r="X38" i="167"/>
  <c r="Y38" i="167"/>
  <c r="Z38" i="167"/>
  <c r="AA38" i="167"/>
  <c r="AB38" i="167"/>
  <c r="AC38" i="167"/>
  <c r="AD38" i="167"/>
  <c r="AE38" i="167"/>
  <c r="AF38" i="167"/>
  <c r="AG38" i="167"/>
  <c r="AH38" i="167"/>
  <c r="AI38" i="167"/>
  <c r="AJ38" i="167"/>
  <c r="AK38" i="167"/>
  <c r="AL38" i="167"/>
  <c r="AM38" i="167"/>
  <c r="AN38" i="167"/>
  <c r="AO38" i="167"/>
  <c r="AP38" i="167"/>
  <c r="AQ38" i="167"/>
  <c r="AR38" i="167"/>
  <c r="AS38" i="167"/>
  <c r="AT38" i="167"/>
  <c r="AU38" i="167"/>
  <c r="AV38" i="167"/>
  <c r="AW38" i="167"/>
  <c r="S39" i="167"/>
  <c r="T39" i="167"/>
  <c r="U39" i="167"/>
  <c r="V39" i="167"/>
  <c r="W39" i="167"/>
  <c r="X39" i="167"/>
  <c r="Y39" i="167"/>
  <c r="Z39" i="167"/>
  <c r="AA39" i="167"/>
  <c r="AB39" i="167"/>
  <c r="AC39" i="167"/>
  <c r="AD39" i="167"/>
  <c r="AE39" i="167"/>
  <c r="AF39" i="167"/>
  <c r="AG39" i="167"/>
  <c r="AH39" i="167"/>
  <c r="AI39" i="167"/>
  <c r="AJ39" i="167"/>
  <c r="AK39" i="167"/>
  <c r="AL39" i="167"/>
  <c r="AM39" i="167"/>
  <c r="AN39" i="167"/>
  <c r="AO39" i="167"/>
  <c r="AP39" i="167"/>
  <c r="AQ39" i="167"/>
  <c r="AR39" i="167"/>
  <c r="AS39" i="167"/>
  <c r="AT39" i="167"/>
  <c r="AU39" i="167"/>
  <c r="AV39" i="167"/>
  <c r="AW39" i="167"/>
  <c r="S41" i="167"/>
  <c r="T41" i="167"/>
  <c r="U41" i="167"/>
  <c r="V41" i="167"/>
  <c r="W41" i="167"/>
  <c r="X41" i="167"/>
  <c r="Y41" i="167"/>
  <c r="Z41" i="167"/>
  <c r="AA41" i="167"/>
  <c r="AB41" i="167"/>
  <c r="AC41" i="167"/>
  <c r="AD41" i="167"/>
  <c r="AE41" i="167"/>
  <c r="AF41" i="167"/>
  <c r="AG41" i="167"/>
  <c r="AH41" i="167"/>
  <c r="AI41" i="167"/>
  <c r="AJ41" i="167"/>
  <c r="AK41" i="167"/>
  <c r="AL41" i="167"/>
  <c r="AM41" i="167"/>
  <c r="AN41" i="167"/>
  <c r="AO41" i="167"/>
  <c r="AP41" i="167"/>
  <c r="AQ41" i="167"/>
  <c r="AR41" i="167"/>
  <c r="AS41" i="167"/>
  <c r="AT41" i="167"/>
  <c r="AU41" i="167"/>
  <c r="AV41" i="167"/>
  <c r="AW41" i="167"/>
  <c r="S42" i="167"/>
  <c r="T42" i="167"/>
  <c r="U42" i="167"/>
  <c r="V42" i="167"/>
  <c r="W42" i="167"/>
  <c r="X42" i="167"/>
  <c r="Y42" i="167"/>
  <c r="Z42" i="167"/>
  <c r="AA42" i="167"/>
  <c r="AB42" i="167"/>
  <c r="AC42" i="167"/>
  <c r="AD42" i="167"/>
  <c r="AE42" i="167"/>
  <c r="AF42" i="167"/>
  <c r="AG42" i="167"/>
  <c r="AH42" i="167"/>
  <c r="AI42" i="167"/>
  <c r="AJ42" i="167"/>
  <c r="AK42" i="167"/>
  <c r="AL42" i="167"/>
  <c r="AM42" i="167"/>
  <c r="AN42" i="167"/>
  <c r="AO42" i="167"/>
  <c r="AP42" i="167"/>
  <c r="AQ42" i="167"/>
  <c r="AR42" i="167"/>
  <c r="AS42" i="167"/>
  <c r="AT42" i="167"/>
  <c r="AU42" i="167"/>
  <c r="AV42" i="167"/>
  <c r="AW42" i="167"/>
  <c r="S44" i="167"/>
  <c r="T44" i="167"/>
  <c r="U44" i="167"/>
  <c r="V44" i="167"/>
  <c r="W44" i="167"/>
  <c r="X44" i="167"/>
  <c r="Y44" i="167"/>
  <c r="Z44" i="167"/>
  <c r="AA44" i="167"/>
  <c r="AB44" i="167"/>
  <c r="AC44" i="167"/>
  <c r="AD44" i="167"/>
  <c r="AE44" i="167"/>
  <c r="AF44" i="167"/>
  <c r="AG44" i="167"/>
  <c r="AH44" i="167"/>
  <c r="AI44" i="167"/>
  <c r="AJ44" i="167"/>
  <c r="AK44" i="167"/>
  <c r="AL44" i="167"/>
  <c r="AM44" i="167"/>
  <c r="AN44" i="167"/>
  <c r="AO44" i="167"/>
  <c r="AP44" i="167"/>
  <c r="AQ44" i="167"/>
  <c r="AR44" i="167"/>
  <c r="AS44" i="167"/>
  <c r="AT44" i="167"/>
  <c r="AU44" i="167"/>
  <c r="AV44" i="167"/>
  <c r="AW44" i="167"/>
  <c r="S45" i="167"/>
  <c r="T45" i="167"/>
  <c r="U45" i="167"/>
  <c r="V45" i="167"/>
  <c r="W45" i="167"/>
  <c r="X45" i="167"/>
  <c r="Y45" i="167"/>
  <c r="Z45" i="167"/>
  <c r="AA45" i="167"/>
  <c r="AB45" i="167"/>
  <c r="AC45" i="167"/>
  <c r="AD45" i="167"/>
  <c r="AE45" i="167"/>
  <c r="AF45" i="167"/>
  <c r="AG45" i="167"/>
  <c r="AH45" i="167"/>
  <c r="AI45" i="167"/>
  <c r="AJ45" i="167"/>
  <c r="AK45" i="167"/>
  <c r="AL45" i="167"/>
  <c r="AM45" i="167"/>
  <c r="AN45" i="167"/>
  <c r="AO45" i="167"/>
  <c r="AP45" i="167"/>
  <c r="AQ45" i="167"/>
  <c r="AR45" i="167"/>
  <c r="AS45" i="167"/>
  <c r="AT45" i="167"/>
  <c r="AU45" i="167"/>
  <c r="AV45" i="167"/>
  <c r="AW45" i="167"/>
  <c r="S47" i="167"/>
  <c r="T47" i="167"/>
  <c r="U47" i="167"/>
  <c r="V47" i="167"/>
  <c r="W47" i="167"/>
  <c r="X47" i="167"/>
  <c r="Y47" i="167"/>
  <c r="Z47" i="167"/>
  <c r="AA47" i="167"/>
  <c r="AB47" i="167"/>
  <c r="AC47" i="167"/>
  <c r="AD47" i="167"/>
  <c r="AE47" i="167"/>
  <c r="AF47" i="167"/>
  <c r="AG47" i="167"/>
  <c r="AH47" i="167"/>
  <c r="AI47" i="167"/>
  <c r="AJ47" i="167"/>
  <c r="AK47" i="167"/>
  <c r="AL47" i="167"/>
  <c r="AM47" i="167"/>
  <c r="AN47" i="167"/>
  <c r="AO47" i="167"/>
  <c r="AP47" i="167"/>
  <c r="AQ47" i="167"/>
  <c r="AR47" i="167"/>
  <c r="AS47" i="167"/>
  <c r="AT47" i="167"/>
  <c r="AU47" i="167"/>
  <c r="AV47" i="167"/>
  <c r="AW47" i="167"/>
  <c r="S48" i="167"/>
  <c r="T48" i="167"/>
  <c r="U48" i="167"/>
  <c r="V48" i="167"/>
  <c r="W48" i="167"/>
  <c r="X48" i="167"/>
  <c r="Y48" i="167"/>
  <c r="Z48" i="167"/>
  <c r="AA48" i="167"/>
  <c r="AB48" i="167"/>
  <c r="AC48" i="167"/>
  <c r="AD48" i="167"/>
  <c r="AE48" i="167"/>
  <c r="AF48" i="167"/>
  <c r="AG48" i="167"/>
  <c r="AH48" i="167"/>
  <c r="AI48" i="167"/>
  <c r="AJ48" i="167"/>
  <c r="AK48" i="167"/>
  <c r="AL48" i="167"/>
  <c r="AM48" i="167"/>
  <c r="AN48" i="167"/>
  <c r="AO48" i="167"/>
  <c r="AP48" i="167"/>
  <c r="AQ48" i="167"/>
  <c r="AR48" i="167"/>
  <c r="AS48" i="167"/>
  <c r="AT48" i="167"/>
  <c r="AU48" i="167"/>
  <c r="AV48" i="167"/>
  <c r="AW48" i="167"/>
  <c r="AS17" i="167"/>
  <c r="AT17" i="167"/>
  <c r="AU17" i="167"/>
  <c r="AV17" i="167"/>
  <c r="AW17" i="167"/>
  <c r="AS18" i="167"/>
  <c r="AT18" i="167"/>
  <c r="AU18" i="167"/>
  <c r="AV18" i="167"/>
  <c r="AW18" i="167"/>
  <c r="X20" i="167"/>
  <c r="Y20" i="167"/>
  <c r="AE20" i="167"/>
  <c r="AF20" i="167"/>
  <c r="AL20" i="167"/>
  <c r="AM20" i="167"/>
  <c r="AS20" i="167"/>
  <c r="AT20" i="167"/>
  <c r="AU20" i="167"/>
  <c r="AV20" i="167"/>
  <c r="AW20" i="167"/>
  <c r="X21" i="167"/>
  <c r="Y21" i="167"/>
  <c r="AE21" i="167"/>
  <c r="AF21" i="167"/>
  <c r="AL21" i="167"/>
  <c r="AM21" i="167"/>
  <c r="AS21" i="167"/>
  <c r="AT21" i="167"/>
  <c r="AU21" i="167"/>
  <c r="AV21" i="167"/>
  <c r="AW21" i="167"/>
  <c r="X17" i="167"/>
  <c r="Y17" i="167"/>
  <c r="AE17" i="167"/>
  <c r="AF17" i="167"/>
  <c r="AL17" i="167"/>
  <c r="AM17" i="167"/>
  <c r="X18" i="167"/>
  <c r="Y18" i="167"/>
  <c r="AE18" i="167"/>
  <c r="AF18" i="167"/>
  <c r="AL18" i="167"/>
  <c r="AM18" i="167"/>
  <c r="AK17" i="147"/>
  <c r="AK18" i="147"/>
  <c r="S35" i="168"/>
  <c r="Q35" i="168"/>
  <c r="K35" i="168"/>
  <c r="S34" i="168"/>
  <c r="Q34" i="168"/>
  <c r="K34" i="168"/>
  <c r="S33" i="168"/>
  <c r="Q33" i="168"/>
  <c r="K33" i="168"/>
  <c r="S32" i="168"/>
  <c r="Q32" i="168"/>
  <c r="K32" i="168"/>
  <c r="S31" i="168"/>
  <c r="U31" i="168" s="1"/>
  <c r="Q31" i="168"/>
  <c r="K31" i="168"/>
  <c r="S30" i="168"/>
  <c r="Q30" i="168"/>
  <c r="K30" i="168"/>
  <c r="S29" i="168"/>
  <c r="Q29" i="168"/>
  <c r="K29" i="168"/>
  <c r="S28" i="168"/>
  <c r="Q28" i="168"/>
  <c r="K28" i="168"/>
  <c r="S27" i="168"/>
  <c r="Q27" i="168"/>
  <c r="K27" i="168"/>
  <c r="S26" i="168"/>
  <c r="Q26" i="168"/>
  <c r="K26" i="168"/>
  <c r="S25" i="168"/>
  <c r="Q25" i="168"/>
  <c r="K25" i="168"/>
  <c r="S24" i="168"/>
  <c r="Q24" i="168"/>
  <c r="K24" i="168"/>
  <c r="S23" i="168"/>
  <c r="Q23" i="168"/>
  <c r="K23" i="168"/>
  <c r="S22" i="168"/>
  <c r="Q22" i="168"/>
  <c r="K22" i="168"/>
  <c r="S21" i="168"/>
  <c r="Q21" i="168"/>
  <c r="K21" i="168"/>
  <c r="S20" i="168"/>
  <c r="Q20" i="168"/>
  <c r="K20" i="168"/>
  <c r="S19" i="168"/>
  <c r="Q19" i="168"/>
  <c r="K19" i="168"/>
  <c r="S18" i="168"/>
  <c r="Q18" i="168"/>
  <c r="K18" i="168"/>
  <c r="S17" i="168"/>
  <c r="Q17" i="168"/>
  <c r="K17" i="168"/>
  <c r="S16" i="168"/>
  <c r="Q16" i="168"/>
  <c r="K16" i="168"/>
  <c r="S15" i="168"/>
  <c r="Q15" i="168"/>
  <c r="K15" i="168"/>
  <c r="S14" i="168"/>
  <c r="Q14" i="168"/>
  <c r="K14" i="168"/>
  <c r="S13" i="168"/>
  <c r="Q13" i="168"/>
  <c r="K13" i="168"/>
  <c r="S12" i="168"/>
  <c r="Q12" i="168"/>
  <c r="K12" i="168"/>
  <c r="Q11" i="168"/>
  <c r="U11" i="168" s="1"/>
  <c r="K11" i="168"/>
  <c r="S10" i="168"/>
  <c r="Q10" i="168"/>
  <c r="K10" i="168"/>
  <c r="T32" i="167" s="1"/>
  <c r="S9" i="168"/>
  <c r="Q9" i="168"/>
  <c r="K9" i="168"/>
  <c r="V23" i="167" s="1"/>
  <c r="S8" i="168"/>
  <c r="Q8" i="168"/>
  <c r="K8" i="168"/>
  <c r="T26" i="167" s="1"/>
  <c r="S7" i="168"/>
  <c r="Q7" i="168"/>
  <c r="K7" i="168"/>
  <c r="W20" i="167" s="1"/>
  <c r="S6" i="168"/>
  <c r="Q6" i="168"/>
  <c r="K6" i="168"/>
  <c r="U17" i="167" s="1"/>
  <c r="S62" i="167"/>
  <c r="AW51" i="167"/>
  <c r="AV51" i="167"/>
  <c r="AU51" i="167"/>
  <c r="AT51" i="167"/>
  <c r="AS51" i="167"/>
  <c r="AR51" i="167"/>
  <c r="AQ51" i="167"/>
  <c r="AP51" i="167"/>
  <c r="AO51" i="167"/>
  <c r="AN51" i="167"/>
  <c r="AM51" i="167"/>
  <c r="AL51" i="167"/>
  <c r="AJ51" i="167"/>
  <c r="AI51" i="167"/>
  <c r="AH51" i="167"/>
  <c r="AG51" i="167"/>
  <c r="AF51" i="167"/>
  <c r="AE51" i="167"/>
  <c r="AD51" i="167"/>
  <c r="AC51" i="167"/>
  <c r="AB51" i="167"/>
  <c r="AA51" i="167"/>
  <c r="Z51" i="167"/>
  <c r="Y51" i="167"/>
  <c r="X51" i="167"/>
  <c r="W51" i="167"/>
  <c r="V51" i="167"/>
  <c r="U51" i="167"/>
  <c r="T51" i="167"/>
  <c r="S51" i="167"/>
  <c r="G51" i="167"/>
  <c r="AW50" i="167"/>
  <c r="AV50" i="167"/>
  <c r="AU50" i="167"/>
  <c r="AS50" i="167"/>
  <c r="AR50" i="167"/>
  <c r="AQ50" i="167"/>
  <c r="AP50" i="167"/>
  <c r="AO50" i="167"/>
  <c r="AN50" i="167"/>
  <c r="AM50" i="167"/>
  <c r="AL50" i="167"/>
  <c r="AJ50" i="167"/>
  <c r="AI50" i="167"/>
  <c r="AH50" i="167"/>
  <c r="AG50" i="167"/>
  <c r="AF50" i="167"/>
  <c r="AE50" i="167"/>
  <c r="AD50" i="167"/>
  <c r="AC50" i="167"/>
  <c r="AB50" i="167"/>
  <c r="AA50" i="167"/>
  <c r="Z50" i="167"/>
  <c r="Y50" i="167"/>
  <c r="X50" i="167"/>
  <c r="W50" i="167"/>
  <c r="V50" i="167"/>
  <c r="U50" i="167"/>
  <c r="T50" i="167"/>
  <c r="S50" i="167"/>
  <c r="G48" i="167"/>
  <c r="G45" i="167"/>
  <c r="G42" i="167"/>
  <c r="G39" i="167"/>
  <c r="G36" i="167"/>
  <c r="G33" i="167"/>
  <c r="G30" i="167"/>
  <c r="G27" i="167"/>
  <c r="G24" i="167"/>
  <c r="G21" i="167"/>
  <c r="G18" i="167"/>
  <c r="AW13" i="167"/>
  <c r="AW14" i="167" s="1"/>
  <c r="AW15" i="167" s="1"/>
  <c r="AV13" i="167"/>
  <c r="AV14" i="167" s="1"/>
  <c r="AV15" i="167" s="1"/>
  <c r="AU13" i="167"/>
  <c r="AU14" i="167" s="1"/>
  <c r="AU15" i="167" s="1"/>
  <c r="AX12" i="167"/>
  <c r="AU12" i="167"/>
  <c r="BB10" i="167"/>
  <c r="AC1" i="167"/>
  <c r="AT14" i="167" s="1"/>
  <c r="AT15" i="167" s="1"/>
  <c r="AC14" i="167" l="1"/>
  <c r="AC15" i="167" s="1"/>
  <c r="AF14" i="167"/>
  <c r="AF15" i="167" s="1"/>
  <c r="AS14" i="167"/>
  <c r="AS15" i="167" s="1"/>
  <c r="AE13" i="167"/>
  <c r="AF13" i="167"/>
  <c r="U35" i="168"/>
  <c r="AG14" i="167"/>
  <c r="AG15" i="167" s="1"/>
  <c r="AR17" i="167"/>
  <c r="AI32" i="167"/>
  <c r="U27" i="168"/>
  <c r="AI13" i="167"/>
  <c r="T13" i="167"/>
  <c r="AJ13" i="167"/>
  <c r="T14" i="167"/>
  <c r="T15" i="167" s="1"/>
  <c r="AJ14" i="167"/>
  <c r="AJ15" i="167" s="1"/>
  <c r="AO23" i="167"/>
  <c r="S13" i="167"/>
  <c r="W13" i="167"/>
  <c r="AM13" i="167"/>
  <c r="U14" i="167"/>
  <c r="U15" i="167" s="1"/>
  <c r="AK14" i="167"/>
  <c r="AK15" i="167" s="1"/>
  <c r="AX50" i="167"/>
  <c r="AZ50" i="167" s="1"/>
  <c r="X13" i="167"/>
  <c r="AN13" i="167"/>
  <c r="X14" i="167"/>
  <c r="X15" i="167" s="1"/>
  <c r="AN14" i="167"/>
  <c r="AN15" i="167" s="1"/>
  <c r="U15" i="168"/>
  <c r="U23" i="168"/>
  <c r="AJ17" i="167"/>
  <c r="BB7" i="167"/>
  <c r="AA13" i="167"/>
  <c r="AQ13" i="167"/>
  <c r="Y14" i="167"/>
  <c r="Y15" i="167" s="1"/>
  <c r="AO14" i="167"/>
  <c r="AO15" i="167" s="1"/>
  <c r="AG23" i="167"/>
  <c r="U19" i="168"/>
  <c r="AB13" i="167"/>
  <c r="AR13" i="167"/>
  <c r="AB14" i="167"/>
  <c r="AB15" i="167" s="1"/>
  <c r="AR14" i="167"/>
  <c r="AR15" i="167" s="1"/>
  <c r="U13" i="168"/>
  <c r="U17" i="168"/>
  <c r="U21" i="168"/>
  <c r="U25" i="168"/>
  <c r="U29" i="168"/>
  <c r="U33" i="168"/>
  <c r="AN17" i="167"/>
  <c r="AQ32" i="167"/>
  <c r="AQ26" i="167"/>
  <c r="AK29" i="167"/>
  <c r="AI26" i="167"/>
  <c r="T17" i="167"/>
  <c r="W32" i="167"/>
  <c r="W26" i="167"/>
  <c r="U23" i="167"/>
  <c r="AB17" i="167"/>
  <c r="AA32" i="167"/>
  <c r="S32" i="167"/>
  <c r="AG29" i="167"/>
  <c r="U29" i="167"/>
  <c r="AA26" i="167"/>
  <c r="S26" i="167"/>
  <c r="AK23" i="167"/>
  <c r="AC23" i="167"/>
  <c r="Z20" i="167"/>
  <c r="U16" i="168"/>
  <c r="U20" i="168"/>
  <c r="U24" i="168"/>
  <c r="U28" i="168"/>
  <c r="U32" i="168"/>
  <c r="S17" i="167"/>
  <c r="AQ17" i="167"/>
  <c r="AI17" i="167"/>
  <c r="AA17" i="167"/>
  <c r="W17" i="167"/>
  <c r="S20" i="167"/>
  <c r="AO20" i="167"/>
  <c r="AK20" i="167"/>
  <c r="AG20" i="167"/>
  <c r="AC20" i="167"/>
  <c r="U20" i="167"/>
  <c r="AP32" i="167"/>
  <c r="AH32" i="167"/>
  <c r="AD32" i="167"/>
  <c r="Z32" i="167"/>
  <c r="V32" i="167"/>
  <c r="AR29" i="167"/>
  <c r="AN29" i="167"/>
  <c r="AB29" i="167"/>
  <c r="AP26" i="167"/>
  <c r="AH26" i="167"/>
  <c r="AD26" i="167"/>
  <c r="Z26" i="167"/>
  <c r="V26" i="167"/>
  <c r="AR23" i="167"/>
  <c r="AN23" i="167"/>
  <c r="AJ23" i="167"/>
  <c r="AB23" i="167"/>
  <c r="T23" i="167"/>
  <c r="AP20" i="167"/>
  <c r="AD20" i="167"/>
  <c r="AP17" i="167"/>
  <c r="AH17" i="167"/>
  <c r="AD17" i="167"/>
  <c r="Z17" i="167"/>
  <c r="V17" i="167"/>
  <c r="AR20" i="167"/>
  <c r="AN20" i="167"/>
  <c r="AJ20" i="167"/>
  <c r="AB20" i="167"/>
  <c r="T20" i="167"/>
  <c r="AO32" i="167"/>
  <c r="AK32" i="167"/>
  <c r="AG32" i="167"/>
  <c r="AC32" i="167"/>
  <c r="U32" i="167"/>
  <c r="AI29" i="167"/>
  <c r="W29" i="167"/>
  <c r="S29" i="167"/>
  <c r="AO26" i="167"/>
  <c r="AK26" i="167"/>
  <c r="AG26" i="167"/>
  <c r="AC26" i="167"/>
  <c r="U26" i="167"/>
  <c r="AQ23" i="167"/>
  <c r="AI23" i="167"/>
  <c r="AA23" i="167"/>
  <c r="W23" i="167"/>
  <c r="S23" i="167"/>
  <c r="AH20" i="167"/>
  <c r="V20" i="167"/>
  <c r="U6" i="168"/>
  <c r="U18" i="168"/>
  <c r="U22" i="168"/>
  <c r="U26" i="168"/>
  <c r="U30" i="168"/>
  <c r="U34" i="168"/>
  <c r="AO17" i="167"/>
  <c r="AK17" i="167"/>
  <c r="AG17" i="167"/>
  <c r="AC17" i="167"/>
  <c r="AQ20" i="167"/>
  <c r="AI20" i="167"/>
  <c r="AA20" i="167"/>
  <c r="AR32" i="167"/>
  <c r="AN32" i="167"/>
  <c r="AJ32" i="167"/>
  <c r="AB32" i="167"/>
  <c r="AP29" i="167"/>
  <c r="AD29" i="167"/>
  <c r="Z29" i="167"/>
  <c r="AR26" i="167"/>
  <c r="AN26" i="167"/>
  <c r="AJ26" i="167"/>
  <c r="AB26" i="167"/>
  <c r="AP23" i="167"/>
  <c r="AH23" i="167"/>
  <c r="AD23" i="167"/>
  <c r="Z23" i="167"/>
  <c r="U14" i="168"/>
  <c r="U12" i="168"/>
  <c r="AX41" i="167"/>
  <c r="AZ41" i="167" s="1"/>
  <c r="AX47" i="167"/>
  <c r="AZ47" i="167" s="1"/>
  <c r="AX48" i="167"/>
  <c r="AZ48" i="167" s="1"/>
  <c r="AX45" i="167"/>
  <c r="AZ45" i="167" s="1"/>
  <c r="AX44" i="167"/>
  <c r="AZ44" i="167" s="1"/>
  <c r="AX42" i="167"/>
  <c r="AZ42" i="167" s="1"/>
  <c r="AX38" i="167"/>
  <c r="AZ38" i="167" s="1"/>
  <c r="AX36" i="167"/>
  <c r="AZ36" i="167" s="1"/>
  <c r="AX35" i="167"/>
  <c r="AZ35" i="167" s="1"/>
  <c r="AS54" i="167"/>
  <c r="AV61" i="167"/>
  <c r="AT53" i="167"/>
  <c r="AW58" i="167"/>
  <c r="U10" i="168"/>
  <c r="U9" i="168"/>
  <c r="U8" i="168"/>
  <c r="U7" i="168"/>
  <c r="AT61" i="167"/>
  <c r="AW54" i="167"/>
  <c r="AL59" i="167"/>
  <c r="AM60" i="167"/>
  <c r="X61" i="167"/>
  <c r="AL53" i="167"/>
  <c r="Y58" i="167"/>
  <c r="AX39" i="167"/>
  <c r="AZ39" i="167" s="1"/>
  <c r="AX51" i="167"/>
  <c r="AZ51" i="167" s="1"/>
  <c r="Y54" i="167"/>
  <c r="AS58" i="167"/>
  <c r="AT59" i="167"/>
  <c r="AE60" i="167"/>
  <c r="AU60" i="167"/>
  <c r="AF61" i="167"/>
  <c r="V13" i="167"/>
  <c r="Z13" i="167"/>
  <c r="AD13" i="167"/>
  <c r="AH13" i="167"/>
  <c r="AL13" i="167"/>
  <c r="AP13" i="167"/>
  <c r="AT13" i="167"/>
  <c r="S14" i="167"/>
  <c r="S15" i="167" s="1"/>
  <c r="W14" i="167"/>
  <c r="W15" i="167" s="1"/>
  <c r="AA14" i="167"/>
  <c r="AA15" i="167" s="1"/>
  <c r="AE14" i="167"/>
  <c r="AE15" i="167" s="1"/>
  <c r="AI14" i="167"/>
  <c r="AI15" i="167" s="1"/>
  <c r="AM14" i="167"/>
  <c r="AM15" i="167" s="1"/>
  <c r="AQ14" i="167"/>
  <c r="AQ15" i="167" s="1"/>
  <c r="Y53" i="167"/>
  <c r="AS53" i="167"/>
  <c r="AW53" i="167"/>
  <c r="X54" i="167"/>
  <c r="AF54" i="167"/>
  <c r="AV54" i="167"/>
  <c r="X58" i="167"/>
  <c r="AF58" i="167"/>
  <c r="AV58" i="167"/>
  <c r="Y59" i="167"/>
  <c r="AS59" i="167"/>
  <c r="AW59" i="167"/>
  <c r="AL60" i="167"/>
  <c r="AT60" i="167"/>
  <c r="AE61" i="167"/>
  <c r="AM61" i="167"/>
  <c r="AU61" i="167"/>
  <c r="AE53" i="167"/>
  <c r="AM53" i="167"/>
  <c r="AU53" i="167"/>
  <c r="AL54" i="167"/>
  <c r="AT54" i="167"/>
  <c r="AL58" i="167"/>
  <c r="AT58" i="167"/>
  <c r="AE59" i="167"/>
  <c r="AM59" i="167"/>
  <c r="AU59" i="167"/>
  <c r="X60" i="167"/>
  <c r="AF60" i="167"/>
  <c r="AV60" i="167"/>
  <c r="Y61" i="167"/>
  <c r="AS61" i="167"/>
  <c r="AW61" i="167"/>
  <c r="U13" i="167"/>
  <c r="Y13" i="167"/>
  <c r="AC13" i="167"/>
  <c r="AG13" i="167"/>
  <c r="AK13" i="167"/>
  <c r="AO13" i="167"/>
  <c r="AS13" i="167"/>
  <c r="V14" i="167"/>
  <c r="V15" i="167" s="1"/>
  <c r="Z14" i="167"/>
  <c r="Z15" i="167" s="1"/>
  <c r="AD14" i="167"/>
  <c r="AD15" i="167" s="1"/>
  <c r="AH14" i="167"/>
  <c r="AH15" i="167" s="1"/>
  <c r="AL14" i="167"/>
  <c r="AL15" i="167" s="1"/>
  <c r="AP14" i="167"/>
  <c r="AP15" i="167" s="1"/>
  <c r="X53" i="167"/>
  <c r="AF53" i="167"/>
  <c r="AV53" i="167"/>
  <c r="AE54" i="167"/>
  <c r="AM54" i="167"/>
  <c r="AU54" i="167"/>
  <c r="AE58" i="167"/>
  <c r="AM58" i="167"/>
  <c r="AU58" i="167"/>
  <c r="X59" i="167"/>
  <c r="AF59" i="167"/>
  <c r="AV59" i="167"/>
  <c r="Y60" i="167"/>
  <c r="AS60" i="167"/>
  <c r="AW60" i="167"/>
  <c r="AL61" i="167"/>
  <c r="AU12" i="147"/>
  <c r="AX26" i="167" l="1"/>
  <c r="AZ26" i="167" s="1"/>
  <c r="AX29" i="167"/>
  <c r="AZ29" i="167" s="1"/>
  <c r="AX32" i="167"/>
  <c r="AZ32" i="167" s="1"/>
  <c r="AX20" i="167"/>
  <c r="AZ20" i="167" s="1"/>
  <c r="AX23" i="167"/>
  <c r="AZ23" i="167" s="1"/>
  <c r="AX17" i="167"/>
  <c r="AZ17" i="167" s="1"/>
  <c r="T18" i="167"/>
  <c r="AB18" i="167"/>
  <c r="AJ18" i="167"/>
  <c r="AN18" i="167"/>
  <c r="AR18" i="167"/>
  <c r="W18" i="167"/>
  <c r="AI18" i="167"/>
  <c r="U18" i="167"/>
  <c r="AC18" i="167"/>
  <c r="AG18" i="167"/>
  <c r="AK18" i="167"/>
  <c r="AO18" i="167"/>
  <c r="S18" i="167"/>
  <c r="AQ18" i="167"/>
  <c r="V18" i="167"/>
  <c r="Z18" i="167"/>
  <c r="AD18" i="167"/>
  <c r="AH18" i="167"/>
  <c r="AP18" i="167"/>
  <c r="AA18" i="167"/>
  <c r="S24" i="167"/>
  <c r="W24" i="167"/>
  <c r="W59" i="167" s="1"/>
  <c r="AA24" i="167"/>
  <c r="AA59" i="167" s="1"/>
  <c r="AI24" i="167"/>
  <c r="AI59" i="167" s="1"/>
  <c r="AQ24" i="167"/>
  <c r="AQ59" i="167" s="1"/>
  <c r="AD24" i="167"/>
  <c r="AD59" i="167" s="1"/>
  <c r="AP24" i="167"/>
  <c r="AP59" i="167" s="1"/>
  <c r="T24" i="167"/>
  <c r="T59" i="167" s="1"/>
  <c r="AB24" i="167"/>
  <c r="AB59" i="167" s="1"/>
  <c r="AJ24" i="167"/>
  <c r="AJ59" i="167" s="1"/>
  <c r="AN24" i="167"/>
  <c r="AN59" i="167" s="1"/>
  <c r="AR24" i="167"/>
  <c r="AR59" i="167" s="1"/>
  <c r="V24" i="167"/>
  <c r="V59" i="167" s="1"/>
  <c r="AH24" i="167"/>
  <c r="AH59" i="167" s="1"/>
  <c r="U24" i="167"/>
  <c r="U59" i="167" s="1"/>
  <c r="AC24" i="167"/>
  <c r="AC59" i="167" s="1"/>
  <c r="AG24" i="167"/>
  <c r="AG59" i="167" s="1"/>
  <c r="AK24" i="167"/>
  <c r="AK59" i="167" s="1"/>
  <c r="AO24" i="167"/>
  <c r="AO59" i="167" s="1"/>
  <c r="Z24" i="167"/>
  <c r="Z59" i="167" s="1"/>
  <c r="U33" i="167"/>
  <c r="U61" i="167" s="1"/>
  <c r="AC33" i="167"/>
  <c r="AC61" i="167" s="1"/>
  <c r="AG33" i="167"/>
  <c r="AG61" i="167" s="1"/>
  <c r="AK33" i="167"/>
  <c r="AK61" i="167" s="1"/>
  <c r="AO33" i="167"/>
  <c r="AO61" i="167" s="1"/>
  <c r="AJ33" i="167"/>
  <c r="AJ61" i="167" s="1"/>
  <c r="V33" i="167"/>
  <c r="V61" i="167" s="1"/>
  <c r="Z33" i="167"/>
  <c r="Z61" i="167" s="1"/>
  <c r="AD33" i="167"/>
  <c r="AD61" i="167" s="1"/>
  <c r="AH33" i="167"/>
  <c r="AH61" i="167" s="1"/>
  <c r="AP33" i="167"/>
  <c r="AP61" i="167" s="1"/>
  <c r="T33" i="167"/>
  <c r="T61" i="167" s="1"/>
  <c r="AN33" i="167"/>
  <c r="AN61" i="167" s="1"/>
  <c r="S33" i="167"/>
  <c r="W33" i="167"/>
  <c r="W61" i="167" s="1"/>
  <c r="AA33" i="167"/>
  <c r="AA61" i="167" s="1"/>
  <c r="AI33" i="167"/>
  <c r="AI61" i="167" s="1"/>
  <c r="AQ33" i="167"/>
  <c r="AQ61" i="167" s="1"/>
  <c r="AB33" i="167"/>
  <c r="AB61" i="167" s="1"/>
  <c r="AR33" i="167"/>
  <c r="AR61" i="167" s="1"/>
  <c r="U27" i="167"/>
  <c r="AC27" i="167"/>
  <c r="AG27" i="167"/>
  <c r="AK27" i="167"/>
  <c r="AO27" i="167"/>
  <c r="S30" i="167"/>
  <c r="W30" i="167"/>
  <c r="AI30" i="167"/>
  <c r="AJ27" i="167"/>
  <c r="V27" i="167"/>
  <c r="Z27" i="167"/>
  <c r="AD27" i="167"/>
  <c r="AH27" i="167"/>
  <c r="AP27" i="167"/>
  <c r="AB30" i="167"/>
  <c r="AN30" i="167"/>
  <c r="AR30" i="167"/>
  <c r="T27" i="167"/>
  <c r="AN27" i="167"/>
  <c r="Z30" i="167"/>
  <c r="AP30" i="167"/>
  <c r="S27" i="167"/>
  <c r="W27" i="167"/>
  <c r="AA27" i="167"/>
  <c r="AI27" i="167"/>
  <c r="AQ27" i="167"/>
  <c r="U30" i="167"/>
  <c r="AG30" i="167"/>
  <c r="AK30" i="167"/>
  <c r="AB27" i="167"/>
  <c r="AR27" i="167"/>
  <c r="AD30" i="167"/>
  <c r="U21" i="167"/>
  <c r="AC21" i="167"/>
  <c r="AG21" i="167"/>
  <c r="AK21" i="167"/>
  <c r="AO21" i="167"/>
  <c r="AN21" i="167"/>
  <c r="V21" i="167"/>
  <c r="Z21" i="167"/>
  <c r="AD21" i="167"/>
  <c r="AH21" i="167"/>
  <c r="AP21" i="167"/>
  <c r="S21" i="167"/>
  <c r="AB21" i="167"/>
  <c r="AR21" i="167"/>
  <c r="W21" i="167"/>
  <c r="AA21" i="167"/>
  <c r="AI21" i="167"/>
  <c r="AQ21" i="167"/>
  <c r="T21" i="167"/>
  <c r="AJ21" i="167"/>
  <c r="S62" i="147"/>
  <c r="S50" i="147"/>
  <c r="T50" i="147"/>
  <c r="U50" i="147"/>
  <c r="V50" i="147"/>
  <c r="W50" i="147"/>
  <c r="X50" i="147"/>
  <c r="Y50" i="147"/>
  <c r="Z50" i="147"/>
  <c r="AA50" i="147"/>
  <c r="AB50" i="147"/>
  <c r="AC50" i="147"/>
  <c r="AD50" i="147"/>
  <c r="AE50" i="147"/>
  <c r="AF50" i="147"/>
  <c r="AG50" i="147"/>
  <c r="AH50" i="147"/>
  <c r="AI50" i="147"/>
  <c r="AJ50" i="147"/>
  <c r="AL50" i="147"/>
  <c r="AM50" i="147"/>
  <c r="AN50" i="147"/>
  <c r="AO50" i="147"/>
  <c r="AP50" i="147"/>
  <c r="AQ50" i="147"/>
  <c r="AR50" i="147"/>
  <c r="AS50" i="147"/>
  <c r="AT50" i="147"/>
  <c r="AU50" i="147"/>
  <c r="AV50" i="147"/>
  <c r="AW50" i="147"/>
  <c r="S51" i="147"/>
  <c r="T51" i="147"/>
  <c r="U51" i="147"/>
  <c r="V51" i="147"/>
  <c r="W51" i="147"/>
  <c r="X51" i="147"/>
  <c r="Y51" i="147"/>
  <c r="Z51" i="147"/>
  <c r="AA51" i="147"/>
  <c r="AB51" i="147"/>
  <c r="AC51" i="147"/>
  <c r="AD51" i="147"/>
  <c r="AE51" i="147"/>
  <c r="AF51" i="147"/>
  <c r="AG51" i="147"/>
  <c r="AH51" i="147"/>
  <c r="AI51" i="147"/>
  <c r="AJ51" i="147"/>
  <c r="AL51" i="147"/>
  <c r="AM51" i="147"/>
  <c r="AN51" i="147"/>
  <c r="AO51" i="147"/>
  <c r="AP51" i="147"/>
  <c r="AQ51" i="147"/>
  <c r="AR51" i="147"/>
  <c r="AS51" i="147"/>
  <c r="AT51" i="147"/>
  <c r="AU51" i="147"/>
  <c r="AV51" i="147"/>
  <c r="AW51" i="147"/>
  <c r="U57" i="147"/>
  <c r="T57" i="147"/>
  <c r="V57" i="147"/>
  <c r="W57" i="147"/>
  <c r="X57" i="147"/>
  <c r="Y57" i="147"/>
  <c r="Z57" i="147"/>
  <c r="AA57" i="147"/>
  <c r="AB57" i="147"/>
  <c r="AC57" i="147"/>
  <c r="AD57" i="147"/>
  <c r="AE57" i="147"/>
  <c r="AF57" i="147"/>
  <c r="AG57" i="147"/>
  <c r="AH57" i="147"/>
  <c r="AI57" i="147"/>
  <c r="AJ57" i="147"/>
  <c r="AK57" i="147"/>
  <c r="AL57" i="147"/>
  <c r="AM57" i="147"/>
  <c r="AN57" i="147"/>
  <c r="AO57" i="147"/>
  <c r="AP57" i="147"/>
  <c r="AQ57" i="147"/>
  <c r="AR57" i="147"/>
  <c r="AS57" i="147"/>
  <c r="AT57" i="147"/>
  <c r="AU57" i="147"/>
  <c r="AV57" i="147"/>
  <c r="AW57" i="147"/>
  <c r="S57" i="147"/>
  <c r="G51" i="147"/>
  <c r="G48" i="147"/>
  <c r="G45" i="147"/>
  <c r="G42" i="147"/>
  <c r="G39" i="147"/>
  <c r="G36" i="147"/>
  <c r="G33" i="147"/>
  <c r="G30" i="147"/>
  <c r="G27" i="147"/>
  <c r="G24" i="147"/>
  <c r="G21" i="147"/>
  <c r="G18" i="147"/>
  <c r="AI53" i="147" l="1"/>
  <c r="AA53" i="167"/>
  <c r="AA58" i="167"/>
  <c r="Z53" i="167"/>
  <c r="Z58" i="167"/>
  <c r="AA60" i="167"/>
  <c r="AA54" i="167"/>
  <c r="W53" i="167"/>
  <c r="W58" i="167"/>
  <c r="V58" i="167"/>
  <c r="V53" i="167"/>
  <c r="AG53" i="167"/>
  <c r="AG58" i="167"/>
  <c r="W60" i="167"/>
  <c r="W54" i="167"/>
  <c r="AN60" i="167"/>
  <c r="AN54" i="167"/>
  <c r="Z60" i="167"/>
  <c r="Z54" i="167"/>
  <c r="AG54" i="167"/>
  <c r="AG60" i="167"/>
  <c r="AQ53" i="167"/>
  <c r="AQ58" i="167"/>
  <c r="AR53" i="167"/>
  <c r="AR58" i="167"/>
  <c r="AH58" i="167"/>
  <c r="AH53" i="167"/>
  <c r="AN53" i="167"/>
  <c r="AN58" i="167"/>
  <c r="AC58" i="167"/>
  <c r="AC53" i="167"/>
  <c r="AB60" i="167"/>
  <c r="AB54" i="167"/>
  <c r="AQ60" i="167"/>
  <c r="AQ54" i="167"/>
  <c r="S60" i="167"/>
  <c r="S54" i="167"/>
  <c r="AX27" i="167"/>
  <c r="T54" i="167"/>
  <c r="T60" i="167"/>
  <c r="AP60" i="167"/>
  <c r="AP54" i="167"/>
  <c r="V60" i="167"/>
  <c r="V54" i="167"/>
  <c r="AX30" i="167"/>
  <c r="AZ30" i="167" s="1"/>
  <c r="AC54" i="167"/>
  <c r="AC60" i="167"/>
  <c r="AX33" i="167"/>
  <c r="AZ33" i="167" s="1"/>
  <c r="S61" i="167"/>
  <c r="AJ53" i="167"/>
  <c r="AJ58" i="167"/>
  <c r="S53" i="167"/>
  <c r="S58" i="167"/>
  <c r="AX21" i="167"/>
  <c r="AK53" i="167"/>
  <c r="AK58" i="167"/>
  <c r="AD60" i="167"/>
  <c r="AD54" i="167"/>
  <c r="AK54" i="167"/>
  <c r="AK60" i="167"/>
  <c r="T53" i="167"/>
  <c r="T58" i="167"/>
  <c r="AP53" i="167"/>
  <c r="AP58" i="167"/>
  <c r="AR54" i="167"/>
  <c r="AR60" i="167"/>
  <c r="AI53" i="167"/>
  <c r="AI58" i="167"/>
  <c r="AB58" i="167"/>
  <c r="AB53" i="167"/>
  <c r="AD58" i="167"/>
  <c r="AD53" i="167"/>
  <c r="AO58" i="167"/>
  <c r="AO53" i="167"/>
  <c r="U58" i="167"/>
  <c r="U53" i="167"/>
  <c r="AI54" i="167"/>
  <c r="AI60" i="167"/>
  <c r="AH60" i="167"/>
  <c r="AH54" i="167"/>
  <c r="AJ54" i="167"/>
  <c r="AJ60" i="167"/>
  <c r="AO54" i="167"/>
  <c r="AO60" i="167"/>
  <c r="U60" i="167"/>
  <c r="U54" i="167"/>
  <c r="AX24" i="167"/>
  <c r="AZ24" i="167" s="1"/>
  <c r="S59" i="167"/>
  <c r="AX18" i="167"/>
  <c r="AZ18" i="167" s="1"/>
  <c r="W61" i="147"/>
  <c r="AP53" i="147"/>
  <c r="AN54" i="147"/>
  <c r="AT53" i="147"/>
  <c r="AP58" i="147"/>
  <c r="Z58" i="147"/>
  <c r="AM59" i="147"/>
  <c r="AU60" i="147"/>
  <c r="AT61" i="147"/>
  <c r="S53" i="147"/>
  <c r="AN53" i="147"/>
  <c r="AG53" i="147"/>
  <c r="Y53" i="147"/>
  <c r="AL54" i="147"/>
  <c r="AA54" i="147"/>
  <c r="AV54" i="147"/>
  <c r="AV58" i="147"/>
  <c r="AN58" i="147"/>
  <c r="AF58" i="147"/>
  <c r="X58" i="147"/>
  <c r="AS59" i="147"/>
  <c r="AK59" i="147"/>
  <c r="AA59" i="147"/>
  <c r="AQ60" i="147"/>
  <c r="AA60" i="147"/>
  <c r="AP61" i="147"/>
  <c r="Z61" i="147"/>
  <c r="AD54" i="147"/>
  <c r="T58" i="147"/>
  <c r="AH58" i="147"/>
  <c r="AU59" i="147"/>
  <c r="AE59" i="147"/>
  <c r="AE60" i="147"/>
  <c r="AD61" i="147"/>
  <c r="U53" i="147"/>
  <c r="AM53" i="147"/>
  <c r="AE53" i="147"/>
  <c r="U54" i="147"/>
  <c r="AI54" i="147"/>
  <c r="Y54" i="147"/>
  <c r="AT54" i="147"/>
  <c r="AT58" i="147"/>
  <c r="AL58" i="147"/>
  <c r="AD58" i="147"/>
  <c r="V58" i="147"/>
  <c r="AQ59" i="147"/>
  <c r="AI59" i="147"/>
  <c r="W59" i="147"/>
  <c r="AM60" i="147"/>
  <c r="W60" i="147"/>
  <c r="AL61" i="147"/>
  <c r="V61" i="147"/>
  <c r="AA53" i="147"/>
  <c r="AR53" i="147"/>
  <c r="AK53" i="147"/>
  <c r="AC53" i="147"/>
  <c r="AQ54" i="147"/>
  <c r="AG54" i="147"/>
  <c r="V54" i="147"/>
  <c r="AV53" i="147"/>
  <c r="AW54" i="147"/>
  <c r="AO54" i="147"/>
  <c r="AJ54" i="147"/>
  <c r="AF54" i="147"/>
  <c r="AB54" i="147"/>
  <c r="X54" i="147"/>
  <c r="T54" i="147"/>
  <c r="AR58" i="147"/>
  <c r="AJ58" i="147"/>
  <c r="AB58" i="147"/>
  <c r="AW59" i="147"/>
  <c r="AO59" i="147"/>
  <c r="AG59" i="147"/>
  <c r="S59" i="147"/>
  <c r="AI60" i="147"/>
  <c r="S61" i="147"/>
  <c r="AH61" i="147"/>
  <c r="AQ53" i="147"/>
  <c r="AL53" i="147"/>
  <c r="AH53" i="147"/>
  <c r="AD53" i="147"/>
  <c r="Z53" i="147"/>
  <c r="AR54" i="147"/>
  <c r="AM54" i="147"/>
  <c r="AH54" i="147"/>
  <c r="AC54" i="147"/>
  <c r="W54" i="147"/>
  <c r="AS53" i="147"/>
  <c r="AS54" i="147"/>
  <c r="AW58" i="147"/>
  <c r="AS58" i="147"/>
  <c r="AO58" i="147"/>
  <c r="AK58" i="147"/>
  <c r="AG58" i="147"/>
  <c r="AC58" i="147"/>
  <c r="Y58" i="147"/>
  <c r="U58" i="147"/>
  <c r="AT59" i="147"/>
  <c r="AP59" i="147"/>
  <c r="AL59" i="147"/>
  <c r="AH59" i="147"/>
  <c r="AD59" i="147"/>
  <c r="Z59" i="147"/>
  <c r="V59" i="147"/>
  <c r="S60" i="147"/>
  <c r="AT60" i="147"/>
  <c r="AP60" i="147"/>
  <c r="AL60" i="147"/>
  <c r="AH60" i="147"/>
  <c r="AD60" i="147"/>
  <c r="Z60" i="147"/>
  <c r="V60" i="147"/>
  <c r="AW61" i="147"/>
  <c r="AS61" i="147"/>
  <c r="AO61" i="147"/>
  <c r="AK61" i="147"/>
  <c r="AG61" i="147"/>
  <c r="AC61" i="147"/>
  <c r="Y61" i="147"/>
  <c r="U61" i="147"/>
  <c r="AC59" i="147"/>
  <c r="Y59" i="147"/>
  <c r="U59" i="147"/>
  <c r="AW60" i="147"/>
  <c r="AS60" i="147"/>
  <c r="AO60" i="147"/>
  <c r="AK60" i="147"/>
  <c r="AG60" i="147"/>
  <c r="AC60" i="147"/>
  <c r="Y60" i="147"/>
  <c r="U60" i="147"/>
  <c r="AV61" i="147"/>
  <c r="AR61" i="147"/>
  <c r="AN61" i="147"/>
  <c r="AJ61" i="147"/>
  <c r="AF61" i="147"/>
  <c r="AB61" i="147"/>
  <c r="X61" i="147"/>
  <c r="T61" i="147"/>
  <c r="AJ53" i="147"/>
  <c r="AF53" i="147"/>
  <c r="AB53" i="147"/>
  <c r="S54" i="147"/>
  <c r="AP54" i="147"/>
  <c r="AK54" i="147"/>
  <c r="AE54" i="147"/>
  <c r="Z54" i="147"/>
  <c r="AU53" i="147"/>
  <c r="AU54" i="147"/>
  <c r="AW53" i="147"/>
  <c r="AO53" i="147"/>
  <c r="T53" i="147"/>
  <c r="S58" i="147"/>
  <c r="AU58" i="147"/>
  <c r="AQ58" i="147"/>
  <c r="AM58" i="147"/>
  <c r="AI58" i="147"/>
  <c r="AE58" i="147"/>
  <c r="AA58" i="147"/>
  <c r="W58" i="147"/>
  <c r="AV59" i="147"/>
  <c r="AR59" i="147"/>
  <c r="AN59" i="147"/>
  <c r="AJ59" i="147"/>
  <c r="AF59" i="147"/>
  <c r="AB59" i="147"/>
  <c r="X59" i="147"/>
  <c r="T59" i="147"/>
  <c r="AV60" i="147"/>
  <c r="AR60" i="147"/>
  <c r="AN60" i="147"/>
  <c r="AJ60" i="147"/>
  <c r="AF60" i="147"/>
  <c r="AB60" i="147"/>
  <c r="X60" i="147"/>
  <c r="T60" i="147"/>
  <c r="AU61" i="147"/>
  <c r="AQ61" i="147"/>
  <c r="AM61" i="147"/>
  <c r="AI61" i="147"/>
  <c r="AE61" i="147"/>
  <c r="AA61" i="147"/>
  <c r="X53" i="147"/>
  <c r="W53" i="147"/>
  <c r="V53" i="147"/>
  <c r="AW21" i="147"/>
  <c r="AV21" i="147"/>
  <c r="AU21" i="147"/>
  <c r="AT21" i="147"/>
  <c r="AS21" i="147"/>
  <c r="AR21" i="147"/>
  <c r="AQ21" i="147"/>
  <c r="AP21" i="147"/>
  <c r="AO21" i="147"/>
  <c r="AN21" i="147"/>
  <c r="AM21" i="147"/>
  <c r="AL21" i="147"/>
  <c r="AJ21" i="147"/>
  <c r="AI21" i="147"/>
  <c r="AH21" i="147"/>
  <c r="AG21" i="147"/>
  <c r="AF21" i="147"/>
  <c r="AE21" i="147"/>
  <c r="AD21" i="147"/>
  <c r="AC21" i="147"/>
  <c r="AB21" i="147"/>
  <c r="AA21" i="147"/>
  <c r="Z21" i="147"/>
  <c r="Y21" i="147"/>
  <c r="X21" i="147"/>
  <c r="W21" i="147"/>
  <c r="V21" i="147"/>
  <c r="U21" i="147"/>
  <c r="T21" i="147"/>
  <c r="S21" i="147"/>
  <c r="AW20" i="147"/>
  <c r="AV20" i="147"/>
  <c r="AU20" i="147"/>
  <c r="AT20" i="147"/>
  <c r="AS20" i="147"/>
  <c r="AR20" i="147"/>
  <c r="AQ20" i="147"/>
  <c r="AP20" i="147"/>
  <c r="AO20" i="147"/>
  <c r="AN20" i="147"/>
  <c r="AM20" i="147"/>
  <c r="AL20" i="147"/>
  <c r="AJ20" i="147"/>
  <c r="AI20" i="147"/>
  <c r="AH20" i="147"/>
  <c r="AG20" i="147"/>
  <c r="AF20" i="147"/>
  <c r="AE20" i="147"/>
  <c r="AD20" i="147"/>
  <c r="AC20" i="147"/>
  <c r="AB20" i="147"/>
  <c r="AA20" i="147"/>
  <c r="Z20" i="147"/>
  <c r="Y20" i="147"/>
  <c r="X20" i="147"/>
  <c r="W20" i="147"/>
  <c r="V20" i="147"/>
  <c r="U20" i="147"/>
  <c r="T20" i="147"/>
  <c r="S20" i="147"/>
  <c r="T18" i="147"/>
  <c r="U18" i="147"/>
  <c r="V18" i="147"/>
  <c r="W18" i="147"/>
  <c r="X18" i="147"/>
  <c r="Y18" i="147"/>
  <c r="Z18" i="147"/>
  <c r="AA18" i="147"/>
  <c r="AB18" i="147"/>
  <c r="AC18" i="147"/>
  <c r="AD18" i="147"/>
  <c r="AE18" i="147"/>
  <c r="AF18" i="147"/>
  <c r="AG18" i="147"/>
  <c r="AH18" i="147"/>
  <c r="AI18" i="147"/>
  <c r="AJ18" i="147"/>
  <c r="AL18" i="147"/>
  <c r="AM18" i="147"/>
  <c r="AN18" i="147"/>
  <c r="AO18" i="147"/>
  <c r="AP18" i="147"/>
  <c r="AQ18" i="147"/>
  <c r="AR18" i="147"/>
  <c r="AS18" i="147"/>
  <c r="AT18" i="147"/>
  <c r="AU18" i="147"/>
  <c r="AV18" i="147"/>
  <c r="AW18" i="147"/>
  <c r="T17" i="147"/>
  <c r="U17" i="147"/>
  <c r="V17" i="147"/>
  <c r="W17" i="147"/>
  <c r="X17" i="147"/>
  <c r="Y17" i="147"/>
  <c r="Z17" i="147"/>
  <c r="AA17" i="147"/>
  <c r="AB17" i="147"/>
  <c r="AC17" i="147"/>
  <c r="AD17" i="147"/>
  <c r="AE17" i="147"/>
  <c r="AF17" i="147"/>
  <c r="AG17" i="147"/>
  <c r="AH17" i="147"/>
  <c r="AI17" i="147"/>
  <c r="AJ17" i="147"/>
  <c r="AL17" i="147"/>
  <c r="AM17" i="147"/>
  <c r="AN17" i="147"/>
  <c r="AO17" i="147"/>
  <c r="AP17" i="147"/>
  <c r="AQ17" i="147"/>
  <c r="AR17" i="147"/>
  <c r="AS17" i="147"/>
  <c r="AT17" i="147"/>
  <c r="AU17" i="147"/>
  <c r="AV17" i="147"/>
  <c r="AW17" i="147"/>
  <c r="AZ21" i="167" l="1"/>
  <c r="AZ53" i="167" s="1"/>
  <c r="AX53" i="167"/>
  <c r="AZ27" i="167"/>
  <c r="AZ54" i="167" s="1"/>
  <c r="AX54" i="167"/>
  <c r="AX21" i="147"/>
  <c r="AZ21" i="147" s="1"/>
  <c r="AX23" i="147"/>
  <c r="AZ23" i="147" s="1"/>
  <c r="AX26" i="147"/>
  <c r="AZ26" i="147" s="1"/>
  <c r="AX32" i="147"/>
  <c r="AZ32" i="147" s="1"/>
  <c r="AX35" i="147"/>
  <c r="AZ35" i="147" s="1"/>
  <c r="AX38" i="147"/>
  <c r="AZ38" i="147" s="1"/>
  <c r="AX41" i="147"/>
  <c r="AZ41" i="147" s="1"/>
  <c r="AX44" i="147"/>
  <c r="AZ44" i="147" s="1"/>
  <c r="AX47" i="147"/>
  <c r="AZ47" i="147" s="1"/>
  <c r="AX50" i="147"/>
  <c r="AZ50" i="147" s="1"/>
  <c r="AX36" i="147"/>
  <c r="AZ36" i="147" s="1"/>
  <c r="AX39" i="147"/>
  <c r="AZ39" i="147" s="1"/>
  <c r="AX42" i="147"/>
  <c r="AZ42" i="147" s="1"/>
  <c r="AX45" i="147"/>
  <c r="AZ45" i="147" s="1"/>
  <c r="AX48" i="147"/>
  <c r="AX51" i="147"/>
  <c r="AX27" i="147"/>
  <c r="AZ27" i="147" s="1"/>
  <c r="AX30" i="147"/>
  <c r="AZ30" i="147" s="1"/>
  <c r="AX33" i="147"/>
  <c r="AZ33" i="147" s="1"/>
  <c r="AX29" i="147"/>
  <c r="AZ29" i="147" s="1"/>
  <c r="AX24" i="147"/>
  <c r="AZ24" i="147" s="1"/>
  <c r="AX20" i="147"/>
  <c r="AZ20" i="147" s="1"/>
  <c r="S18" i="147"/>
  <c r="AX18" i="147" s="1"/>
  <c r="AZ18" i="147" s="1"/>
  <c r="S17" i="147"/>
  <c r="AX17" i="147" s="1"/>
  <c r="AZ17" i="147" s="1"/>
  <c r="Q7" i="166"/>
  <c r="Q8" i="166"/>
  <c r="Q9" i="166"/>
  <c r="Q10" i="166"/>
  <c r="Q11" i="166"/>
  <c r="Q12" i="166"/>
  <c r="Q13" i="166"/>
  <c r="Q14" i="166"/>
  <c r="Q15" i="166"/>
  <c r="Q16" i="166"/>
  <c r="Q17" i="166"/>
  <c r="Q18" i="166"/>
  <c r="Q19" i="166"/>
  <c r="U19" i="166" s="1"/>
  <c r="Q20" i="166"/>
  <c r="U20" i="166" s="1"/>
  <c r="Q21" i="166"/>
  <c r="U21" i="166" s="1"/>
  <c r="Q22" i="166"/>
  <c r="Q23" i="166"/>
  <c r="Q24" i="166"/>
  <c r="Q25" i="166"/>
  <c r="Q26" i="166"/>
  <c r="Q27" i="166"/>
  <c r="Q28" i="166"/>
  <c r="Q29" i="166"/>
  <c r="Q30" i="166"/>
  <c r="Q31" i="166"/>
  <c r="Q32" i="166"/>
  <c r="Q33" i="166"/>
  <c r="Q34" i="166"/>
  <c r="Q35" i="166"/>
  <c r="U35" i="166" s="1"/>
  <c r="S7" i="166"/>
  <c r="U7" i="166" s="1"/>
  <c r="S8" i="166"/>
  <c r="U8" i="166" s="1"/>
  <c r="S9" i="166"/>
  <c r="S10" i="166"/>
  <c r="S11" i="166"/>
  <c r="S12" i="166"/>
  <c r="S13" i="166"/>
  <c r="S14" i="166"/>
  <c r="S15" i="166"/>
  <c r="S16" i="166"/>
  <c r="U16" i="166" s="1"/>
  <c r="S17" i="166"/>
  <c r="U17" i="166" s="1"/>
  <c r="S18" i="166"/>
  <c r="S19" i="166"/>
  <c r="S20" i="166"/>
  <c r="S21" i="166"/>
  <c r="S22" i="166"/>
  <c r="S23" i="166"/>
  <c r="U23" i="166" s="1"/>
  <c r="S24" i="166"/>
  <c r="U24" i="166" s="1"/>
  <c r="S25" i="166"/>
  <c r="S26" i="166"/>
  <c r="S27" i="166"/>
  <c r="S28" i="166"/>
  <c r="S29" i="166"/>
  <c r="S30" i="166"/>
  <c r="S31" i="166"/>
  <c r="U31" i="166" s="1"/>
  <c r="S32" i="166"/>
  <c r="U32" i="166" s="1"/>
  <c r="S33" i="166"/>
  <c r="U33" i="166" s="1"/>
  <c r="S34" i="166"/>
  <c r="S35" i="166"/>
  <c r="U11" i="166"/>
  <c r="U12" i="166"/>
  <c r="U13" i="166"/>
  <c r="U15" i="166"/>
  <c r="U27" i="166"/>
  <c r="U28" i="166"/>
  <c r="U29" i="166"/>
  <c r="S6" i="166"/>
  <c r="U6" i="166" s="1"/>
  <c r="Q6" i="166"/>
  <c r="K7" i="166"/>
  <c r="K8" i="166"/>
  <c r="K9" i="166"/>
  <c r="K10" i="166"/>
  <c r="K11" i="166"/>
  <c r="K12" i="166"/>
  <c r="K13" i="166"/>
  <c r="K14" i="166"/>
  <c r="K15" i="166"/>
  <c r="K16" i="166"/>
  <c r="K17" i="166"/>
  <c r="K18" i="166"/>
  <c r="K19" i="166"/>
  <c r="K20" i="166"/>
  <c r="K21" i="166"/>
  <c r="K22" i="166"/>
  <c r="K23" i="166"/>
  <c r="K24" i="166"/>
  <c r="K25" i="166"/>
  <c r="K26" i="166"/>
  <c r="K27" i="166"/>
  <c r="K28" i="166"/>
  <c r="K29" i="166"/>
  <c r="K30" i="166"/>
  <c r="K31" i="166"/>
  <c r="K32" i="166"/>
  <c r="K33" i="166"/>
  <c r="K34" i="166"/>
  <c r="K35" i="166"/>
  <c r="K6" i="166"/>
  <c r="AW13" i="147"/>
  <c r="AW14" i="147" s="1"/>
  <c r="AW15" i="147" s="1"/>
  <c r="AV13" i="147"/>
  <c r="AV14" i="147" s="1"/>
  <c r="AV15" i="147" s="1"/>
  <c r="AU13" i="147"/>
  <c r="AU14" i="147" s="1"/>
  <c r="AU15" i="147" s="1"/>
  <c r="AX12" i="147"/>
  <c r="BB10" i="147"/>
  <c r="AC1" i="147"/>
  <c r="BB7" i="147" s="1"/>
  <c r="U25" i="166" l="1"/>
  <c r="U9" i="166"/>
  <c r="AZ48" i="147"/>
  <c r="AZ54" i="147" s="1"/>
  <c r="AX54" i="147"/>
  <c r="AZ51" i="147"/>
  <c r="AZ53" i="147" s="1"/>
  <c r="AX53" i="147"/>
  <c r="U34" i="166"/>
  <c r="U30" i="166"/>
  <c r="U26" i="166"/>
  <c r="U22" i="166"/>
  <c r="U18" i="166"/>
  <c r="U14" i="166"/>
  <c r="U10" i="166"/>
  <c r="S13" i="147"/>
  <c r="S14" i="147"/>
  <c r="S15" i="147" s="1"/>
  <c r="V13" i="147"/>
  <c r="Z13" i="147"/>
  <c r="AH13" i="147"/>
  <c r="AL13" i="147"/>
  <c r="AP13" i="147"/>
  <c r="AT13" i="147"/>
  <c r="W14" i="147"/>
  <c r="W15" i="147" s="1"/>
  <c r="AA14" i="147"/>
  <c r="AA15" i="147" s="1"/>
  <c r="AE14" i="147"/>
  <c r="AE15" i="147" s="1"/>
  <c r="AI14" i="147"/>
  <c r="AI15" i="147" s="1"/>
  <c r="AM14" i="147"/>
  <c r="AM15" i="147" s="1"/>
  <c r="AQ14" i="147"/>
  <c r="AQ15" i="147" s="1"/>
  <c r="W13" i="147"/>
  <c r="AA13" i="147"/>
  <c r="AE13" i="147"/>
  <c r="AI13" i="147"/>
  <c r="AM13" i="147"/>
  <c r="AQ13" i="147"/>
  <c r="T14" i="147"/>
  <c r="T15" i="147" s="1"/>
  <c r="X14" i="147"/>
  <c r="X15" i="147" s="1"/>
  <c r="AB14" i="147"/>
  <c r="AB15" i="147" s="1"/>
  <c r="AF14" i="147"/>
  <c r="AF15" i="147" s="1"/>
  <c r="AJ14" i="147"/>
  <c r="AJ15" i="147" s="1"/>
  <c r="AN14" i="147"/>
  <c r="AN15" i="147" s="1"/>
  <c r="AR14" i="147"/>
  <c r="AR15" i="147" s="1"/>
  <c r="AB13" i="147"/>
  <c r="AF13" i="147"/>
  <c r="AN13" i="147"/>
  <c r="AR13" i="147"/>
  <c r="U14" i="147"/>
  <c r="U15" i="147" s="1"/>
  <c r="Y14" i="147"/>
  <c r="Y15" i="147" s="1"/>
  <c r="AC14" i="147"/>
  <c r="AC15" i="147" s="1"/>
  <c r="AG14" i="147"/>
  <c r="AG15" i="147" s="1"/>
  <c r="AK14" i="147"/>
  <c r="AK15" i="147" s="1"/>
  <c r="AO14" i="147"/>
  <c r="AO15" i="147" s="1"/>
  <c r="AS14" i="147"/>
  <c r="AS15" i="147" s="1"/>
  <c r="AD13" i="147"/>
  <c r="T13" i="147"/>
  <c r="X13" i="147"/>
  <c r="AJ13" i="147"/>
  <c r="U13" i="147"/>
  <c r="Y13" i="147"/>
  <c r="AC13" i="147"/>
  <c r="AG13" i="147"/>
  <c r="AK13" i="147"/>
  <c r="AO13" i="147"/>
  <c r="AS13" i="147"/>
  <c r="V14" i="147"/>
  <c r="V15" i="147" s="1"/>
  <c r="Z14" i="147"/>
  <c r="Z15" i="147" s="1"/>
  <c r="AD14" i="147"/>
  <c r="AD15" i="147" s="1"/>
  <c r="AH14" i="147"/>
  <c r="AH15" i="147" s="1"/>
  <c r="AL14" i="147"/>
  <c r="AL15" i="147" s="1"/>
  <c r="AP14" i="147"/>
  <c r="AP15" i="147" s="1"/>
  <c r="AT14" i="147"/>
  <c r="AT15" i="147" s="1"/>
</calcChain>
</file>

<file path=xl/comments1.xml><?xml version="1.0" encoding="utf-8"?>
<comments xmlns="http://schemas.openxmlformats.org/spreadsheetml/2006/main">
  <authors>
    <author>東京都</author>
  </authors>
  <commentList>
    <comment ref="U22" authorId="0" shapeId="0">
      <text>
        <r>
          <rPr>
            <b/>
            <sz val="9"/>
            <color indexed="81"/>
            <rFont val="ＭＳ Ｐゴシック"/>
            <family val="3"/>
            <charset val="128"/>
          </rPr>
          <t>証明内容について、回答できる方のお名前、連絡先を記載してください。</t>
        </r>
      </text>
    </comment>
  </commentList>
</comments>
</file>

<file path=xl/sharedStrings.xml><?xml version="1.0" encoding="utf-8"?>
<sst xmlns="http://schemas.openxmlformats.org/spreadsheetml/2006/main" count="1595" uniqueCount="611">
  <si>
    <t>所在地</t>
    <rPh sb="0" eb="3">
      <t>ショザイチ</t>
    </rPh>
    <phoneticPr fontId="12"/>
  </si>
  <si>
    <t>年</t>
    <rPh sb="0" eb="1">
      <t>ネン</t>
    </rPh>
    <phoneticPr fontId="12"/>
  </si>
  <si>
    <t>月</t>
    <rPh sb="0" eb="1">
      <t>ツキ</t>
    </rPh>
    <phoneticPr fontId="12"/>
  </si>
  <si>
    <t>単位</t>
    <rPh sb="0" eb="2">
      <t>タンイ</t>
    </rPh>
    <phoneticPr fontId="12"/>
  </si>
  <si>
    <t>人</t>
    <rPh sb="0" eb="1">
      <t>ニン</t>
    </rPh>
    <phoneticPr fontId="12"/>
  </si>
  <si>
    <t>生活相談員</t>
    <rPh sb="0" eb="2">
      <t>セイカツ</t>
    </rPh>
    <rPh sb="2" eb="5">
      <t>ソウダンイン</t>
    </rPh>
    <phoneticPr fontId="12"/>
  </si>
  <si>
    <t>看護職員</t>
    <rPh sb="0" eb="2">
      <t>カンゴ</t>
    </rPh>
    <rPh sb="2" eb="4">
      <t>ショクイン</t>
    </rPh>
    <phoneticPr fontId="12"/>
  </si>
  <si>
    <t>介護職員</t>
    <rPh sb="0" eb="2">
      <t>カイゴ</t>
    </rPh>
    <rPh sb="2" eb="4">
      <t>ショクイン</t>
    </rPh>
    <phoneticPr fontId="12"/>
  </si>
  <si>
    <t>機能訓練指導員</t>
    <rPh sb="0" eb="2">
      <t>キノウ</t>
    </rPh>
    <rPh sb="2" eb="4">
      <t>クンレン</t>
    </rPh>
    <rPh sb="4" eb="7">
      <t>シドウイン</t>
    </rPh>
    <phoneticPr fontId="12"/>
  </si>
  <si>
    <t>サービス提供時間</t>
    <rPh sb="4" eb="6">
      <t>テイキョウ</t>
    </rPh>
    <rPh sb="6" eb="8">
      <t>ジカン</t>
    </rPh>
    <phoneticPr fontId="12"/>
  </si>
  <si>
    <t>－</t>
  </si>
  <si>
    <t>）</t>
  </si>
  <si>
    <t>電話番号</t>
  </si>
  <si>
    <t>兼務する職種</t>
  </si>
  <si>
    <t>営業時間</t>
  </si>
  <si>
    <t>法定代理受領分以外</t>
  </si>
  <si>
    <t>添付書類</t>
  </si>
  <si>
    <t>別添のとおり</t>
  </si>
  <si>
    <t>月</t>
  </si>
  <si>
    <t>日</t>
  </si>
  <si>
    <t>フリガナ</t>
  </si>
  <si>
    <t>申請するサービス種類</t>
  </si>
  <si>
    <t>１　利用者からの相談又は苦情等に対応する常設の窓口（連絡先）、担当者の設置</t>
  </si>
  <si>
    <t>２　円滑かつ迅速に苦情処理を行うための処理体制・手順</t>
  </si>
  <si>
    <t>郡</t>
    <rPh sb="0" eb="1">
      <t>グン</t>
    </rPh>
    <phoneticPr fontId="12"/>
  </si>
  <si>
    <t>市</t>
    <rPh sb="0" eb="1">
      <t>シ</t>
    </rPh>
    <phoneticPr fontId="12"/>
  </si>
  <si>
    <t>区</t>
    <rPh sb="0" eb="1">
      <t>ク</t>
    </rPh>
    <phoneticPr fontId="12"/>
  </si>
  <si>
    <t>事業所</t>
    <rPh sb="0" eb="3">
      <t>ジギョウショ</t>
    </rPh>
    <phoneticPr fontId="12"/>
  </si>
  <si>
    <t>管理者</t>
    <rPh sb="0" eb="3">
      <t>カンリシャ</t>
    </rPh>
    <phoneticPr fontId="12"/>
  </si>
  <si>
    <t>氏  名</t>
    <rPh sb="0" eb="4">
      <t>シメイ</t>
    </rPh>
    <phoneticPr fontId="12"/>
  </si>
  <si>
    <t>生年月日</t>
    <rPh sb="0" eb="2">
      <t>セイネン</t>
    </rPh>
    <rPh sb="2" eb="4">
      <t>ガッピ</t>
    </rPh>
    <phoneticPr fontId="12"/>
  </si>
  <si>
    <t>申請する事業所の名称</t>
    <rPh sb="0" eb="2">
      <t>シンセイ</t>
    </rPh>
    <phoneticPr fontId="12"/>
  </si>
  <si>
    <t>主な掲示事項</t>
    <rPh sb="0" eb="1">
      <t>オモ</t>
    </rPh>
    <rPh sb="2" eb="4">
      <t>ケイジ</t>
    </rPh>
    <rPh sb="4" eb="6">
      <t>ジコウ</t>
    </rPh>
    <phoneticPr fontId="12"/>
  </si>
  <si>
    <t>日</t>
    <rPh sb="0" eb="1">
      <t>ニチ</t>
    </rPh>
    <phoneticPr fontId="12"/>
  </si>
  <si>
    <t>月</t>
    <rPh sb="0" eb="1">
      <t>ゲツ</t>
    </rPh>
    <phoneticPr fontId="12"/>
  </si>
  <si>
    <t>火</t>
    <rPh sb="0" eb="1">
      <t>カ</t>
    </rPh>
    <phoneticPr fontId="12"/>
  </si>
  <si>
    <t>水</t>
    <rPh sb="0" eb="1">
      <t>スイ</t>
    </rPh>
    <phoneticPr fontId="12"/>
  </si>
  <si>
    <t>木</t>
    <rPh sb="0" eb="1">
      <t>モク</t>
    </rPh>
    <phoneticPr fontId="12"/>
  </si>
  <si>
    <t>金</t>
    <rPh sb="0" eb="1">
      <t>キン</t>
    </rPh>
    <phoneticPr fontId="12"/>
  </si>
  <si>
    <t>土</t>
    <rPh sb="0" eb="1">
      <t>ド</t>
    </rPh>
    <phoneticPr fontId="12"/>
  </si>
  <si>
    <t>祝</t>
    <rPh sb="0" eb="1">
      <t>シュク</t>
    </rPh>
    <phoneticPr fontId="12"/>
  </si>
  <si>
    <t>備 考</t>
    <rPh sb="0" eb="3">
      <t>ビコウ</t>
    </rPh>
    <phoneticPr fontId="12"/>
  </si>
  <si>
    <t>利用料</t>
    <rPh sb="0" eb="3">
      <t>リヨウリョウ</t>
    </rPh>
    <phoneticPr fontId="12"/>
  </si>
  <si>
    <t>申請者
確認欄</t>
    <phoneticPr fontId="12"/>
  </si>
  <si>
    <t>担　当　者　連　絡　先</t>
  </si>
  <si>
    <t>事業所名</t>
  </si>
  <si>
    <t>担当者名</t>
  </si>
  <si>
    <t>連絡先</t>
  </si>
  <si>
    <t>３　その他参考事項</t>
    <phoneticPr fontId="12"/>
  </si>
  <si>
    <t>事業所の平面図等</t>
  </si>
  <si>
    <t>（電話）　</t>
    <rPh sb="1" eb="3">
      <t>デンワ</t>
    </rPh>
    <phoneticPr fontId="12"/>
  </si>
  <si>
    <t>記</t>
    <rPh sb="0" eb="1">
      <t>キ</t>
    </rPh>
    <phoneticPr fontId="12"/>
  </si>
  <si>
    <t>備　　考</t>
    <phoneticPr fontId="12"/>
  </si>
  <si>
    <t>　（提出いただいた申請書類に記載された内容等について問い合わせをする際の担当者名と連絡先を記入してください。）</t>
    <phoneticPr fontId="12"/>
  </si>
  <si>
    <t>職種</t>
    <rPh sb="0" eb="2">
      <t>ショクシュ</t>
    </rPh>
    <phoneticPr fontId="12"/>
  </si>
  <si>
    <t>氏名</t>
    <rPh sb="0" eb="2">
      <t>シメイ</t>
    </rPh>
    <phoneticPr fontId="12"/>
  </si>
  <si>
    <t>第１週</t>
    <rPh sb="0" eb="1">
      <t>ダイ</t>
    </rPh>
    <rPh sb="2" eb="3">
      <t>シュウ</t>
    </rPh>
    <phoneticPr fontId="12"/>
  </si>
  <si>
    <t>第２週</t>
    <rPh sb="0" eb="1">
      <t>ダイ</t>
    </rPh>
    <rPh sb="2" eb="3">
      <t>シュウ</t>
    </rPh>
    <phoneticPr fontId="12"/>
  </si>
  <si>
    <t>第３週</t>
    <rPh sb="0" eb="1">
      <t>ダイ</t>
    </rPh>
    <rPh sb="2" eb="3">
      <t>シュウ</t>
    </rPh>
    <phoneticPr fontId="12"/>
  </si>
  <si>
    <t>第４週</t>
    <rPh sb="0" eb="1">
      <t>ダイ</t>
    </rPh>
    <rPh sb="2" eb="3">
      <t>シュウ</t>
    </rPh>
    <phoneticPr fontId="12"/>
  </si>
  <si>
    <t>備考</t>
    <rPh sb="0" eb="2">
      <t>ビコウ</t>
    </rPh>
    <phoneticPr fontId="12"/>
  </si>
  <si>
    <t>利用者からの苦情を処理するために講ずる措置の概要</t>
    <phoneticPr fontId="12"/>
  </si>
  <si>
    <t>措　　置　　の　　概　　要　　</t>
    <phoneticPr fontId="12"/>
  </si>
  <si>
    <t>（介護保険法第１１５条の４５の５第２項）</t>
  </si>
  <si>
    <t>都</t>
    <rPh sb="0" eb="1">
      <t>ト</t>
    </rPh>
    <phoneticPr fontId="12"/>
  </si>
  <si>
    <t>県</t>
    <rPh sb="0" eb="1">
      <t>ケン</t>
    </rPh>
    <phoneticPr fontId="12"/>
  </si>
  <si>
    <t>道</t>
    <rPh sb="0" eb="1">
      <t>ドウ</t>
    </rPh>
    <phoneticPr fontId="12"/>
  </si>
  <si>
    <t>府</t>
    <rPh sb="0" eb="1">
      <t>フ</t>
    </rPh>
    <phoneticPr fontId="12"/>
  </si>
  <si>
    <t>事業所で同時に通所型サービスを行う利用者の上限</t>
    <rPh sb="0" eb="3">
      <t>ジギョウショ</t>
    </rPh>
    <rPh sb="4" eb="6">
      <t>ドウジ</t>
    </rPh>
    <rPh sb="7" eb="8">
      <t>ツウ</t>
    </rPh>
    <rPh sb="8" eb="9">
      <t>ショ</t>
    </rPh>
    <rPh sb="9" eb="10">
      <t>ガタ</t>
    </rPh>
    <rPh sb="15" eb="16">
      <t>オコナ</t>
    </rPh>
    <rPh sb="17" eb="20">
      <t>リヨウシャ</t>
    </rPh>
    <rPh sb="21" eb="23">
      <t>ジョウゲン</t>
    </rPh>
    <phoneticPr fontId="12"/>
  </si>
  <si>
    <t>通所型サービス事業所全体の食堂及び機能訓練室の合計面積</t>
    <rPh sb="0" eb="1">
      <t>ツウ</t>
    </rPh>
    <rPh sb="1" eb="2">
      <t>ショ</t>
    </rPh>
    <rPh sb="2" eb="3">
      <t>ガタ</t>
    </rPh>
    <rPh sb="7" eb="10">
      <t>ジギョウショ</t>
    </rPh>
    <rPh sb="10" eb="12">
      <t>ゼンタイ</t>
    </rPh>
    <phoneticPr fontId="12"/>
  </si>
  <si>
    <t>介護報酬告示上の額又は区が定めた額</t>
    <rPh sb="0" eb="2">
      <t>カイゴ</t>
    </rPh>
    <rPh sb="2" eb="4">
      <t>ホウシュウ</t>
    </rPh>
    <rPh sb="4" eb="6">
      <t>コクジ</t>
    </rPh>
    <rPh sb="6" eb="7">
      <t>ジョウ</t>
    </rPh>
    <rPh sb="8" eb="9">
      <t>ガク</t>
    </rPh>
    <rPh sb="9" eb="10">
      <t>マタ</t>
    </rPh>
    <rPh sb="11" eb="12">
      <t>ク</t>
    </rPh>
    <rPh sb="13" eb="14">
      <t>サダ</t>
    </rPh>
    <rPh sb="16" eb="17">
      <t>ガク</t>
    </rPh>
    <phoneticPr fontId="12"/>
  </si>
  <si>
    <t>単位別従業者</t>
    <phoneticPr fontId="12"/>
  </si>
  <si>
    <t>イ</t>
    <phoneticPr fontId="12"/>
  </si>
  <si>
    <t>板橋区介護予防・日常生活支援総合事業指定第１号事業者指定申請書</t>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rPh sb="26" eb="28">
      <t>シテイ</t>
    </rPh>
    <rPh sb="28" eb="31">
      <t>シンセイショ</t>
    </rPh>
    <phoneticPr fontId="12"/>
  </si>
  <si>
    <t>年</t>
  </si>
  <si>
    <t>所在地</t>
  </si>
  <si>
    <t>申請者</t>
  </si>
  <si>
    <t>代表者の職・氏名</t>
    <rPh sb="0" eb="3">
      <t>ダイヒョウシャ</t>
    </rPh>
    <rPh sb="4" eb="5">
      <t>ショク</t>
    </rPh>
    <rPh sb="6" eb="8">
      <t>シメイ</t>
    </rPh>
    <phoneticPr fontId="12"/>
  </si>
  <si>
    <t>　  介護保険法に規定する事業者に係る指定を受けたいので、下記のとおり、関係書類を添えて申請します。</t>
    <rPh sb="15" eb="16">
      <t>シャ</t>
    </rPh>
    <phoneticPr fontId="12"/>
  </si>
  <si>
    <t>申請者</t>
    <rPh sb="0" eb="2">
      <t>シンセイシャ</t>
    </rPh>
    <rPh sb="2" eb="3">
      <t>モノ</t>
    </rPh>
    <phoneticPr fontId="11"/>
  </si>
  <si>
    <t>（郵便番号　</t>
  </si>
  <si>
    <t>ＦＡＸ番号</t>
  </si>
  <si>
    <t>職　名</t>
    <rPh sb="0" eb="3">
      <t>ショクメイ</t>
    </rPh>
    <phoneticPr fontId="12"/>
  </si>
  <si>
    <t>氏　名</t>
    <rPh sb="0" eb="3">
      <t>シメイ</t>
    </rPh>
    <phoneticPr fontId="12"/>
  </si>
  <si>
    <t>代表者の住所</t>
  </si>
  <si>
    <t>指定を受けようとする事業所</t>
    <rPh sb="0" eb="2">
      <t>シテイ</t>
    </rPh>
    <rPh sb="3" eb="4">
      <t>ウ</t>
    </rPh>
    <rPh sb="10" eb="13">
      <t>ジギョウショ</t>
    </rPh>
    <phoneticPr fontId="12"/>
  </si>
  <si>
    <t>保険医療機関、保険薬局、老人保健施設または老人訪問看護ステーションとして既に医療機関コード等が付番されている場合には、</t>
    <rPh sb="0" eb="2">
      <t>ホケン</t>
    </rPh>
    <rPh sb="2" eb="4">
      <t>イリョウ</t>
    </rPh>
    <rPh sb="4" eb="6">
      <t>キカン</t>
    </rPh>
    <rPh sb="7" eb="9">
      <t>ホケン</t>
    </rPh>
    <rPh sb="9" eb="11">
      <t>ヤッキョク</t>
    </rPh>
    <rPh sb="12" eb="14">
      <t>ロウジン</t>
    </rPh>
    <rPh sb="14" eb="16">
      <t>ホケン</t>
    </rPh>
    <rPh sb="16" eb="18">
      <t>シセツ</t>
    </rPh>
    <rPh sb="21" eb="23">
      <t>ロウジン</t>
    </rPh>
    <rPh sb="23" eb="25">
      <t>ホウモン</t>
    </rPh>
    <rPh sb="25" eb="27">
      <t>カンゴ</t>
    </rPh>
    <rPh sb="36" eb="37">
      <t>スデ</t>
    </rPh>
    <rPh sb="38" eb="40">
      <t>イリョウ</t>
    </rPh>
    <rPh sb="40" eb="42">
      <t>キカン</t>
    </rPh>
    <rPh sb="45" eb="46">
      <t>トウ</t>
    </rPh>
    <rPh sb="47" eb="49">
      <t>フバン</t>
    </rPh>
    <rPh sb="54" eb="56">
      <t>バアイ</t>
    </rPh>
    <phoneticPr fontId="12"/>
  </si>
  <si>
    <t>第１号様式（第２条関係）</t>
    <rPh sb="6" eb="7">
      <t>ダイ</t>
    </rPh>
    <rPh sb="8" eb="9">
      <t>ジョウ</t>
    </rPh>
    <rPh sb="9" eb="11">
      <t>カンケイ</t>
    </rPh>
    <phoneticPr fontId="12"/>
  </si>
  <si>
    <t>介護保険事業者番号</t>
    <rPh sb="0" eb="2">
      <t>カイゴ</t>
    </rPh>
    <rPh sb="2" eb="4">
      <t>ホケン</t>
    </rPh>
    <rPh sb="4" eb="7">
      <t>ジギョウシャ</t>
    </rPh>
    <rPh sb="7" eb="9">
      <t>バンゴウ</t>
    </rPh>
    <phoneticPr fontId="12"/>
  </si>
  <si>
    <t>適用開始年月日</t>
    <rPh sb="0" eb="2">
      <t>テキヨウ</t>
    </rPh>
    <rPh sb="2" eb="4">
      <t>カイシ</t>
    </rPh>
    <rPh sb="4" eb="7">
      <t>ネンガッピ</t>
    </rPh>
    <phoneticPr fontId="12"/>
  </si>
  <si>
    <t>月</t>
    <rPh sb="0" eb="1">
      <t>ガツ</t>
    </rPh>
    <phoneticPr fontId="12"/>
  </si>
  <si>
    <t>該当する体制等</t>
    <rPh sb="0" eb="2">
      <t>ガイトウ</t>
    </rPh>
    <rPh sb="4" eb="6">
      <t>タイセイ</t>
    </rPh>
    <rPh sb="6" eb="7">
      <t>トウ</t>
    </rPh>
    <phoneticPr fontId="12"/>
  </si>
  <si>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2"/>
  </si>
  <si>
    <t>　指定予定月または変更月の勤務体制を記入してください。</t>
    <rPh sb="1" eb="3">
      <t>シテイ</t>
    </rPh>
    <rPh sb="3" eb="5">
      <t>ヨテイ</t>
    </rPh>
    <rPh sb="5" eb="6">
      <t>ツキ</t>
    </rPh>
    <rPh sb="9" eb="11">
      <t>ヘンコウ</t>
    </rPh>
    <rPh sb="11" eb="12">
      <t>ツキ</t>
    </rPh>
    <rPh sb="13" eb="15">
      <t>キンム</t>
    </rPh>
    <rPh sb="15" eb="17">
      <t>タイセイ</t>
    </rPh>
    <rPh sb="18" eb="20">
      <t>キニュウ</t>
    </rPh>
    <phoneticPr fontId="12"/>
  </si>
  <si>
    <t>　＊欄には、当該月の曜日を記入してください。</t>
    <phoneticPr fontId="12"/>
  </si>
  <si>
    <t>（</t>
    <phoneticPr fontId="12"/>
  </si>
  <si>
    <t>　各従業者ごとに４週分の勤務すべき時間数を記入してください。</t>
    <rPh sb="1" eb="2">
      <t>カク</t>
    </rPh>
    <rPh sb="2" eb="5">
      <t>ジュウギョウシャ</t>
    </rPh>
    <phoneticPr fontId="12"/>
  </si>
  <si>
    <t>【注意事項】</t>
    <rPh sb="1" eb="3">
      <t>チュウイ</t>
    </rPh>
    <rPh sb="3" eb="5">
      <t>ジコウ</t>
    </rPh>
    <phoneticPr fontId="12"/>
  </si>
  <si>
    <t>勤務延時間に算入できる時間数について</t>
    <rPh sb="0" eb="2">
      <t>キンム</t>
    </rPh>
    <rPh sb="2" eb="3">
      <t>ノ</t>
    </rPh>
    <rPh sb="3" eb="5">
      <t>ジカン</t>
    </rPh>
    <rPh sb="6" eb="8">
      <t>サンニュウ</t>
    </rPh>
    <rPh sb="11" eb="13">
      <t>ジカン</t>
    </rPh>
    <rPh sb="13" eb="14">
      <t>スウ</t>
    </rPh>
    <phoneticPr fontId="12"/>
  </si>
  <si>
    <t>常勤・非常勤の区分について</t>
    <rPh sb="0" eb="2">
      <t>ジョウキン</t>
    </rPh>
    <rPh sb="3" eb="6">
      <t>ヒジョウキン</t>
    </rPh>
    <rPh sb="7" eb="9">
      <t>クブン</t>
    </rPh>
    <phoneticPr fontId="12"/>
  </si>
  <si>
    <t>当該事業所で兼務がある場合の書き方について</t>
    <rPh sb="0" eb="2">
      <t>トウガイ</t>
    </rPh>
    <rPh sb="2" eb="5">
      <t>ジギョウショ</t>
    </rPh>
    <rPh sb="6" eb="8">
      <t>ケンム</t>
    </rPh>
    <rPh sb="11" eb="13">
      <t>バアイ</t>
    </rPh>
    <rPh sb="14" eb="15">
      <t>カ</t>
    </rPh>
    <rPh sb="16" eb="17">
      <t>カタ</t>
    </rPh>
    <phoneticPr fontId="3"/>
  </si>
  <si>
    <t>（相談した日）</t>
    <rPh sb="1" eb="3">
      <t>ソウダン</t>
    </rPh>
    <rPh sb="5" eb="6">
      <t>ビ</t>
    </rPh>
    <phoneticPr fontId="12"/>
  </si>
  <si>
    <t>社会福祉事業等の事業所用</t>
    <rPh sb="0" eb="2">
      <t>シャカイ</t>
    </rPh>
    <rPh sb="2" eb="4">
      <t>フクシ</t>
    </rPh>
    <rPh sb="4" eb="6">
      <t>ジギョウ</t>
    </rPh>
    <rPh sb="6" eb="7">
      <t>トウ</t>
    </rPh>
    <rPh sb="8" eb="10">
      <t>ジギョウ</t>
    </rPh>
    <rPh sb="10" eb="11">
      <t>ショ</t>
    </rPh>
    <rPh sb="11" eb="12">
      <t>ヨウ</t>
    </rPh>
    <phoneticPr fontId="42"/>
  </si>
  <si>
    <t>貴事業所の現状等について、下記の項目に回答してください。</t>
    <rPh sb="0" eb="1">
      <t>キ</t>
    </rPh>
    <rPh sb="1" eb="3">
      <t>ジギョウ</t>
    </rPh>
    <rPh sb="3" eb="4">
      <t>ショ</t>
    </rPh>
    <rPh sb="5" eb="7">
      <t>ゲンジョウ</t>
    </rPh>
    <rPh sb="7" eb="8">
      <t>トウ</t>
    </rPh>
    <rPh sb="13" eb="15">
      <t>カキ</t>
    </rPh>
    <rPh sb="16" eb="18">
      <t>コウモク</t>
    </rPh>
    <rPh sb="19" eb="21">
      <t>カイトウ</t>
    </rPh>
    <phoneticPr fontId="42"/>
  </si>
  <si>
    <t>Ⅰ．現在、厚生年金保険・健康保険に加入していますか。</t>
    <rPh sb="2" eb="4">
      <t>ゲンザイ</t>
    </rPh>
    <rPh sb="5" eb="7">
      <t>コウセイ</t>
    </rPh>
    <rPh sb="7" eb="9">
      <t>ネンキン</t>
    </rPh>
    <rPh sb="9" eb="11">
      <t>ホケン</t>
    </rPh>
    <rPh sb="12" eb="14">
      <t>ケンコウ</t>
    </rPh>
    <rPh sb="14" eb="16">
      <t>ホケン</t>
    </rPh>
    <rPh sb="17" eb="19">
      <t>カニュウ</t>
    </rPh>
    <phoneticPr fontId="42"/>
  </si>
  <si>
    <t>　（該当する番号に○をしてください。また、必要事項をご記入ください。）</t>
    <rPh sb="2" eb="4">
      <t>ガイトウ</t>
    </rPh>
    <rPh sb="6" eb="8">
      <t>バンゴウ</t>
    </rPh>
    <rPh sb="21" eb="23">
      <t>ヒツヨウ</t>
    </rPh>
    <rPh sb="23" eb="25">
      <t>ジコウ</t>
    </rPh>
    <rPh sb="27" eb="29">
      <t>キニュウ</t>
    </rPh>
    <phoneticPr fontId="42"/>
  </si>
  <si>
    <t>加入状況</t>
    <rPh sb="0" eb="2">
      <t>カニュウ</t>
    </rPh>
    <rPh sb="2" eb="4">
      <t>ジョウキョウ</t>
    </rPh>
    <phoneticPr fontId="42"/>
  </si>
  <si>
    <t>加入している。　→下記のいずれかの書類の写しを提出してください。</t>
    <rPh sb="0" eb="2">
      <t>カニュウ</t>
    </rPh>
    <rPh sb="9" eb="11">
      <t>カキ</t>
    </rPh>
    <rPh sb="17" eb="19">
      <t>ショルイ</t>
    </rPh>
    <rPh sb="20" eb="21">
      <t>ウツ</t>
    </rPh>
    <rPh sb="23" eb="25">
      <t>テイシュツ</t>
    </rPh>
    <phoneticPr fontId="42"/>
  </si>
  <si>
    <t>●保険料の領収証書</t>
    <rPh sb="1" eb="4">
      <t>ホケンリョウ</t>
    </rPh>
    <rPh sb="5" eb="8">
      <t>リョウシュウショウ</t>
    </rPh>
    <rPh sb="8" eb="9">
      <t>ショ</t>
    </rPh>
    <phoneticPr fontId="42"/>
  </si>
  <si>
    <t>●社会保険料納入証明書</t>
    <rPh sb="1" eb="3">
      <t>シャカイ</t>
    </rPh>
    <rPh sb="3" eb="6">
      <t>ホケンリョウ</t>
    </rPh>
    <rPh sb="6" eb="8">
      <t>ノウニュウ</t>
    </rPh>
    <rPh sb="8" eb="11">
      <t>ショウメイショ</t>
    </rPh>
    <phoneticPr fontId="42"/>
  </si>
  <si>
    <t>●社会保険料納入確認書</t>
    <rPh sb="1" eb="3">
      <t>シャカイ</t>
    </rPh>
    <rPh sb="3" eb="5">
      <t>ホケン</t>
    </rPh>
    <rPh sb="5" eb="6">
      <t>リョウ</t>
    </rPh>
    <rPh sb="6" eb="8">
      <t>ノウニュウ</t>
    </rPh>
    <rPh sb="8" eb="11">
      <t>カクニンショ</t>
    </rPh>
    <phoneticPr fontId="42"/>
  </si>
  <si>
    <t>●健康保険・厚生年金保険資格取得確認および標準報酬決定通知書</t>
    <rPh sb="1" eb="3">
      <t>ケンコウ</t>
    </rPh>
    <rPh sb="3" eb="5">
      <t>ホケン</t>
    </rPh>
    <rPh sb="6" eb="8">
      <t>コウセイ</t>
    </rPh>
    <rPh sb="8" eb="10">
      <t>ネンキン</t>
    </rPh>
    <rPh sb="10" eb="12">
      <t>ホケン</t>
    </rPh>
    <rPh sb="12" eb="14">
      <t>シカク</t>
    </rPh>
    <rPh sb="14" eb="16">
      <t>シュトク</t>
    </rPh>
    <rPh sb="16" eb="18">
      <t>カクニン</t>
    </rPh>
    <rPh sb="21" eb="23">
      <t>ヒョウジュン</t>
    </rPh>
    <rPh sb="23" eb="25">
      <t>ホウシュウ</t>
    </rPh>
    <rPh sb="25" eb="27">
      <t>ケッテイ</t>
    </rPh>
    <rPh sb="27" eb="30">
      <t>ツウチショ</t>
    </rPh>
    <phoneticPr fontId="42"/>
  </si>
  <si>
    <t>●健康保険・厚生年金保険適用通知書</t>
    <rPh sb="1" eb="3">
      <t>ケンコウ</t>
    </rPh>
    <rPh sb="3" eb="5">
      <t>ホケン</t>
    </rPh>
    <rPh sb="6" eb="8">
      <t>コウセイ</t>
    </rPh>
    <rPh sb="8" eb="10">
      <t>ネンキン</t>
    </rPh>
    <rPh sb="10" eb="12">
      <t>ホケン</t>
    </rPh>
    <rPh sb="12" eb="14">
      <t>テキヨウ</t>
    </rPh>
    <rPh sb="14" eb="17">
      <t>ツウチショ</t>
    </rPh>
    <phoneticPr fontId="42"/>
  </si>
  <si>
    <t>※</t>
    <phoneticPr fontId="42"/>
  </si>
  <si>
    <t>上記書類を所持していない場合には事業所整理記号を下記に記載するのみで可。</t>
    <rPh sb="0" eb="2">
      <t>ジョウキ</t>
    </rPh>
    <rPh sb="2" eb="4">
      <t>ショルイ</t>
    </rPh>
    <rPh sb="5" eb="7">
      <t>ショジ</t>
    </rPh>
    <rPh sb="12" eb="14">
      <t>バアイ</t>
    </rPh>
    <rPh sb="16" eb="18">
      <t>ジギョウ</t>
    </rPh>
    <rPh sb="18" eb="19">
      <t>ショ</t>
    </rPh>
    <rPh sb="19" eb="21">
      <t>セイリ</t>
    </rPh>
    <rPh sb="21" eb="23">
      <t>キゴウ</t>
    </rPh>
    <rPh sb="24" eb="26">
      <t>カキ</t>
    </rPh>
    <rPh sb="27" eb="29">
      <t>キサイ</t>
    </rPh>
    <rPh sb="34" eb="35">
      <t>カ</t>
    </rPh>
    <phoneticPr fontId="42"/>
  </si>
  <si>
    <t>（</t>
    <phoneticPr fontId="42"/>
  </si>
  <si>
    <t>本社等にて加入手続が行われている場合も事業所整理記号を下記に記載するのみで可。）</t>
    <rPh sb="0" eb="2">
      <t>ホンシャ</t>
    </rPh>
    <rPh sb="2" eb="3">
      <t>トウ</t>
    </rPh>
    <rPh sb="5" eb="7">
      <t>カニュウ</t>
    </rPh>
    <rPh sb="7" eb="9">
      <t>テツヅ</t>
    </rPh>
    <rPh sb="10" eb="11">
      <t>オコナ</t>
    </rPh>
    <rPh sb="16" eb="18">
      <t>バアイ</t>
    </rPh>
    <rPh sb="19" eb="21">
      <t>ジギョウ</t>
    </rPh>
    <rPh sb="21" eb="22">
      <t>ショ</t>
    </rPh>
    <rPh sb="22" eb="24">
      <t>セイリ</t>
    </rPh>
    <rPh sb="24" eb="26">
      <t>キゴウ</t>
    </rPh>
    <rPh sb="27" eb="29">
      <t>カキ</t>
    </rPh>
    <rPh sb="30" eb="32">
      <t>キサイ</t>
    </rPh>
    <rPh sb="37" eb="38">
      <t>カ</t>
    </rPh>
    <phoneticPr fontId="42"/>
  </si>
  <si>
    <t>現在、加入手続中である。</t>
    <rPh sb="0" eb="2">
      <t>ゲンザイ</t>
    </rPh>
    <rPh sb="3" eb="5">
      <t>カニュウ</t>
    </rPh>
    <rPh sb="5" eb="7">
      <t>テツヅ</t>
    </rPh>
    <rPh sb="7" eb="8">
      <t>ナカ</t>
    </rPh>
    <phoneticPr fontId="42"/>
  </si>
  <si>
    <t>今後、加入手続きを行う。</t>
    <rPh sb="0" eb="2">
      <t>コンゴ</t>
    </rPh>
    <rPh sb="3" eb="5">
      <t>カニュウ</t>
    </rPh>
    <rPh sb="5" eb="7">
      <t>テツヅ</t>
    </rPh>
    <rPh sb="9" eb="10">
      <t>オコナ</t>
    </rPh>
    <phoneticPr fontId="42"/>
  </si>
  <si>
    <t>（申請から３ヶ月以内に適用要件（法人事業所または従業員５人以上の個人事業所）に該当する予定の場合を含む。）</t>
    <rPh sb="1" eb="3">
      <t>シンセイ</t>
    </rPh>
    <rPh sb="7" eb="8">
      <t>ツキ</t>
    </rPh>
    <rPh sb="8" eb="10">
      <t>イナイ</t>
    </rPh>
    <rPh sb="11" eb="13">
      <t>テキヨウ</t>
    </rPh>
    <rPh sb="13" eb="15">
      <t>ヨウケン</t>
    </rPh>
    <rPh sb="16" eb="18">
      <t>ホウジン</t>
    </rPh>
    <rPh sb="18" eb="20">
      <t>ジギョウ</t>
    </rPh>
    <rPh sb="20" eb="21">
      <t>ショ</t>
    </rPh>
    <rPh sb="24" eb="27">
      <t>ジュウギョウイン</t>
    </rPh>
    <rPh sb="28" eb="29">
      <t>ニン</t>
    </rPh>
    <rPh sb="29" eb="31">
      <t>イジョウ</t>
    </rPh>
    <rPh sb="32" eb="34">
      <t>コジン</t>
    </rPh>
    <rPh sb="34" eb="36">
      <t>ジギョウ</t>
    </rPh>
    <rPh sb="36" eb="37">
      <t>ショ</t>
    </rPh>
    <rPh sb="39" eb="41">
      <t>ガイトウ</t>
    </rPh>
    <rPh sb="43" eb="45">
      <t>ヨテイ</t>
    </rPh>
    <rPh sb="46" eb="48">
      <t>バアイ</t>
    </rPh>
    <rPh sb="49" eb="50">
      <t>フク</t>
    </rPh>
    <phoneticPr fontId="42"/>
  </si>
  <si>
    <r>
      <t>適用要件に該当しない。</t>
    </r>
    <r>
      <rPr>
        <sz val="9"/>
        <color theme="1"/>
        <rFont val="ＭＳ Ｐゴシック"/>
        <family val="3"/>
        <charset val="128"/>
        <scheme val="minor"/>
      </rPr>
      <t>（個人事業所（法人ではない事業所）であって従業員が４名以下の場合。申請から３</t>
    </r>
    <rPh sb="0" eb="2">
      <t>テキヨウ</t>
    </rPh>
    <rPh sb="2" eb="4">
      <t>ヨウケン</t>
    </rPh>
    <rPh sb="5" eb="7">
      <t>ガイトウ</t>
    </rPh>
    <rPh sb="12" eb="14">
      <t>コジン</t>
    </rPh>
    <rPh sb="14" eb="16">
      <t>ジギョウ</t>
    </rPh>
    <rPh sb="16" eb="17">
      <t>ショ</t>
    </rPh>
    <rPh sb="18" eb="20">
      <t>ホウジン</t>
    </rPh>
    <rPh sb="24" eb="26">
      <t>ジギョウ</t>
    </rPh>
    <rPh sb="26" eb="27">
      <t>ショ</t>
    </rPh>
    <rPh sb="32" eb="35">
      <t>ジュウギョウイン</t>
    </rPh>
    <rPh sb="37" eb="38">
      <t>メイ</t>
    </rPh>
    <rPh sb="38" eb="40">
      <t>イカ</t>
    </rPh>
    <rPh sb="41" eb="43">
      <t>バアイ</t>
    </rPh>
    <rPh sb="44" eb="46">
      <t>シンセイ</t>
    </rPh>
    <phoneticPr fontId="42"/>
  </si>
  <si>
    <t>ヶ月以内に適用要件に該当する予定がない。）</t>
    <rPh sb="1" eb="2">
      <t>ゲツ</t>
    </rPh>
    <rPh sb="2" eb="4">
      <t>イナイ</t>
    </rPh>
    <rPh sb="5" eb="7">
      <t>テキヨウ</t>
    </rPh>
    <rPh sb="7" eb="9">
      <t>ヨウケン</t>
    </rPh>
    <rPh sb="10" eb="12">
      <t>ガイトウ</t>
    </rPh>
    <rPh sb="14" eb="16">
      <t>ヨテイ</t>
    </rPh>
    <phoneticPr fontId="42"/>
  </si>
  <si>
    <t>適用要件に該当するか不明である。</t>
    <rPh sb="0" eb="2">
      <t>テキヨウ</t>
    </rPh>
    <rPh sb="2" eb="4">
      <t>ヨウケン</t>
    </rPh>
    <rPh sb="5" eb="7">
      <t>ガイトウ</t>
    </rPh>
    <rPh sb="10" eb="12">
      <t>フメイ</t>
    </rPh>
    <phoneticPr fontId="42"/>
  </si>
  <si>
    <t>（個人事業所（法人ではない事業所）であって、正社員と、正社員以外で１週間の所定労働時間及び１ヶ月の所定労働</t>
    <phoneticPr fontId="42"/>
  </si>
  <si>
    <t>日数が同じ事業所で同様の業務に従事している正社員の４分の３以上である者との合計が５人以上か不明な場合。）</t>
    <phoneticPr fontId="42"/>
  </si>
  <si>
    <t>Ⅱ．現在、労働者災害補償保険・雇用保険に加入していますか。</t>
  </si>
  <si>
    <t>●労働保険概算・確定保険料申告書</t>
    <rPh sb="1" eb="3">
      <t>ロウドウ</t>
    </rPh>
    <rPh sb="3" eb="5">
      <t>ホケン</t>
    </rPh>
    <rPh sb="5" eb="7">
      <t>ガイサン</t>
    </rPh>
    <rPh sb="8" eb="10">
      <t>カクテイ</t>
    </rPh>
    <rPh sb="10" eb="13">
      <t>ホケンリョウ</t>
    </rPh>
    <rPh sb="13" eb="16">
      <t>シンコクショ</t>
    </rPh>
    <phoneticPr fontId="42"/>
  </si>
  <si>
    <t>●納付書・領収書等</t>
    <rPh sb="1" eb="4">
      <t>ノウフショ</t>
    </rPh>
    <rPh sb="5" eb="8">
      <t>リョウシュウショ</t>
    </rPh>
    <rPh sb="8" eb="9">
      <t>トウ</t>
    </rPh>
    <phoneticPr fontId="42"/>
  </si>
  <si>
    <t>●保険関係成立届</t>
    <rPh sb="1" eb="3">
      <t>ホケン</t>
    </rPh>
    <rPh sb="3" eb="5">
      <t>カンケイ</t>
    </rPh>
    <rPh sb="5" eb="7">
      <t>セイリツ</t>
    </rPh>
    <rPh sb="7" eb="8">
      <t>トドケ</t>
    </rPh>
    <phoneticPr fontId="42"/>
  </si>
  <si>
    <t>上記書類を所持していない場合には労働保険番号を下記に記載するのみで可。</t>
    <rPh sb="0" eb="2">
      <t>ジョウキ</t>
    </rPh>
    <rPh sb="2" eb="4">
      <t>ショルイ</t>
    </rPh>
    <rPh sb="5" eb="7">
      <t>ショジ</t>
    </rPh>
    <rPh sb="12" eb="14">
      <t>バアイ</t>
    </rPh>
    <rPh sb="16" eb="18">
      <t>ロウドウ</t>
    </rPh>
    <rPh sb="18" eb="20">
      <t>ホケン</t>
    </rPh>
    <rPh sb="20" eb="22">
      <t>バンゴウ</t>
    </rPh>
    <rPh sb="23" eb="25">
      <t>カキ</t>
    </rPh>
    <rPh sb="26" eb="28">
      <t>キサイ</t>
    </rPh>
    <rPh sb="33" eb="34">
      <t>カ</t>
    </rPh>
    <phoneticPr fontId="42"/>
  </si>
  <si>
    <t>（</t>
    <phoneticPr fontId="42"/>
  </si>
  <si>
    <t>本社等にて加入手続が行われている場合も労働保険番号を下記に記載するのみで可。）</t>
    <rPh sb="0" eb="2">
      <t>ホンシャ</t>
    </rPh>
    <rPh sb="2" eb="3">
      <t>トウ</t>
    </rPh>
    <rPh sb="5" eb="7">
      <t>カニュウ</t>
    </rPh>
    <rPh sb="7" eb="9">
      <t>テツヅ</t>
    </rPh>
    <rPh sb="10" eb="11">
      <t>オコナ</t>
    </rPh>
    <rPh sb="16" eb="18">
      <t>バアイ</t>
    </rPh>
    <rPh sb="19" eb="21">
      <t>ロウドウ</t>
    </rPh>
    <rPh sb="21" eb="23">
      <t>ホケン</t>
    </rPh>
    <rPh sb="23" eb="25">
      <t>バンゴウ</t>
    </rPh>
    <rPh sb="26" eb="28">
      <t>カキ</t>
    </rPh>
    <rPh sb="29" eb="31">
      <t>キサイ</t>
    </rPh>
    <rPh sb="36" eb="37">
      <t>カ</t>
    </rPh>
    <phoneticPr fontId="42"/>
  </si>
  <si>
    <t>—</t>
    <phoneticPr fontId="42"/>
  </si>
  <si>
    <r>
      <t>今後、加入手続きを行う。</t>
    </r>
    <r>
      <rPr>
        <sz val="9"/>
        <color theme="1"/>
        <rFont val="ＭＳ Ｐゴシック"/>
        <family val="3"/>
        <charset val="128"/>
        <scheme val="minor"/>
      </rPr>
      <t>（申請から３ヵ月以内に従業員</t>
    </r>
    <r>
      <rPr>
        <sz val="8"/>
        <color theme="1"/>
        <rFont val="ＭＳ Ｐゴシック"/>
        <family val="3"/>
        <charset val="128"/>
        <scheme val="minor"/>
      </rPr>
      <t>（パート・アルバイトを含む）</t>
    </r>
    <r>
      <rPr>
        <sz val="9"/>
        <color theme="1"/>
        <rFont val="ＭＳ Ｐゴシック"/>
        <family val="3"/>
        <charset val="128"/>
        <scheme val="minor"/>
      </rPr>
      <t>を雇う予定がある場合を含む。）</t>
    </r>
    <rPh sb="0" eb="2">
      <t>コンゴ</t>
    </rPh>
    <rPh sb="3" eb="5">
      <t>カニュウ</t>
    </rPh>
    <rPh sb="5" eb="7">
      <t>テツヅ</t>
    </rPh>
    <rPh sb="9" eb="10">
      <t>オコナ</t>
    </rPh>
    <rPh sb="13" eb="15">
      <t>シンセイ</t>
    </rPh>
    <rPh sb="19" eb="20">
      <t>ゲツ</t>
    </rPh>
    <rPh sb="20" eb="22">
      <t>イナイ</t>
    </rPh>
    <rPh sb="23" eb="26">
      <t>ジュウギョウイン</t>
    </rPh>
    <rPh sb="37" eb="38">
      <t>フク</t>
    </rPh>
    <rPh sb="41" eb="42">
      <t>ヤト</t>
    </rPh>
    <rPh sb="43" eb="45">
      <t>ヨテイ</t>
    </rPh>
    <rPh sb="48" eb="50">
      <t>バアイ</t>
    </rPh>
    <rPh sb="51" eb="52">
      <t>フク</t>
    </rPh>
    <phoneticPr fontId="42"/>
  </si>
  <si>
    <r>
      <t>適用要件に該当しない。</t>
    </r>
    <r>
      <rPr>
        <sz val="9"/>
        <color theme="1"/>
        <rFont val="ＭＳ Ｐゴシック"/>
        <family val="3"/>
        <charset val="128"/>
        <scheme val="minor"/>
      </rPr>
      <t>（事業主・役員・同居の親族のみで経営、従業員</t>
    </r>
    <r>
      <rPr>
        <sz val="8"/>
        <color theme="1"/>
        <rFont val="ＭＳ Ｐゴシック"/>
        <family val="3"/>
        <charset val="128"/>
        <scheme val="minor"/>
      </rPr>
      <t>（パート・アルバイトを含む）</t>
    </r>
    <r>
      <rPr>
        <sz val="9"/>
        <color theme="1"/>
        <rFont val="ＭＳ Ｐゴシック"/>
        <family val="3"/>
        <charset val="128"/>
        <scheme val="minor"/>
      </rPr>
      <t>がい</t>
    </r>
    <rPh sb="0" eb="2">
      <t>テキヨウ</t>
    </rPh>
    <rPh sb="2" eb="4">
      <t>ヨウケン</t>
    </rPh>
    <rPh sb="5" eb="7">
      <t>ガイトウ</t>
    </rPh>
    <rPh sb="12" eb="14">
      <t>ジギョウ</t>
    </rPh>
    <rPh sb="14" eb="15">
      <t>ヌシ</t>
    </rPh>
    <rPh sb="16" eb="18">
      <t>ヤクイン</t>
    </rPh>
    <rPh sb="19" eb="21">
      <t>ドウキョ</t>
    </rPh>
    <rPh sb="22" eb="24">
      <t>シンゾク</t>
    </rPh>
    <rPh sb="27" eb="29">
      <t>ケイエイ</t>
    </rPh>
    <rPh sb="30" eb="33">
      <t>ジュウギョウイン</t>
    </rPh>
    <rPh sb="44" eb="45">
      <t>フク</t>
    </rPh>
    <phoneticPr fontId="42"/>
  </si>
  <si>
    <t>ない、申請から３ヵ月以内に従業員を雇う予定がない。）</t>
    <rPh sb="3" eb="5">
      <t>シンセイ</t>
    </rPh>
    <rPh sb="9" eb="10">
      <t>ゲツ</t>
    </rPh>
    <rPh sb="10" eb="12">
      <t>イナイ</t>
    </rPh>
    <rPh sb="13" eb="16">
      <t>ジュウギョウイン</t>
    </rPh>
    <rPh sb="17" eb="18">
      <t>ヤト</t>
    </rPh>
    <rPh sb="19" eb="21">
      <t>ヨテイ</t>
    </rPh>
    <phoneticPr fontId="42"/>
  </si>
  <si>
    <t>回答年月日　　　</t>
    <rPh sb="0" eb="2">
      <t>カイトウ</t>
    </rPh>
    <rPh sb="2" eb="5">
      <t>ネンガッピ</t>
    </rPh>
    <phoneticPr fontId="42"/>
  </si>
  <si>
    <t>年</t>
    <rPh sb="0" eb="1">
      <t>ネン</t>
    </rPh>
    <phoneticPr fontId="42"/>
  </si>
  <si>
    <t>月</t>
    <rPh sb="0" eb="1">
      <t>ガツ</t>
    </rPh>
    <phoneticPr fontId="42"/>
  </si>
  <si>
    <t>日</t>
    <rPh sb="0" eb="1">
      <t>ヒ</t>
    </rPh>
    <phoneticPr fontId="42"/>
  </si>
  <si>
    <t>事業所名称</t>
    <rPh sb="0" eb="2">
      <t>ジギョウ</t>
    </rPh>
    <rPh sb="2" eb="3">
      <t>ショ</t>
    </rPh>
    <rPh sb="3" eb="5">
      <t>メイショウ</t>
    </rPh>
    <phoneticPr fontId="42"/>
  </si>
  <si>
    <t>事業所所在地</t>
    <rPh sb="0" eb="2">
      <t>ジギョウ</t>
    </rPh>
    <rPh sb="2" eb="3">
      <t>ショ</t>
    </rPh>
    <rPh sb="3" eb="6">
      <t>ショザイチ</t>
    </rPh>
    <phoneticPr fontId="42"/>
  </si>
  <si>
    <t>会社等法人番号</t>
    <rPh sb="0" eb="2">
      <t>カイシャ</t>
    </rPh>
    <rPh sb="2" eb="3">
      <t>トウ</t>
    </rPh>
    <rPh sb="3" eb="5">
      <t>ホウジン</t>
    </rPh>
    <rPh sb="5" eb="7">
      <t>バンゴウ</t>
    </rPh>
    <phoneticPr fontId="42"/>
  </si>
  <si>
    <t>電話番号</t>
    <rPh sb="0" eb="2">
      <t>デンワ</t>
    </rPh>
    <rPh sb="2" eb="4">
      <t>バンゴウ</t>
    </rPh>
    <phoneticPr fontId="42"/>
  </si>
  <si>
    <t>※</t>
    <phoneticPr fontId="42"/>
  </si>
  <si>
    <t>事業主の皆様には、全ての法令を遵守していただきたいと考えています。社会保険・労働保険の適用</t>
    <phoneticPr fontId="42"/>
  </si>
  <si>
    <t>　　が確認できない場合は、厚生労働省からの依頼に基づき、厚生労働省に情報提供いたします。</t>
    <phoneticPr fontId="42"/>
  </si>
  <si>
    <t>※</t>
    <phoneticPr fontId="42"/>
  </si>
  <si>
    <t>社会保険・労働保険の適用促進以外の目的では使用いたしません。</t>
    <rPh sb="0" eb="2">
      <t>シャカイ</t>
    </rPh>
    <rPh sb="2" eb="4">
      <t>ホケン</t>
    </rPh>
    <rPh sb="5" eb="7">
      <t>ロウドウ</t>
    </rPh>
    <rPh sb="7" eb="9">
      <t>ホケン</t>
    </rPh>
    <rPh sb="10" eb="12">
      <t>テキヨウ</t>
    </rPh>
    <rPh sb="12" eb="14">
      <t>ソクシン</t>
    </rPh>
    <rPh sb="14" eb="16">
      <t>イガイ</t>
    </rPh>
    <rPh sb="17" eb="19">
      <t>モクテキ</t>
    </rPh>
    <rPh sb="21" eb="23">
      <t>シヨウ</t>
    </rPh>
    <phoneticPr fontId="42"/>
  </si>
  <si>
    <t>　　書類は上から順番に揃えて提出してください。</t>
    <rPh sb="2" eb="4">
      <t>ショルイ</t>
    </rPh>
    <rPh sb="5" eb="6">
      <t>ウエ</t>
    </rPh>
    <rPh sb="8" eb="10">
      <t>ジュンバン</t>
    </rPh>
    <rPh sb="11" eb="12">
      <t>ソロ</t>
    </rPh>
    <rPh sb="14" eb="16">
      <t>テイシュツ</t>
    </rPh>
    <phoneticPr fontId="12"/>
  </si>
  <si>
    <t>板橋区 介護予防・日常生活支援総合事業・第１号通所事業
指定申請に係る提出書類一覧</t>
    <rPh sb="0" eb="3">
      <t>イタバシク</t>
    </rPh>
    <rPh sb="4" eb="6">
      <t>カイゴ</t>
    </rPh>
    <rPh sb="6" eb="8">
      <t>ヨボウ</t>
    </rPh>
    <rPh sb="9" eb="11">
      <t>ニチジョウ</t>
    </rPh>
    <rPh sb="11" eb="13">
      <t>セイカツ</t>
    </rPh>
    <rPh sb="13" eb="15">
      <t>シエン</t>
    </rPh>
    <rPh sb="15" eb="17">
      <t>ソウゴウ</t>
    </rPh>
    <rPh sb="17" eb="19">
      <t>ジギョウ</t>
    </rPh>
    <rPh sb="20" eb="21">
      <t>ダイ</t>
    </rPh>
    <rPh sb="22" eb="23">
      <t>ゴウ</t>
    </rPh>
    <rPh sb="23" eb="25">
      <t>ツウショ</t>
    </rPh>
    <rPh sb="25" eb="27">
      <t>ジギョウ</t>
    </rPh>
    <rPh sb="35" eb="37">
      <t>テイシュツ</t>
    </rPh>
    <phoneticPr fontId="12"/>
  </si>
  <si>
    <t>提　出　書　類  一　覧</t>
    <rPh sb="0" eb="1">
      <t>テイ</t>
    </rPh>
    <rPh sb="2" eb="3">
      <t>デ</t>
    </rPh>
    <rPh sb="9" eb="10">
      <t>イチ</t>
    </rPh>
    <rPh sb="11" eb="12">
      <t>ラン</t>
    </rPh>
    <phoneticPr fontId="12"/>
  </si>
  <si>
    <t>　　　　　　□ 第１号通所事業（３時間以上５時間未満）　　　□ 第１号通所事業（２時間以上３時間未満）</t>
    <rPh sb="8" eb="9">
      <t>ダイ</t>
    </rPh>
    <rPh sb="10" eb="11">
      <t>ゴウ</t>
    </rPh>
    <rPh sb="11" eb="13">
      <t>ツウショ</t>
    </rPh>
    <rPh sb="13" eb="15">
      <t>ジギョウ</t>
    </rPh>
    <rPh sb="17" eb="19">
      <t>ジカン</t>
    </rPh>
    <rPh sb="19" eb="21">
      <t>イジョウ</t>
    </rPh>
    <rPh sb="22" eb="24">
      <t>ジカン</t>
    </rPh>
    <rPh sb="24" eb="26">
      <t>ミマン</t>
    </rPh>
    <rPh sb="32" eb="33">
      <t>ダイ</t>
    </rPh>
    <rPh sb="34" eb="35">
      <t>ゴウ</t>
    </rPh>
    <rPh sb="35" eb="37">
      <t>ツウショ</t>
    </rPh>
    <rPh sb="37" eb="39">
      <t>ジギョウ</t>
    </rPh>
    <rPh sb="41" eb="43">
      <t>ジカン</t>
    </rPh>
    <rPh sb="43" eb="45">
      <t>イジョウ</t>
    </rPh>
    <rPh sb="46" eb="48">
      <t>ジカン</t>
    </rPh>
    <rPh sb="48" eb="50">
      <t>ミマン</t>
    </rPh>
    <phoneticPr fontId="12"/>
  </si>
  <si>
    <t>外観及び内部の様子がわかる写真（カラーのもの）</t>
    <rPh sb="0" eb="2">
      <t>ガイカン</t>
    </rPh>
    <rPh sb="2" eb="3">
      <t>オヨ</t>
    </rPh>
    <rPh sb="4" eb="6">
      <t>ナイブ</t>
    </rPh>
    <rPh sb="7" eb="9">
      <t>ヨウス</t>
    </rPh>
    <rPh sb="13" eb="15">
      <t>シャシン</t>
    </rPh>
    <phoneticPr fontId="12"/>
  </si>
  <si>
    <t>運営規程（料金表を含む）</t>
    <phoneticPr fontId="12"/>
  </si>
  <si>
    <t>３．板橋区への事前相談は済んでいますか。</t>
    <rPh sb="2" eb="5">
      <t>イタバシク</t>
    </rPh>
    <rPh sb="7" eb="9">
      <t>ジゼン</t>
    </rPh>
    <rPh sb="9" eb="11">
      <t>ソウダン</t>
    </rPh>
    <rPh sb="12" eb="13">
      <t>ス</t>
    </rPh>
    <phoneticPr fontId="12"/>
  </si>
  <si>
    <t>　　　　　　□ 通所介護　　　　□地域密着型通所介護　　　 □ 第１号通所事業（５時間以上）　</t>
    <rPh sb="8" eb="10">
      <t>ツウショ</t>
    </rPh>
    <rPh sb="10" eb="12">
      <t>カイゴ</t>
    </rPh>
    <rPh sb="17" eb="19">
      <t>チイキ</t>
    </rPh>
    <rPh sb="19" eb="22">
      <t>ミッチャクガタ</t>
    </rPh>
    <rPh sb="22" eb="24">
      <t>ツウショ</t>
    </rPh>
    <rPh sb="24" eb="26">
      <t>カイゴ</t>
    </rPh>
    <rPh sb="32" eb="33">
      <t>ダイ</t>
    </rPh>
    <rPh sb="34" eb="35">
      <t>ゴウ</t>
    </rPh>
    <rPh sb="35" eb="37">
      <t>ツウショ</t>
    </rPh>
    <rPh sb="37" eb="39">
      <t>ジギョウ</t>
    </rPh>
    <rPh sb="41" eb="43">
      <t>ジカン</t>
    </rPh>
    <rPh sb="43" eb="45">
      <t>イジョウ</t>
    </rPh>
    <phoneticPr fontId="12"/>
  </si>
  <si>
    <t>（ＦＡＸ）　</t>
    <phoneticPr fontId="12"/>
  </si>
  <si>
    <t>資格証の写し</t>
    <rPh sb="0" eb="2">
      <t>シカク</t>
    </rPh>
    <phoneticPr fontId="12"/>
  </si>
  <si>
    <t>さい。</t>
  </si>
  <si>
    <t>そのコードを「医療機関コード等」欄に記載してください。複数のコードを有する場合は、適宜様式を補正して、その全てを記載してくだ</t>
    <rPh sb="7" eb="9">
      <t>イリョウ</t>
    </rPh>
    <rPh sb="9" eb="11">
      <t>キカン</t>
    </rPh>
    <rPh sb="14" eb="15">
      <t>トウ</t>
    </rPh>
    <rPh sb="16" eb="17">
      <t>ラン</t>
    </rPh>
    <rPh sb="18" eb="20">
      <t>キサイ</t>
    </rPh>
    <rPh sb="27" eb="29">
      <t>フクスウ</t>
    </rPh>
    <rPh sb="34" eb="35">
      <t>ユウ</t>
    </rPh>
    <rPh sb="37" eb="39">
      <t>バアイ</t>
    </rPh>
    <rPh sb="41" eb="43">
      <t>テキギ</t>
    </rPh>
    <rPh sb="43" eb="45">
      <t>ヨウシキ</t>
    </rPh>
    <rPh sb="46" eb="48">
      <t>ホセイ</t>
    </rPh>
    <rPh sb="53" eb="54">
      <t>スベ</t>
    </rPh>
    <rPh sb="56" eb="58">
      <t>キサイ</t>
    </rPh>
    <phoneticPr fontId="12"/>
  </si>
  <si>
    <t>（※５）</t>
  </si>
  <si>
    <t>「同一所在地において行うサービス」の「指定年月日」欄は、介護保険法による指定事業者として指定された年月日を記載してください。</t>
    <rPh sb="1" eb="3">
      <t>ドウイツ</t>
    </rPh>
    <rPh sb="3" eb="6">
      <t>ショザイチ</t>
    </rPh>
    <rPh sb="10" eb="11">
      <t>オコナ</t>
    </rPh>
    <rPh sb="19" eb="21">
      <t>シテイ</t>
    </rPh>
    <rPh sb="21" eb="24">
      <t>ネンガッピ</t>
    </rPh>
    <rPh sb="25" eb="26">
      <t>ラン</t>
    </rPh>
    <rPh sb="28" eb="30">
      <t>カイゴ</t>
    </rPh>
    <rPh sb="30" eb="32">
      <t>ホケン</t>
    </rPh>
    <rPh sb="32" eb="33">
      <t>ホウ</t>
    </rPh>
    <rPh sb="36" eb="38">
      <t>シテイ</t>
    </rPh>
    <rPh sb="38" eb="41">
      <t>ジギョウシャ</t>
    </rPh>
    <rPh sb="44" eb="46">
      <t>シテイ</t>
    </rPh>
    <rPh sb="49" eb="52">
      <t>ネンガッピ</t>
    </rPh>
    <rPh sb="53" eb="55">
      <t>キサイ</t>
    </rPh>
    <phoneticPr fontId="12"/>
  </si>
  <si>
    <t>（※４）</t>
  </si>
  <si>
    <t>「法人所轄庁」欄は、申請者が認可法人（ＮＰＯ法人等）である場合に、その主務官庁の名称を記載してください。</t>
    <rPh sb="1" eb="3">
      <t>ホウジン</t>
    </rPh>
    <rPh sb="3" eb="6">
      <t>ショカツチョウ</t>
    </rPh>
    <rPh sb="7" eb="8">
      <t>ラン</t>
    </rPh>
    <rPh sb="10" eb="13">
      <t>シンセイシャ</t>
    </rPh>
    <rPh sb="14" eb="16">
      <t>ニンカ</t>
    </rPh>
    <rPh sb="16" eb="18">
      <t>ホウジン</t>
    </rPh>
    <rPh sb="22" eb="24">
      <t>ホウジン</t>
    </rPh>
    <rPh sb="24" eb="25">
      <t>トウ</t>
    </rPh>
    <rPh sb="29" eb="31">
      <t>バアイ</t>
    </rPh>
    <rPh sb="35" eb="37">
      <t>シュム</t>
    </rPh>
    <rPh sb="37" eb="39">
      <t>カンチョウ</t>
    </rPh>
    <rPh sb="40" eb="42">
      <t>メイショウ</t>
    </rPh>
    <rPh sb="43" eb="45">
      <t>キサイ</t>
    </rPh>
    <phoneticPr fontId="12"/>
  </si>
  <si>
    <t>（※３）</t>
    <phoneticPr fontId="12"/>
  </si>
  <si>
    <t>（※２）</t>
    <phoneticPr fontId="12"/>
  </si>
  <si>
    <t>「事業所所在市町村番号」の欄には、記入しないでください。</t>
    <rPh sb="1" eb="3">
      <t>ジギョウ</t>
    </rPh>
    <rPh sb="3" eb="4">
      <t>ショ</t>
    </rPh>
    <rPh sb="4" eb="6">
      <t>ショザイ</t>
    </rPh>
    <rPh sb="6" eb="9">
      <t>シチョウソン</t>
    </rPh>
    <rPh sb="9" eb="11">
      <t>バンゴウ</t>
    </rPh>
    <rPh sb="13" eb="14">
      <t>ラン</t>
    </rPh>
    <rPh sb="17" eb="19">
      <t>キニュウ</t>
    </rPh>
    <phoneticPr fontId="12"/>
  </si>
  <si>
    <t>（※１）</t>
    <phoneticPr fontId="12"/>
  </si>
  <si>
    <r>
      <t>医療機関コード等
　　　　　　　</t>
    </r>
    <r>
      <rPr>
        <b/>
        <sz val="8"/>
        <color rgb="FFFF0000"/>
        <rFont val="ＭＳ Ｐゴシック"/>
        <family val="3"/>
        <charset val="128"/>
      </rPr>
      <t>　（※５）</t>
    </r>
    <rPh sb="7" eb="8">
      <t>トウ</t>
    </rPh>
    <phoneticPr fontId="12"/>
  </si>
  <si>
    <t>第１号通所事業</t>
    <rPh sb="0" eb="1">
      <t>ダイ</t>
    </rPh>
    <rPh sb="2" eb="3">
      <t>ゴウ</t>
    </rPh>
    <rPh sb="3" eb="5">
      <t>ツウショ</t>
    </rPh>
    <rPh sb="5" eb="7">
      <t>ジギョウ</t>
    </rPh>
    <phoneticPr fontId="12"/>
  </si>
  <si>
    <t>第１号訪問事業</t>
    <rPh sb="0" eb="1">
      <t>ダイ</t>
    </rPh>
    <rPh sb="2" eb="3">
      <t>ゴウ</t>
    </rPh>
    <rPh sb="3" eb="5">
      <t>ホウモン</t>
    </rPh>
    <rPh sb="5" eb="7">
      <t>ジギョウ</t>
    </rPh>
    <phoneticPr fontId="12"/>
  </si>
  <si>
    <t>指定番号</t>
    <rPh sb="0" eb="2">
      <t>シテイ</t>
    </rPh>
    <rPh sb="2" eb="4">
      <t>バンゴウ</t>
    </rPh>
    <phoneticPr fontId="12"/>
  </si>
  <si>
    <t>区市町村名</t>
    <rPh sb="0" eb="1">
      <t>ク</t>
    </rPh>
    <rPh sb="1" eb="4">
      <t>シチョウソン</t>
    </rPh>
    <rPh sb="4" eb="5">
      <t>メイ</t>
    </rPh>
    <phoneticPr fontId="12"/>
  </si>
  <si>
    <t>既に第１号事業の
指定を受けている
他区市町村</t>
    <rPh sb="0" eb="1">
      <t>スデ</t>
    </rPh>
    <rPh sb="2" eb="3">
      <t>ダイ</t>
    </rPh>
    <rPh sb="4" eb="5">
      <t>ゴウ</t>
    </rPh>
    <rPh sb="5" eb="7">
      <t>ジギョウ</t>
    </rPh>
    <rPh sb="9" eb="11">
      <t>シテイ</t>
    </rPh>
    <rPh sb="12" eb="13">
      <t>ウ</t>
    </rPh>
    <rPh sb="18" eb="19">
      <t>タ</t>
    </rPh>
    <rPh sb="19" eb="20">
      <t>ク</t>
    </rPh>
    <rPh sb="20" eb="23">
      <t>シチョウソン</t>
    </rPh>
    <phoneticPr fontId="12"/>
  </si>
  <si>
    <t>地域密着型通所介護</t>
    <rPh sb="0" eb="2">
      <t>チイキ</t>
    </rPh>
    <rPh sb="2" eb="5">
      <t>ミッチャクガタ</t>
    </rPh>
    <rPh sb="5" eb="7">
      <t>ツウショ</t>
    </rPh>
    <rPh sb="7" eb="9">
      <t>カイゴ</t>
    </rPh>
    <phoneticPr fontId="12"/>
  </si>
  <si>
    <t>通所介護</t>
    <rPh sb="0" eb="2">
      <t>ツウショ</t>
    </rPh>
    <rPh sb="2" eb="4">
      <t>カイゴ</t>
    </rPh>
    <phoneticPr fontId="12"/>
  </si>
  <si>
    <t>訪問介護</t>
    <rPh sb="0" eb="2">
      <t>ホウモン</t>
    </rPh>
    <rPh sb="2" eb="4">
      <t>カイゴ</t>
    </rPh>
    <phoneticPr fontId="12"/>
  </si>
  <si>
    <t>付表２</t>
    <rPh sb="0" eb="2">
      <t>フヒョウ</t>
    </rPh>
    <phoneticPr fontId="12"/>
  </si>
  <si>
    <t>付表１</t>
    <rPh sb="0" eb="2">
      <t>フヒョウ</t>
    </rPh>
    <phoneticPr fontId="12"/>
  </si>
  <si>
    <t>添付様式</t>
    <rPh sb="0" eb="2">
      <t>テンプ</t>
    </rPh>
    <rPh sb="2" eb="4">
      <t>ヨウシキ</t>
    </rPh>
    <phoneticPr fontId="12"/>
  </si>
  <si>
    <t>事業の開始予定年月日</t>
    <rPh sb="0" eb="2">
      <t>ジギョウ</t>
    </rPh>
    <rPh sb="3" eb="5">
      <t>カイシ</t>
    </rPh>
    <rPh sb="5" eb="7">
      <t>ヨテイ</t>
    </rPh>
    <rPh sb="7" eb="10">
      <t>ネンガッピ</t>
    </rPh>
    <phoneticPr fontId="12"/>
  </si>
  <si>
    <t>申請を行う
サービス</t>
    <rPh sb="0" eb="2">
      <t>シンセイ</t>
    </rPh>
    <rPh sb="3" eb="4">
      <t>オコナ</t>
    </rPh>
    <phoneticPr fontId="12"/>
  </si>
  <si>
    <t>（ビル・マンションの名称等）</t>
    <rPh sb="10" eb="13">
      <t>メイショウトウ</t>
    </rPh>
    <phoneticPr fontId="12"/>
  </si>
  <si>
    <t>事業所の所在地</t>
    <rPh sb="4" eb="7">
      <t>ショザイチ</t>
    </rPh>
    <phoneticPr fontId="12"/>
  </si>
  <si>
    <t>事業所名</t>
    <rPh sb="0" eb="2">
      <t>ジギョウ</t>
    </rPh>
    <rPh sb="2" eb="3">
      <t>ショ</t>
    </rPh>
    <rPh sb="3" eb="4">
      <t>メイ</t>
    </rPh>
    <phoneticPr fontId="12"/>
  </si>
  <si>
    <t>フリガナ</t>
    <phoneticPr fontId="12"/>
  </si>
  <si>
    <t>フリガナ</t>
    <phoneticPr fontId="12"/>
  </si>
  <si>
    <r>
      <t>法人所轄庁</t>
    </r>
    <r>
      <rPr>
        <b/>
        <sz val="8"/>
        <color rgb="FFFF0000"/>
        <rFont val="ＭＳ Ｐゴシック"/>
        <family val="3"/>
        <charset val="128"/>
      </rPr>
      <t>（※３）</t>
    </r>
    <rPh sb="0" eb="2">
      <t>ホウジン</t>
    </rPh>
    <rPh sb="2" eb="4">
      <t>ショカツ</t>
    </rPh>
    <rPh sb="4" eb="5">
      <t>チョウ</t>
    </rPh>
    <phoneticPr fontId="12"/>
  </si>
  <si>
    <t>法人連絡先</t>
    <rPh sb="0" eb="2">
      <t>ホウジン</t>
    </rPh>
    <rPh sb="2" eb="5">
      <t>レンラクサキ</t>
    </rPh>
    <phoneticPr fontId="12"/>
  </si>
  <si>
    <t>主たる事務所の
所在地</t>
    <phoneticPr fontId="12"/>
  </si>
  <si>
    <t>法 人 名</t>
    <rPh sb="0" eb="1">
      <t>ホウ</t>
    </rPh>
    <rPh sb="2" eb="3">
      <t>ニン</t>
    </rPh>
    <rPh sb="4" eb="5">
      <t>メイ</t>
    </rPh>
    <phoneticPr fontId="12"/>
  </si>
  <si>
    <t>フリガナ</t>
    <phoneticPr fontId="12"/>
  </si>
  <si>
    <r>
      <t>事業所所在市町村番号</t>
    </r>
    <r>
      <rPr>
        <b/>
        <sz val="8"/>
        <color rgb="FFFF0000"/>
        <rFont val="ＭＳ Ｐゴシック"/>
        <family val="3"/>
        <charset val="128"/>
      </rPr>
      <t>（※１）</t>
    </r>
    <rPh sb="0" eb="3">
      <t>ジギョウショ</t>
    </rPh>
    <rPh sb="3" eb="5">
      <t>ショザイ</t>
    </rPh>
    <rPh sb="5" eb="8">
      <t>シチョウソン</t>
    </rPh>
    <rPh sb="8" eb="10">
      <t>バンゴウ</t>
    </rPh>
    <phoneticPr fontId="12"/>
  </si>
  <si>
    <t>名　 称</t>
    <phoneticPr fontId="12"/>
  </si>
  <si>
    <r>
      <rPr>
        <sz val="11"/>
        <rFont val="ＭＳ Ｐゴシック"/>
        <family val="3"/>
        <charset val="128"/>
      </rPr>
      <t>サービス種類</t>
    </r>
    <r>
      <rPr>
        <sz val="12"/>
        <rFont val="ＭＳ Ｐゴシック"/>
        <family val="3"/>
        <charset val="128"/>
      </rPr>
      <t xml:space="preserve">
</t>
    </r>
    <r>
      <rPr>
        <b/>
        <sz val="8"/>
        <color rgb="FFFF0000"/>
        <rFont val="ＭＳ Ｐゴシック"/>
        <family val="3"/>
        <charset val="128"/>
      </rPr>
      <t>※該当サービスを○で囲んでください</t>
    </r>
    <rPh sb="4" eb="6">
      <t>シュルイ</t>
    </rPh>
    <rPh sb="8" eb="10">
      <t>ガイトウ</t>
    </rPh>
    <rPh sb="17" eb="18">
      <t>カコ</t>
    </rPh>
    <phoneticPr fontId="12"/>
  </si>
  <si>
    <r>
      <rPr>
        <sz val="11"/>
        <rFont val="ＭＳ Ｐゴシック"/>
        <family val="3"/>
        <charset val="128"/>
      </rPr>
      <t>指定年月日</t>
    </r>
    <r>
      <rPr>
        <b/>
        <sz val="8"/>
        <color rgb="FFFF0000"/>
        <rFont val="ＭＳ Ｐゴシック"/>
        <family val="3"/>
        <charset val="128"/>
      </rPr>
      <t>（※４）</t>
    </r>
    <r>
      <rPr>
        <sz val="12"/>
        <rFont val="ＭＳ Ｐゴシック"/>
        <family val="3"/>
        <charset val="128"/>
      </rPr>
      <t xml:space="preserve">
</t>
    </r>
    <r>
      <rPr>
        <sz val="8"/>
        <rFont val="ＭＳ Ｐゴシック"/>
        <family val="3"/>
        <charset val="128"/>
      </rPr>
      <t>（または、事業の開始予定年月日）</t>
    </r>
    <rPh sb="0" eb="2">
      <t>シテイ</t>
    </rPh>
    <rPh sb="2" eb="5">
      <t>ネンガッピ</t>
    </rPh>
    <rPh sb="15" eb="17">
      <t>ジギョウ</t>
    </rPh>
    <rPh sb="18" eb="20">
      <t>カイシ</t>
    </rPh>
    <rPh sb="20" eb="22">
      <t>ヨテイ</t>
    </rPh>
    <rPh sb="22" eb="25">
      <t>ネンガッピ</t>
    </rPh>
    <phoneticPr fontId="12"/>
  </si>
  <si>
    <t>同一所在地において
行うサービス</t>
    <rPh sb="0" eb="2">
      <t>ドウイツ</t>
    </rPh>
    <rPh sb="2" eb="5">
      <t>ショザイチ</t>
    </rPh>
    <rPh sb="10" eb="11">
      <t>オコナ</t>
    </rPh>
    <phoneticPr fontId="12"/>
  </si>
  <si>
    <r>
      <t>法人の種別</t>
    </r>
    <r>
      <rPr>
        <b/>
        <sz val="8"/>
        <color rgb="FFFF0000"/>
        <rFont val="ＭＳ Ｐゴシック"/>
        <family val="3"/>
        <charset val="128"/>
      </rPr>
      <t>（※２）</t>
    </r>
    <phoneticPr fontId="12"/>
  </si>
  <si>
    <r>
      <t xml:space="preserve">代表者の
</t>
    </r>
    <r>
      <rPr>
        <sz val="10"/>
        <rFont val="ＭＳ Ｐゴシック"/>
        <family val="3"/>
        <charset val="128"/>
      </rPr>
      <t>職名・氏名・生年月日</t>
    </r>
    <rPh sb="6" eb="7">
      <t>メイ</t>
    </rPh>
    <rPh sb="11" eb="13">
      <t>セイネン</t>
    </rPh>
    <rPh sb="13" eb="15">
      <t>ガッピ</t>
    </rPh>
    <phoneticPr fontId="12"/>
  </si>
  <si>
    <t>事業所で提供するサービス全てにチェック印を付けてください。</t>
    <rPh sb="0" eb="2">
      <t>ジギョウ</t>
    </rPh>
    <rPh sb="2" eb="3">
      <t>ショ</t>
    </rPh>
    <rPh sb="4" eb="6">
      <t>テイキョウ</t>
    </rPh>
    <rPh sb="12" eb="13">
      <t>スベ</t>
    </rPh>
    <rPh sb="19" eb="20">
      <t>シルシ</t>
    </rPh>
    <rPh sb="21" eb="22">
      <t>ツ</t>
    </rPh>
    <phoneticPr fontId="12"/>
  </si>
  <si>
    <t>フリガナ</t>
    <phoneticPr fontId="12"/>
  </si>
  <si>
    <t>名　称</t>
    <rPh sb="0" eb="1">
      <t>メイ</t>
    </rPh>
    <rPh sb="2" eb="3">
      <t>ショウ</t>
    </rPh>
    <phoneticPr fontId="12"/>
  </si>
  <si>
    <t>連絡先</t>
    <phoneticPr fontId="12"/>
  </si>
  <si>
    <t>電話番号</t>
    <phoneticPr fontId="12"/>
  </si>
  <si>
    <t>住 所</t>
    <rPh sb="0" eb="3">
      <t>ジュウショ</t>
    </rPh>
    <phoneticPr fontId="12"/>
  </si>
  <si>
    <t>兼務する同一敷地内の
他の事業所又は施設</t>
    <rPh sb="11" eb="12">
      <t>タ</t>
    </rPh>
    <rPh sb="13" eb="15">
      <t>ジギョウ</t>
    </rPh>
    <rPh sb="15" eb="16">
      <t>ショ</t>
    </rPh>
    <rPh sb="16" eb="17">
      <t>マタ</t>
    </rPh>
    <rPh sb="18" eb="20">
      <t>シセツ</t>
    </rPh>
    <phoneticPr fontId="12"/>
  </si>
  <si>
    <t>サービス種類</t>
    <rPh sb="4" eb="6">
      <t>シュルイ</t>
    </rPh>
    <phoneticPr fontId="12"/>
  </si>
  <si>
    <t>その他年間の休日</t>
    <rPh sb="0" eb="3">
      <t>ソノタ</t>
    </rPh>
    <rPh sb="3" eb="5">
      <t>ネンカン</t>
    </rPh>
    <rPh sb="6" eb="8">
      <t>キュウジツ</t>
    </rPh>
    <phoneticPr fontId="12"/>
  </si>
  <si>
    <t>平日</t>
    <rPh sb="0" eb="2">
      <t>ヘイジツ</t>
    </rPh>
    <phoneticPr fontId="12"/>
  </si>
  <si>
    <t>時</t>
    <rPh sb="0" eb="1">
      <t>トキ</t>
    </rPh>
    <phoneticPr fontId="12"/>
  </si>
  <si>
    <t>分</t>
    <rPh sb="0" eb="1">
      <t>フン</t>
    </rPh>
    <phoneticPr fontId="12"/>
  </si>
  <si>
    <t>～</t>
    <phoneticPr fontId="12"/>
  </si>
  <si>
    <t>土曜</t>
    <rPh sb="0" eb="2">
      <t>ドヨウ</t>
    </rPh>
    <phoneticPr fontId="12"/>
  </si>
  <si>
    <t>日曜・祝日</t>
    <rPh sb="0" eb="2">
      <t>ニチヨウ</t>
    </rPh>
    <rPh sb="3" eb="5">
      <t>シュクジツ</t>
    </rPh>
    <phoneticPr fontId="12"/>
  </si>
  <si>
    <t>法定代理受領分</t>
    <phoneticPr fontId="12"/>
  </si>
  <si>
    <t>その他の費用</t>
    <rPh sb="0" eb="3">
      <t>ソノタ</t>
    </rPh>
    <rPh sb="4" eb="6">
      <t>ヒヨウ</t>
    </rPh>
    <phoneticPr fontId="12"/>
  </si>
  <si>
    <t>通常の事業
実施地域</t>
    <rPh sb="6" eb="8">
      <t>ジッシ</t>
    </rPh>
    <rPh sb="8" eb="10">
      <t>チイキ</t>
    </rPh>
    <phoneticPr fontId="12"/>
  </si>
  <si>
    <t>①</t>
    <phoneticPr fontId="12"/>
  </si>
  <si>
    <t>板橋区</t>
    <rPh sb="0" eb="3">
      <t>イタバシク</t>
    </rPh>
    <phoneticPr fontId="12"/>
  </si>
  <si>
    <t>②</t>
    <phoneticPr fontId="12"/>
  </si>
  <si>
    <t>③</t>
    <phoneticPr fontId="12"/>
  </si>
  <si>
    <t>④</t>
    <phoneticPr fontId="12"/>
  </si>
  <si>
    <t>備考</t>
  </si>
  <si>
    <t>※</t>
    <phoneticPr fontId="12"/>
  </si>
  <si>
    <t>記入欄が不足する場合は、適宜欄を設けて記載するか又は別様に記載した書類を添付してください。</t>
    <phoneticPr fontId="12"/>
  </si>
  <si>
    <t>通所型サービス事業所の指定に係る記載事項</t>
    <rPh sb="0" eb="2">
      <t>ツウショ</t>
    </rPh>
    <rPh sb="2" eb="3">
      <t>ガタ</t>
    </rPh>
    <rPh sb="7" eb="9">
      <t>ジギョウ</t>
    </rPh>
    <rPh sb="9" eb="10">
      <t>ショ</t>
    </rPh>
    <rPh sb="11" eb="13">
      <t>シテイ</t>
    </rPh>
    <rPh sb="14" eb="15">
      <t>カカ</t>
    </rPh>
    <rPh sb="16" eb="18">
      <t>キサイ</t>
    </rPh>
    <rPh sb="18" eb="20">
      <t>ジコウ</t>
    </rPh>
    <phoneticPr fontId="12"/>
  </si>
  <si>
    <t>付表２－１</t>
    <phoneticPr fontId="12"/>
  </si>
  <si>
    <t>　　□ 通所介護　　　　　　　　□地域密着型通所介護　　　　　　　　 □ 第１号通所事業（５時間以上）　</t>
    <rPh sb="4" eb="6">
      <t>ツウショ</t>
    </rPh>
    <rPh sb="6" eb="8">
      <t>カイゴ</t>
    </rPh>
    <rPh sb="17" eb="19">
      <t>チイキ</t>
    </rPh>
    <rPh sb="19" eb="22">
      <t>ミッチャクガタ</t>
    </rPh>
    <rPh sb="22" eb="24">
      <t>ツウショ</t>
    </rPh>
    <rPh sb="24" eb="26">
      <t>カイゴ</t>
    </rPh>
    <rPh sb="37" eb="38">
      <t>ダイ</t>
    </rPh>
    <rPh sb="39" eb="40">
      <t>ゴウ</t>
    </rPh>
    <rPh sb="40" eb="42">
      <t>ツウショ</t>
    </rPh>
    <rPh sb="42" eb="44">
      <t>ジギョウ</t>
    </rPh>
    <rPh sb="46" eb="48">
      <t>ジカン</t>
    </rPh>
    <rPh sb="48" eb="50">
      <t>イジョウ</t>
    </rPh>
    <phoneticPr fontId="12"/>
  </si>
  <si>
    <t>　　□ 第１号通所事業（３時間以上５時間未満）　　　　　　　　　　　　□ 第１号通所事業（２時間以上３時間未満）</t>
    <rPh sb="4" eb="5">
      <t>ダイ</t>
    </rPh>
    <rPh sb="6" eb="7">
      <t>ゴウ</t>
    </rPh>
    <rPh sb="7" eb="9">
      <t>ツウショ</t>
    </rPh>
    <rPh sb="9" eb="11">
      <t>ジギョウ</t>
    </rPh>
    <rPh sb="13" eb="15">
      <t>ジカン</t>
    </rPh>
    <rPh sb="15" eb="17">
      <t>イジョウ</t>
    </rPh>
    <rPh sb="18" eb="20">
      <t>ジカン</t>
    </rPh>
    <rPh sb="20" eb="22">
      <t>ミマン</t>
    </rPh>
    <rPh sb="37" eb="38">
      <t>ダイ</t>
    </rPh>
    <rPh sb="39" eb="40">
      <t>ゴウ</t>
    </rPh>
    <rPh sb="40" eb="42">
      <t>ツウショ</t>
    </rPh>
    <rPh sb="42" eb="44">
      <t>ジギョウ</t>
    </rPh>
    <rPh sb="46" eb="48">
      <t>ジカン</t>
    </rPh>
    <rPh sb="48" eb="50">
      <t>イジョウ</t>
    </rPh>
    <rPh sb="51" eb="53">
      <t>ジカン</t>
    </rPh>
    <rPh sb="53" eb="55">
      <t>ミマン</t>
    </rPh>
    <phoneticPr fontId="12"/>
  </si>
  <si>
    <t>当該通所サービス事業所で兼務する他の職種</t>
    <rPh sb="0" eb="2">
      <t>トウガイ</t>
    </rPh>
    <rPh sb="2" eb="4">
      <t>ツウショ</t>
    </rPh>
    <rPh sb="8" eb="11">
      <t>ジギョウショ</t>
    </rPh>
    <rPh sb="12" eb="14">
      <t>ケンム</t>
    </rPh>
    <rPh sb="16" eb="17">
      <t>タ</t>
    </rPh>
    <rPh sb="18" eb="20">
      <t>ショクシュ</t>
    </rPh>
    <phoneticPr fontId="12"/>
  </si>
  <si>
    <t>※兼務がある場合は記入してください</t>
    <phoneticPr fontId="12"/>
  </si>
  <si>
    <t>（  郵便番号　</t>
    <phoneticPr fontId="12"/>
  </si>
  <si>
    <t>事業所又は施設の名称</t>
    <rPh sb="0" eb="3">
      <t>ジギョウショ</t>
    </rPh>
    <rPh sb="3" eb="4">
      <t>マタ</t>
    </rPh>
    <rPh sb="5" eb="7">
      <t>シセツ</t>
    </rPh>
    <rPh sb="8" eb="10">
      <t>メイショウ</t>
    </rPh>
    <phoneticPr fontId="12"/>
  </si>
  <si>
    <t>　　実施単位数</t>
    <phoneticPr fontId="12"/>
  </si>
  <si>
    <t>㎡</t>
    <phoneticPr fontId="12"/>
  </si>
  <si>
    <t>当該単位で実施するサービス提供体制にチェック印を付けてください。</t>
    <rPh sb="0" eb="2">
      <t>トウガイ</t>
    </rPh>
    <rPh sb="2" eb="4">
      <t>タンイ</t>
    </rPh>
    <rPh sb="5" eb="7">
      <t>ジッシ</t>
    </rPh>
    <rPh sb="13" eb="15">
      <t>テイキョウ</t>
    </rPh>
    <rPh sb="15" eb="17">
      <t>タイセイ</t>
    </rPh>
    <rPh sb="22" eb="23">
      <t>シルシ</t>
    </rPh>
    <rPh sb="24" eb="25">
      <t>ツ</t>
    </rPh>
    <phoneticPr fontId="12"/>
  </si>
  <si>
    <t>１．事業所で提供するサービス全てにチェック印を付けてください。</t>
    <rPh sb="2" eb="5">
      <t>ジギョウショ</t>
    </rPh>
    <rPh sb="6" eb="8">
      <t>テイキョウ</t>
    </rPh>
    <rPh sb="14" eb="15">
      <t>スベ</t>
    </rPh>
    <rPh sb="21" eb="22">
      <t>イン</t>
    </rPh>
    <rPh sb="23" eb="24">
      <t>ツ</t>
    </rPh>
    <phoneticPr fontId="12"/>
  </si>
  <si>
    <t>常勤（人）</t>
    <phoneticPr fontId="12"/>
  </si>
  <si>
    <t>非常勤（人）</t>
    <phoneticPr fontId="12"/>
  </si>
  <si>
    <t>兼務</t>
    <rPh sb="0" eb="2">
      <t>ケンム</t>
    </rPh>
    <phoneticPr fontId="12"/>
  </si>
  <si>
    <t>専従</t>
    <rPh sb="0" eb="2">
      <t>センジュウ</t>
    </rPh>
    <phoneticPr fontId="12"/>
  </si>
  <si>
    <t xml:space="preserve">営業日
</t>
    <rPh sb="0" eb="3">
      <t>エイギョウビ</t>
    </rPh>
    <phoneticPr fontId="12"/>
  </si>
  <si>
    <t>付表２－２</t>
    <phoneticPr fontId="12"/>
  </si>
  <si>
    <t>通所型サービス事業所の指定に係る記載事項（２単位目以降）</t>
    <rPh sb="0" eb="2">
      <t>ツウショ</t>
    </rPh>
    <rPh sb="2" eb="3">
      <t>ガタ</t>
    </rPh>
    <rPh sb="7" eb="9">
      <t>ジギョウ</t>
    </rPh>
    <rPh sb="9" eb="10">
      <t>ショ</t>
    </rPh>
    <rPh sb="11" eb="13">
      <t>シテイ</t>
    </rPh>
    <rPh sb="14" eb="15">
      <t>カカ</t>
    </rPh>
    <rPh sb="16" eb="18">
      <t>キサイ</t>
    </rPh>
    <rPh sb="18" eb="20">
      <t>ジコウ</t>
    </rPh>
    <rPh sb="22" eb="24">
      <t>タンイ</t>
    </rPh>
    <rPh sb="24" eb="25">
      <t>メ</t>
    </rPh>
    <rPh sb="25" eb="27">
      <t>イコウ</t>
    </rPh>
    <phoneticPr fontId="12"/>
  </si>
  <si>
    <r>
      <t xml:space="preserve">　□ </t>
    </r>
    <r>
      <rPr>
        <sz val="11"/>
        <rFont val="ＭＳ Ｐゴシック"/>
        <family val="3"/>
        <charset val="128"/>
      </rPr>
      <t>通所介護＋第１号通所事業（５時間以上）【一体型】　</t>
    </r>
    <rPh sb="3" eb="5">
      <t>ツウショ</t>
    </rPh>
    <rPh sb="5" eb="7">
      <t>カイゴ</t>
    </rPh>
    <rPh sb="8" eb="9">
      <t>ダイ</t>
    </rPh>
    <rPh sb="10" eb="11">
      <t>ゴウ</t>
    </rPh>
    <rPh sb="11" eb="13">
      <t>ツウショ</t>
    </rPh>
    <rPh sb="13" eb="15">
      <t>ジギョウ</t>
    </rPh>
    <rPh sb="17" eb="21">
      <t>ジカンイジョウ</t>
    </rPh>
    <rPh sb="23" eb="26">
      <t>イッタイガタ</t>
    </rPh>
    <phoneticPr fontId="12"/>
  </si>
  <si>
    <r>
      <t xml:space="preserve">　□ </t>
    </r>
    <r>
      <rPr>
        <sz val="11"/>
        <rFont val="ＭＳ Ｐゴシック"/>
        <family val="3"/>
        <charset val="128"/>
      </rPr>
      <t>地域密着型通所介護＋第１号通所事業（５時間以上）【一体型】</t>
    </r>
    <rPh sb="3" eb="5">
      <t>チイキ</t>
    </rPh>
    <rPh sb="5" eb="8">
      <t>ミッチャクガタ</t>
    </rPh>
    <rPh sb="8" eb="10">
      <t>ツウショ</t>
    </rPh>
    <rPh sb="10" eb="12">
      <t>カイゴ</t>
    </rPh>
    <rPh sb="13" eb="14">
      <t>ダイ</t>
    </rPh>
    <rPh sb="15" eb="16">
      <t>ゴウ</t>
    </rPh>
    <rPh sb="16" eb="18">
      <t>ツウショ</t>
    </rPh>
    <rPh sb="18" eb="20">
      <t>ジギョウ</t>
    </rPh>
    <rPh sb="22" eb="24">
      <t>ジカン</t>
    </rPh>
    <rPh sb="24" eb="26">
      <t>イジョウ</t>
    </rPh>
    <rPh sb="28" eb="31">
      <t>イッタイガタ</t>
    </rPh>
    <phoneticPr fontId="12"/>
  </si>
  <si>
    <r>
      <t xml:space="preserve">　□ </t>
    </r>
    <r>
      <rPr>
        <sz val="11"/>
        <rFont val="ＭＳ Ｐゴシック"/>
        <family val="3"/>
        <charset val="128"/>
      </rPr>
      <t>通所介護＋第１号通所事業（３時間以上５時間未満）【一体型】　</t>
    </r>
    <rPh sb="3" eb="5">
      <t>ツウショ</t>
    </rPh>
    <rPh sb="5" eb="7">
      <t>カイゴ</t>
    </rPh>
    <rPh sb="8" eb="9">
      <t>ダイ</t>
    </rPh>
    <rPh sb="10" eb="11">
      <t>ゴウ</t>
    </rPh>
    <rPh sb="11" eb="13">
      <t>ツウショ</t>
    </rPh>
    <rPh sb="13" eb="15">
      <t>ジギョウ</t>
    </rPh>
    <rPh sb="17" eb="21">
      <t>ジカンイジョウ</t>
    </rPh>
    <rPh sb="22" eb="24">
      <t>ジカン</t>
    </rPh>
    <rPh sb="24" eb="26">
      <t>ミマン</t>
    </rPh>
    <rPh sb="28" eb="31">
      <t>イッタイガタ</t>
    </rPh>
    <phoneticPr fontId="12"/>
  </si>
  <si>
    <r>
      <t xml:space="preserve">　□ </t>
    </r>
    <r>
      <rPr>
        <sz val="11"/>
        <rFont val="ＭＳ Ｐゴシック"/>
        <family val="3"/>
        <charset val="128"/>
      </rPr>
      <t>地域密着型通所介護＋第１号通所事業（３時間以上５時間未満）【一体型】</t>
    </r>
    <rPh sb="3" eb="5">
      <t>チイキ</t>
    </rPh>
    <rPh sb="5" eb="8">
      <t>ミッチャクガタ</t>
    </rPh>
    <rPh sb="8" eb="10">
      <t>ツウショ</t>
    </rPh>
    <rPh sb="10" eb="12">
      <t>カイゴ</t>
    </rPh>
    <rPh sb="13" eb="14">
      <t>ダイ</t>
    </rPh>
    <rPh sb="15" eb="16">
      <t>ゴウ</t>
    </rPh>
    <rPh sb="16" eb="18">
      <t>ツウショ</t>
    </rPh>
    <rPh sb="18" eb="20">
      <t>ジギョウ</t>
    </rPh>
    <rPh sb="22" eb="26">
      <t>ジカンイジョウ</t>
    </rPh>
    <rPh sb="27" eb="29">
      <t>ジカン</t>
    </rPh>
    <rPh sb="29" eb="31">
      <t>ミマン</t>
    </rPh>
    <rPh sb="33" eb="36">
      <t>イッタイガタ</t>
    </rPh>
    <phoneticPr fontId="12"/>
  </si>
  <si>
    <r>
      <t xml:space="preserve">　□ </t>
    </r>
    <r>
      <rPr>
        <sz val="11"/>
        <rFont val="ＭＳ Ｐゴシック"/>
        <family val="3"/>
        <charset val="128"/>
      </rPr>
      <t>通所介護＋第１号通所事業（２時間以上３時間未満）【一体型】　</t>
    </r>
    <rPh sb="3" eb="5">
      <t>ツウショ</t>
    </rPh>
    <rPh sb="5" eb="7">
      <t>カイゴ</t>
    </rPh>
    <rPh sb="8" eb="9">
      <t>ダイ</t>
    </rPh>
    <rPh sb="10" eb="11">
      <t>ゴウ</t>
    </rPh>
    <rPh sb="11" eb="13">
      <t>ツウショ</t>
    </rPh>
    <rPh sb="13" eb="15">
      <t>ジギョウ</t>
    </rPh>
    <rPh sb="17" eb="21">
      <t>ジカンイジョウ</t>
    </rPh>
    <rPh sb="22" eb="24">
      <t>ジカン</t>
    </rPh>
    <rPh sb="24" eb="26">
      <t>ミマン</t>
    </rPh>
    <rPh sb="28" eb="31">
      <t>イッタイガタ</t>
    </rPh>
    <phoneticPr fontId="12"/>
  </si>
  <si>
    <r>
      <t xml:space="preserve">　□ </t>
    </r>
    <r>
      <rPr>
        <sz val="11"/>
        <rFont val="ＭＳ Ｐゴシック"/>
        <family val="3"/>
        <charset val="128"/>
      </rPr>
      <t>地域密着型通所介護＋第１号通所事業（２時間以上３時間未満）【一体型】</t>
    </r>
    <rPh sb="3" eb="5">
      <t>チイキ</t>
    </rPh>
    <rPh sb="5" eb="8">
      <t>ミッチャクガタ</t>
    </rPh>
    <rPh sb="8" eb="10">
      <t>ツウショ</t>
    </rPh>
    <rPh sb="10" eb="12">
      <t>カイゴ</t>
    </rPh>
    <rPh sb="13" eb="14">
      <t>ダイ</t>
    </rPh>
    <rPh sb="15" eb="16">
      <t>ゴウ</t>
    </rPh>
    <rPh sb="16" eb="18">
      <t>ツウショ</t>
    </rPh>
    <rPh sb="18" eb="20">
      <t>ジギョウ</t>
    </rPh>
    <rPh sb="22" eb="26">
      <t>ジカンイジョウ</t>
    </rPh>
    <rPh sb="27" eb="29">
      <t>ジカン</t>
    </rPh>
    <rPh sb="29" eb="31">
      <t>ミマン</t>
    </rPh>
    <rPh sb="33" eb="36">
      <t>イッタイガタ</t>
    </rPh>
    <phoneticPr fontId="12"/>
  </si>
  <si>
    <t>事業所名称</t>
    <rPh sb="0" eb="3">
      <t>ジギョウショ</t>
    </rPh>
    <rPh sb="3" eb="4">
      <t>メイ</t>
    </rPh>
    <rPh sb="4" eb="5">
      <t>ショウ</t>
    </rPh>
    <phoneticPr fontId="12"/>
  </si>
  <si>
    <t>フリガナ</t>
    <phoneticPr fontId="12"/>
  </si>
  <si>
    <t>当該単位で実施するサービスの利用者定員</t>
    <rPh sb="0" eb="2">
      <t>トウガイ</t>
    </rPh>
    <rPh sb="2" eb="4">
      <t>タンイ</t>
    </rPh>
    <rPh sb="5" eb="7">
      <t>ジッシ</t>
    </rPh>
    <rPh sb="14" eb="17">
      <t>リヨウシャ</t>
    </rPh>
    <rPh sb="17" eb="19">
      <t>テイイン</t>
    </rPh>
    <phoneticPr fontId="12"/>
  </si>
  <si>
    <t>当該単位で実施するサービスの食堂及び機能訓練室の合計面積</t>
    <rPh sb="0" eb="2">
      <t>トウガイ</t>
    </rPh>
    <rPh sb="2" eb="4">
      <t>タンイ</t>
    </rPh>
    <rPh sb="5" eb="7">
      <t>ジッシ</t>
    </rPh>
    <rPh sb="14" eb="16">
      <t>ショクドウ</t>
    </rPh>
    <rPh sb="16" eb="17">
      <t>オヨ</t>
    </rPh>
    <rPh sb="18" eb="20">
      <t>キノウ</t>
    </rPh>
    <rPh sb="20" eb="22">
      <t>クンレン</t>
    </rPh>
    <rPh sb="22" eb="23">
      <t>シツ</t>
    </rPh>
    <rPh sb="24" eb="26">
      <t>ゴウケイ</t>
    </rPh>
    <rPh sb="26" eb="28">
      <t>メンセキ</t>
    </rPh>
    <phoneticPr fontId="12"/>
  </si>
  <si>
    <t>主な掲示事項</t>
    <rPh sb="0" eb="1">
      <t>オモ</t>
    </rPh>
    <rPh sb="2" eb="4">
      <t>ケイジ</t>
    </rPh>
    <rPh sb="4" eb="6">
      <t>ジコウ</t>
    </rPh>
    <rPh sb="5" eb="6">
      <t>ケイジ</t>
    </rPh>
    <phoneticPr fontId="12"/>
  </si>
  <si>
    <t>単位目</t>
    <rPh sb="0" eb="2">
      <t>タンイ</t>
    </rPh>
    <rPh sb="2" eb="3">
      <t>メ</t>
    </rPh>
    <phoneticPr fontId="12"/>
  </si>
  <si>
    <t>当該単位で実施するサービスの利用定員</t>
    <rPh sb="0" eb="2">
      <t>トウガイ</t>
    </rPh>
    <rPh sb="2" eb="4">
      <t>タンイ</t>
    </rPh>
    <rPh sb="5" eb="7">
      <t>ジッシ</t>
    </rPh>
    <rPh sb="14" eb="16">
      <t>リヨウ</t>
    </rPh>
    <rPh sb="16" eb="18">
      <t>テイイン</t>
    </rPh>
    <phoneticPr fontId="12"/>
  </si>
  <si>
    <t>本事業所内で複数の単位を実施する場合にあっては、２単位目以降に係る利用定員及び単位別従業者の職数・員数については、</t>
    <rPh sb="0" eb="1">
      <t>ホン</t>
    </rPh>
    <rPh sb="1" eb="4">
      <t>ジギョウショ</t>
    </rPh>
    <rPh sb="4" eb="5">
      <t>ナイ</t>
    </rPh>
    <rPh sb="6" eb="8">
      <t>フクスウ</t>
    </rPh>
    <rPh sb="9" eb="11">
      <t>タンイ</t>
    </rPh>
    <rPh sb="12" eb="14">
      <t>ジッシ</t>
    </rPh>
    <rPh sb="16" eb="18">
      <t>バアイ</t>
    </rPh>
    <rPh sb="25" eb="27">
      <t>タンイ</t>
    </rPh>
    <rPh sb="27" eb="28">
      <t>メ</t>
    </rPh>
    <rPh sb="28" eb="30">
      <t>イコウ</t>
    </rPh>
    <rPh sb="31" eb="32">
      <t>カカ</t>
    </rPh>
    <rPh sb="33" eb="35">
      <t>リヨウ</t>
    </rPh>
    <rPh sb="35" eb="37">
      <t>テイイン</t>
    </rPh>
    <rPh sb="37" eb="38">
      <t>オヨ</t>
    </rPh>
    <rPh sb="39" eb="41">
      <t>タンイ</t>
    </rPh>
    <rPh sb="41" eb="42">
      <t>ベツ</t>
    </rPh>
    <rPh sb="42" eb="45">
      <t>ジュウギョウシャ</t>
    </rPh>
    <rPh sb="46" eb="47">
      <t>ショク</t>
    </rPh>
    <rPh sb="47" eb="48">
      <t>スウ</t>
    </rPh>
    <rPh sb="49" eb="51">
      <t>インスウ</t>
    </rPh>
    <phoneticPr fontId="12"/>
  </si>
  <si>
    <t>「付表2-2」に記載し、添付してください。</t>
    <rPh sb="1" eb="3">
      <t>フヒョウ</t>
    </rPh>
    <rPh sb="8" eb="10">
      <t>キサイ</t>
    </rPh>
    <rPh sb="12" eb="14">
      <t>テンプ</t>
    </rPh>
    <phoneticPr fontId="12"/>
  </si>
  <si>
    <t xml:space="preserve">        　　 　年　　 　月　 　　日</t>
    <rPh sb="12" eb="13">
      <t>ネン</t>
    </rPh>
    <rPh sb="17" eb="18">
      <t>ガツ</t>
    </rPh>
    <rPh sb="22" eb="23">
      <t>ニチ</t>
    </rPh>
    <phoneticPr fontId="12"/>
  </si>
  <si>
    <t>　従業者に兼務がある場合は、兼務内容を備考欄に記入してください。</t>
    <phoneticPr fontId="12"/>
  </si>
  <si>
    <t>　複数単位の場合は、単位ごとに当該一覧表を作成してください。</t>
    <phoneticPr fontId="12"/>
  </si>
  <si>
    <t>通所型サービス</t>
    <rPh sb="0" eb="2">
      <t>ツウショ</t>
    </rPh>
    <rPh sb="2" eb="3">
      <t>ガタ</t>
    </rPh>
    <phoneticPr fontId="12"/>
  </si>
  <si>
    <t>～</t>
    <phoneticPr fontId="12"/>
  </si>
  <si>
    <t>分</t>
    <rPh sb="0" eb="1">
      <t>フン</t>
    </rPh>
    <phoneticPr fontId="12"/>
  </si>
  <si>
    <t>時</t>
    <rPh sb="0" eb="1">
      <t>ジ</t>
    </rPh>
    <phoneticPr fontId="12"/>
  </si>
  <si>
    <t>00</t>
    <phoneticPr fontId="12"/>
  </si>
  <si>
    <t>Ａ：常勤で専従　Ｂ：常勤で兼務　Ｃ：常勤以外で専従　Ｄ：常勤以外で兼務</t>
    <rPh sb="2" eb="4">
      <t>ジョウキン</t>
    </rPh>
    <rPh sb="5" eb="7">
      <t>センジュウ</t>
    </rPh>
    <rPh sb="10" eb="12">
      <t>ジョウキン</t>
    </rPh>
    <rPh sb="13" eb="15">
      <t>ケンム</t>
    </rPh>
    <rPh sb="18" eb="20">
      <t>ジョウキン</t>
    </rPh>
    <rPh sb="20" eb="22">
      <t>イガイ</t>
    </rPh>
    <rPh sb="23" eb="25">
      <t>センジュウ</t>
    </rPh>
    <rPh sb="28" eb="30">
      <t>ジョウキン</t>
    </rPh>
    <rPh sb="30" eb="32">
      <t>イガイ</t>
    </rPh>
    <rPh sb="33" eb="35">
      <t>ケンム</t>
    </rPh>
    <phoneticPr fontId="12"/>
  </si>
  <si>
    <t>①</t>
    <phoneticPr fontId="12"/>
  </si>
  <si>
    <t>③</t>
    <phoneticPr fontId="12"/>
  </si>
  <si>
    <t>④</t>
    <phoneticPr fontId="12"/>
  </si>
  <si>
    <t>事業所の名称</t>
    <rPh sb="0" eb="2">
      <t>ジギョウ</t>
    </rPh>
    <rPh sb="2" eb="3">
      <t>ショ</t>
    </rPh>
    <rPh sb="4" eb="6">
      <t>メイショウ</t>
    </rPh>
    <phoneticPr fontId="12"/>
  </si>
  <si>
    <t>事業所の名称</t>
    <rPh sb="4" eb="6">
      <t>メイショウ</t>
    </rPh>
    <phoneticPr fontId="12"/>
  </si>
  <si>
    <t>（１）事業所対応窓口</t>
    <rPh sb="3" eb="5">
      <t>ジギョウ</t>
    </rPh>
    <rPh sb="5" eb="6">
      <t>ショ</t>
    </rPh>
    <rPh sb="6" eb="8">
      <t>タイオウ</t>
    </rPh>
    <rPh sb="8" eb="9">
      <t>マド</t>
    </rPh>
    <rPh sb="9" eb="10">
      <t>クチ</t>
    </rPh>
    <phoneticPr fontId="12"/>
  </si>
  <si>
    <t>（２）板橋区介護保険苦情相談室</t>
    <rPh sb="3" eb="6">
      <t>イタバシク</t>
    </rPh>
    <rPh sb="6" eb="8">
      <t>カイゴ</t>
    </rPh>
    <rPh sb="8" eb="10">
      <t>ホケン</t>
    </rPh>
    <rPh sb="10" eb="12">
      <t>クジョウ</t>
    </rPh>
    <rPh sb="12" eb="14">
      <t>ソウダン</t>
    </rPh>
    <rPh sb="14" eb="15">
      <t>シツ</t>
    </rPh>
    <phoneticPr fontId="12"/>
  </si>
  <si>
    <t>連絡先</t>
    <rPh sb="0" eb="3">
      <t>レンラクサキ</t>
    </rPh>
    <phoneticPr fontId="12"/>
  </si>
  <si>
    <t>②</t>
    <phoneticPr fontId="12"/>
  </si>
  <si>
    <t>担当者名</t>
    <rPh sb="0" eb="3">
      <t>タントウシャ</t>
    </rPh>
    <rPh sb="3" eb="4">
      <t>メイ</t>
    </rPh>
    <phoneticPr fontId="12"/>
  </si>
  <si>
    <t>受付時間</t>
    <rPh sb="0" eb="2">
      <t>ウケツケ</t>
    </rPh>
    <rPh sb="2" eb="4">
      <t>ジカン</t>
    </rPh>
    <phoneticPr fontId="12"/>
  </si>
  <si>
    <t>（ＴＥＬ）</t>
    <phoneticPr fontId="12"/>
  </si>
  <si>
    <t>（ＦＡＸ）</t>
    <phoneticPr fontId="12"/>
  </si>
  <si>
    <t>（職名）</t>
    <rPh sb="1" eb="3">
      <t>ショクメイ</t>
    </rPh>
    <phoneticPr fontId="12"/>
  </si>
  <si>
    <t>（氏名）</t>
    <rPh sb="1" eb="3">
      <t>シメイ</t>
    </rPh>
    <phoneticPr fontId="12"/>
  </si>
  <si>
    <t>担当者不在の場合の対応</t>
    <rPh sb="0" eb="3">
      <t>タントウシャ</t>
    </rPh>
    <rPh sb="3" eb="5">
      <t>フザイ</t>
    </rPh>
    <rPh sb="6" eb="8">
      <t>バアイ</t>
    </rPh>
    <rPh sb="9" eb="11">
      <t>タイオウ</t>
    </rPh>
    <phoneticPr fontId="12"/>
  </si>
  <si>
    <t>②</t>
    <phoneticPr fontId="12"/>
  </si>
  <si>
    <t>（月～金曜日　但し、祝日・年末年始を除く）</t>
    <rPh sb="1" eb="2">
      <t>ゲツ</t>
    </rPh>
    <rPh sb="3" eb="4">
      <t>キン</t>
    </rPh>
    <rPh sb="4" eb="6">
      <t>ヨウビ</t>
    </rPh>
    <rPh sb="7" eb="8">
      <t>タダ</t>
    </rPh>
    <rPh sb="10" eb="12">
      <t>シュクジツ</t>
    </rPh>
    <rPh sb="13" eb="15">
      <t>ネンマツ</t>
    </rPh>
    <rPh sb="15" eb="17">
      <t>ネンシ</t>
    </rPh>
    <rPh sb="18" eb="19">
      <t>ノゾ</t>
    </rPh>
    <phoneticPr fontId="12"/>
  </si>
  <si>
    <t>9</t>
    <phoneticPr fontId="12"/>
  </si>
  <si>
    <t>17</t>
    <phoneticPr fontId="12"/>
  </si>
  <si>
    <t>03-3579-2079</t>
    <phoneticPr fontId="12"/>
  </si>
  <si>
    <t>（３）東京都国民健康保険団体連合会苦情相談窓口</t>
    <rPh sb="3" eb="5">
      <t>トウキョウ</t>
    </rPh>
    <rPh sb="5" eb="6">
      <t>ト</t>
    </rPh>
    <rPh sb="6" eb="8">
      <t>コクミン</t>
    </rPh>
    <rPh sb="8" eb="10">
      <t>ケンコウ</t>
    </rPh>
    <rPh sb="10" eb="12">
      <t>ホケン</t>
    </rPh>
    <rPh sb="12" eb="14">
      <t>ダンタイ</t>
    </rPh>
    <rPh sb="14" eb="17">
      <t>レンゴウカイ</t>
    </rPh>
    <rPh sb="17" eb="19">
      <t>クジョウ</t>
    </rPh>
    <rPh sb="19" eb="21">
      <t>ソウダン</t>
    </rPh>
    <rPh sb="21" eb="23">
      <t>マドグチ</t>
    </rPh>
    <phoneticPr fontId="12"/>
  </si>
  <si>
    <t>03-6238-0177</t>
    <phoneticPr fontId="12"/>
  </si>
  <si>
    <t>１　事業所基本情報に関すること</t>
  </si>
  <si>
    <t>算定する
サービス提供体制</t>
    <rPh sb="0" eb="2">
      <t>サンテイ</t>
    </rPh>
    <rPh sb="9" eb="11">
      <t>テイキョウ</t>
    </rPh>
    <rPh sb="11" eb="13">
      <t>タイセイ</t>
    </rPh>
    <phoneticPr fontId="12"/>
  </si>
  <si>
    <t>各室の用途及び面積を記載してください。</t>
    <rPh sb="0" eb="1">
      <t>カク</t>
    </rPh>
    <rPh sb="1" eb="2">
      <t>シツ</t>
    </rPh>
    <rPh sb="3" eb="5">
      <t>ヨウト</t>
    </rPh>
    <rPh sb="5" eb="6">
      <t>オヨ</t>
    </rPh>
    <rPh sb="7" eb="9">
      <t>メンセキ</t>
    </rPh>
    <rPh sb="10" eb="12">
      <t>キサイ</t>
    </rPh>
    <phoneticPr fontId="12"/>
  </si>
  <si>
    <t>当該事業の専用部分と他との共用部分を色分けする等使用関係を分かり易く表示してください。</t>
    <rPh sb="0" eb="2">
      <t>トウガイ</t>
    </rPh>
    <rPh sb="2" eb="4">
      <t>ジギョウ</t>
    </rPh>
    <rPh sb="5" eb="7">
      <t>センヨウ</t>
    </rPh>
    <rPh sb="7" eb="9">
      <t>ブブン</t>
    </rPh>
    <rPh sb="10" eb="11">
      <t>タ</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12"/>
  </si>
  <si>
    <t>別添の（外観及び内部の様子がわかる）写真について、その撮影した位置・方向等が分かるように写真の番号と撮影方向を記した</t>
    <rPh sb="0" eb="2">
      <t>ベッテン</t>
    </rPh>
    <rPh sb="4" eb="6">
      <t>ガイカン</t>
    </rPh>
    <rPh sb="6" eb="7">
      <t>オヨ</t>
    </rPh>
    <rPh sb="8" eb="10">
      <t>ナイブ</t>
    </rPh>
    <rPh sb="11" eb="13">
      <t>ヨウス</t>
    </rPh>
    <rPh sb="18" eb="20">
      <t>シャシン</t>
    </rPh>
    <rPh sb="27" eb="29">
      <t>サツエイ</t>
    </rPh>
    <rPh sb="31" eb="33">
      <t>イチ</t>
    </rPh>
    <rPh sb="34" eb="36">
      <t>ホウコウ</t>
    </rPh>
    <rPh sb="36" eb="37">
      <t>トウ</t>
    </rPh>
    <rPh sb="38" eb="39">
      <t>ワ</t>
    </rPh>
    <rPh sb="44" eb="46">
      <t>シャシン</t>
    </rPh>
    <rPh sb="47" eb="49">
      <t>バンゴウ</t>
    </rPh>
    <phoneticPr fontId="12"/>
  </si>
  <si>
    <t>矢印を記載してください。</t>
    <rPh sb="3" eb="5">
      <t>キサイ</t>
    </rPh>
    <phoneticPr fontId="12"/>
  </si>
  <si>
    <t>担当者氏名</t>
    <rPh sb="0" eb="3">
      <t>タントウシャ</t>
    </rPh>
    <rPh sb="3" eb="5">
      <t>シメイ</t>
    </rPh>
    <phoneticPr fontId="12"/>
  </si>
  <si>
    <t>担当者情報</t>
    <rPh sb="0" eb="3">
      <t>タントウシャ</t>
    </rPh>
    <rPh sb="3" eb="5">
      <t>ジョウホウ</t>
    </rPh>
    <phoneticPr fontId="12"/>
  </si>
  <si>
    <t>電話番号</t>
    <rPh sb="0" eb="2">
      <t>デンワ</t>
    </rPh>
    <rPh sb="2" eb="4">
      <t>バンゴウ</t>
    </rPh>
    <phoneticPr fontId="12"/>
  </si>
  <si>
    <t>ＦＡＸ番号</t>
    <rPh sb="3" eb="5">
      <t>バンゴウ</t>
    </rPh>
    <phoneticPr fontId="12"/>
  </si>
  <si>
    <t>２　異動情報に関すること</t>
    <rPh sb="2" eb="4">
      <t>イドウ</t>
    </rPh>
    <rPh sb="4" eb="6">
      <t>ジョウホウ</t>
    </rPh>
    <rPh sb="7" eb="8">
      <t>カン</t>
    </rPh>
    <phoneticPr fontId="12"/>
  </si>
  <si>
    <t>加算・体制名称　等</t>
    <rPh sb="0" eb="2">
      <t>カサン</t>
    </rPh>
    <rPh sb="3" eb="5">
      <t>タイセイ</t>
    </rPh>
    <rPh sb="5" eb="7">
      <t>メイショウ</t>
    </rPh>
    <rPh sb="8" eb="9">
      <t>トウ</t>
    </rPh>
    <phoneticPr fontId="12"/>
  </si>
  <si>
    <t>なし</t>
    <phoneticPr fontId="12"/>
  </si>
  <si>
    <t>日</t>
    <rPh sb="0" eb="1">
      <t>ニチ</t>
    </rPh>
    <phoneticPr fontId="12"/>
  </si>
  <si>
    <t>月</t>
    <rPh sb="0" eb="1">
      <t>ガツ</t>
    </rPh>
    <phoneticPr fontId="12"/>
  </si>
  <si>
    <t>年</t>
    <rPh sb="0" eb="1">
      <t>ネン</t>
    </rPh>
    <phoneticPr fontId="12"/>
  </si>
  <si>
    <t>年 　月 　日</t>
    <rPh sb="0" eb="1">
      <t>ネン</t>
    </rPh>
    <rPh sb="3" eb="4">
      <t>ガツ</t>
    </rPh>
    <rPh sb="6" eb="7">
      <t>ニチ</t>
    </rPh>
    <phoneticPr fontId="12"/>
  </si>
  <si>
    <t>介護保険法第１１５条の４５の５第２項及び東京都板橋区暴力団排除条例
第２条第２号並びに第３号の規定に該当しない旨の誓約書</t>
    <rPh sb="0" eb="2">
      <t>カイゴ</t>
    </rPh>
    <rPh sb="2" eb="4">
      <t>ホケン</t>
    </rPh>
    <rPh sb="4" eb="5">
      <t>ホウ</t>
    </rPh>
    <rPh sb="5" eb="6">
      <t>ダイ</t>
    </rPh>
    <rPh sb="9" eb="10">
      <t>ジョウ</t>
    </rPh>
    <rPh sb="15" eb="16">
      <t>ダイ</t>
    </rPh>
    <rPh sb="17" eb="18">
      <t>コウ</t>
    </rPh>
    <rPh sb="18" eb="19">
      <t>オヨ</t>
    </rPh>
    <rPh sb="20" eb="23">
      <t>トウキョウト</t>
    </rPh>
    <rPh sb="23" eb="26">
      <t>イタバシク</t>
    </rPh>
    <rPh sb="26" eb="29">
      <t>ボウリョクダン</t>
    </rPh>
    <rPh sb="29" eb="31">
      <t>ハイジョ</t>
    </rPh>
    <rPh sb="31" eb="33">
      <t>ジョウレイ</t>
    </rPh>
    <rPh sb="34" eb="35">
      <t>ダイ</t>
    </rPh>
    <rPh sb="36" eb="37">
      <t>ジョウ</t>
    </rPh>
    <rPh sb="37" eb="38">
      <t>ダイ</t>
    </rPh>
    <rPh sb="39" eb="40">
      <t>ゴウ</t>
    </rPh>
    <rPh sb="40" eb="41">
      <t>ナラ</t>
    </rPh>
    <rPh sb="43" eb="44">
      <t>ダイ</t>
    </rPh>
    <rPh sb="45" eb="46">
      <t>ゴウ</t>
    </rPh>
    <rPh sb="47" eb="49">
      <t>キテイ</t>
    </rPh>
    <rPh sb="50" eb="52">
      <t>ガイトウ</t>
    </rPh>
    <rPh sb="55" eb="56">
      <t>ムネ</t>
    </rPh>
    <rPh sb="57" eb="60">
      <t>セイヤクショ</t>
    </rPh>
    <phoneticPr fontId="12"/>
  </si>
  <si>
    <t>第２条第２号並びに第３号の規定に該当しない旨の誓約書</t>
    <rPh sb="0" eb="1">
      <t>ダイ</t>
    </rPh>
    <rPh sb="2" eb="3">
      <t>ジョウ</t>
    </rPh>
    <rPh sb="3" eb="4">
      <t>ダイ</t>
    </rPh>
    <rPh sb="5" eb="6">
      <t>ゴウ</t>
    </rPh>
    <rPh sb="6" eb="7">
      <t>ナラ</t>
    </rPh>
    <rPh sb="9" eb="10">
      <t>ダイ</t>
    </rPh>
    <rPh sb="11" eb="12">
      <t>ゴウ</t>
    </rPh>
    <rPh sb="13" eb="15">
      <t>キテイ</t>
    </rPh>
    <rPh sb="16" eb="18">
      <t>ガイトウ</t>
    </rPh>
    <rPh sb="21" eb="22">
      <t>ムネ</t>
    </rPh>
    <rPh sb="23" eb="26">
      <t>セイヤクショ</t>
    </rPh>
    <phoneticPr fontId="12"/>
  </si>
  <si>
    <t xml:space="preserve"> 下記のいずれにも該当しないことを誓約します。</t>
    <rPh sb="1" eb="3">
      <t>カキ</t>
    </rPh>
    <rPh sb="9" eb="11">
      <t>ガイトウ</t>
    </rPh>
    <rPh sb="17" eb="19">
      <t>セイヤク</t>
    </rPh>
    <phoneticPr fontId="12"/>
  </si>
  <si>
    <t>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t>
    <phoneticPr fontId="12"/>
  </si>
  <si>
    <t>ロ</t>
    <phoneticPr fontId="12"/>
  </si>
  <si>
    <t>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12"/>
  </si>
  <si>
    <t xml:space="preserve">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t>
    <phoneticPr fontId="12"/>
  </si>
  <si>
    <t>二　第一号事業に係る基準として、当該第一号事業に係るサービスの内容等を勘案した基準（前号に掲げるものを除く。）</t>
    <rPh sb="0" eb="1">
      <t>２</t>
    </rPh>
    <phoneticPr fontId="12"/>
  </si>
  <si>
    <r>
      <t>申請者の登記事項証明書（原本）又は条例等　</t>
    </r>
    <r>
      <rPr>
        <sz val="8"/>
        <color rgb="FFFF0000"/>
        <rFont val="ＭＳ Ｐゴシック"/>
        <family val="3"/>
        <charset val="128"/>
      </rPr>
      <t>※指定を受けようとする日から３ヵ月以内に発行されたもの</t>
    </r>
    <rPh sb="6" eb="8">
      <t>ジコウ</t>
    </rPh>
    <rPh sb="8" eb="11">
      <t>ショウメイショ</t>
    </rPh>
    <rPh sb="12" eb="14">
      <t>ゲンポン</t>
    </rPh>
    <rPh sb="22" eb="24">
      <t>シテイ</t>
    </rPh>
    <rPh sb="25" eb="26">
      <t>ウ</t>
    </rPh>
    <rPh sb="32" eb="33">
      <t>ヒ</t>
    </rPh>
    <rPh sb="37" eb="38">
      <t>ゲツ</t>
    </rPh>
    <rPh sb="38" eb="40">
      <t>イナイ</t>
    </rPh>
    <rPh sb="41" eb="43">
      <t>ハッコウ</t>
    </rPh>
    <phoneticPr fontId="12"/>
  </si>
  <si>
    <r>
      <t>社会保険及び労働保険への加入状況にかかる確認票　</t>
    </r>
    <r>
      <rPr>
        <sz val="9"/>
        <color rgb="FFFF0000"/>
        <rFont val="ＭＳ Ｐゴシック"/>
        <family val="3"/>
        <charset val="128"/>
      </rPr>
      <t>　※新規開設の場合</t>
    </r>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カイセツ</t>
    </rPh>
    <rPh sb="31" eb="33">
      <t>バアイ</t>
    </rPh>
    <phoneticPr fontId="12"/>
  </si>
  <si>
    <t>このことについて、以下のとおり届け出ます。</t>
    <phoneticPr fontId="12"/>
  </si>
  <si>
    <t>２．下表の提出書類に漏れがないか確認のうえ、「申請者確認欄」の該当欄にチェックを付けてください。</t>
    <rPh sb="2" eb="3">
      <t>シタ</t>
    </rPh>
    <rPh sb="3" eb="4">
      <t>ヒョウ</t>
    </rPh>
    <rPh sb="5" eb="7">
      <t>テイシュツ</t>
    </rPh>
    <rPh sb="7" eb="9">
      <t>ショルイ</t>
    </rPh>
    <rPh sb="10" eb="11">
      <t>モ</t>
    </rPh>
    <rPh sb="16" eb="18">
      <t>カクニン</t>
    </rPh>
    <rPh sb="23" eb="25">
      <t>シンセイ</t>
    </rPh>
    <rPh sb="25" eb="26">
      <t>シャ</t>
    </rPh>
    <rPh sb="26" eb="28">
      <t>カクニン</t>
    </rPh>
    <rPh sb="28" eb="29">
      <t>ラン</t>
    </rPh>
    <rPh sb="31" eb="33">
      <t>ガイトウ</t>
    </rPh>
    <rPh sb="33" eb="34">
      <t>ラン</t>
    </rPh>
    <rPh sb="40" eb="41">
      <t>フ</t>
    </rPh>
    <phoneticPr fontId="12"/>
  </si>
  <si>
    <t>（参考様式７）</t>
    <rPh sb="1" eb="3">
      <t>サンコウ</t>
    </rPh>
    <rPh sb="3" eb="5">
      <t>ヨウシキ</t>
    </rPh>
    <phoneticPr fontId="12"/>
  </si>
  <si>
    <t>（加算様式1-5）</t>
    <rPh sb="1" eb="3">
      <t>カサン</t>
    </rPh>
    <rPh sb="3" eb="5">
      <t>ヨウシキ</t>
    </rPh>
    <phoneticPr fontId="12"/>
  </si>
  <si>
    <r>
      <t>板橋区介護予防・日常生活支援総合事業指定第１号通所事業 指定申請に係る添付書類一覧</t>
    </r>
    <r>
      <rPr>
        <sz val="10"/>
        <color rgb="FFFF0000"/>
        <rFont val="ＭＳ Ｐゴシック"/>
        <family val="3"/>
        <charset val="128"/>
      </rPr>
      <t>（本紙）</t>
    </r>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5">
      <t>ツウショ</t>
    </rPh>
    <rPh sb="25" eb="27">
      <t>ジギョウ</t>
    </rPh>
    <rPh sb="28" eb="30">
      <t>シテイ</t>
    </rPh>
    <rPh sb="30" eb="32">
      <t>シンセイ</t>
    </rPh>
    <rPh sb="33" eb="34">
      <t>カカ</t>
    </rPh>
    <rPh sb="35" eb="37">
      <t>テンプ</t>
    </rPh>
    <rPh sb="37" eb="39">
      <t>ショルイ</t>
    </rPh>
    <rPh sb="39" eb="41">
      <t>イチラン</t>
    </rPh>
    <rPh sb="42" eb="44">
      <t>ホンシ</t>
    </rPh>
    <phoneticPr fontId="12"/>
  </si>
  <si>
    <r>
      <t>板橋区介護予防・日常生活支援総合事業指定第１号事業者指定申請書</t>
    </r>
    <r>
      <rPr>
        <sz val="10"/>
        <color rgb="FFFF0000"/>
        <rFont val="ＭＳ Ｐゴシック"/>
        <family val="3"/>
        <charset val="128"/>
      </rPr>
      <t>（第１号様式）</t>
    </r>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rPh sb="26" eb="28">
      <t>シテイ</t>
    </rPh>
    <phoneticPr fontId="12"/>
  </si>
  <si>
    <r>
      <t>通所型サービス事業所の指定に係る記載事項</t>
    </r>
    <r>
      <rPr>
        <sz val="10"/>
        <color rgb="FFFF0000"/>
        <rFont val="ＭＳ Ｐゴシック"/>
        <family val="3"/>
        <charset val="128"/>
      </rPr>
      <t>（付表2－1）</t>
    </r>
    <rPh sb="0" eb="2">
      <t>ツウショ</t>
    </rPh>
    <rPh sb="2" eb="3">
      <t>ガタ</t>
    </rPh>
    <rPh sb="7" eb="10">
      <t>ジギョウショ</t>
    </rPh>
    <phoneticPr fontId="12"/>
  </si>
  <si>
    <r>
      <t>通所型サービス事業所の指定に係る記載事項（2単位目以降）</t>
    </r>
    <r>
      <rPr>
        <sz val="10"/>
        <color rgb="FFFF0000"/>
        <rFont val="ＭＳ Ｐゴシック"/>
        <family val="3"/>
        <charset val="128"/>
      </rPr>
      <t>（付表2－2）</t>
    </r>
    <rPh sb="0" eb="2">
      <t>ツウショ</t>
    </rPh>
    <rPh sb="2" eb="3">
      <t>ガタ</t>
    </rPh>
    <rPh sb="7" eb="10">
      <t>ジギョウショ</t>
    </rPh>
    <rPh sb="22" eb="24">
      <t>タンイ</t>
    </rPh>
    <rPh sb="24" eb="25">
      <t>メ</t>
    </rPh>
    <rPh sb="25" eb="27">
      <t>イコウ</t>
    </rPh>
    <phoneticPr fontId="12"/>
  </si>
  <si>
    <r>
      <t>従業者の勤務体制及び勤務形態一覧表</t>
    </r>
    <r>
      <rPr>
        <sz val="10"/>
        <color rgb="FFFF0000"/>
        <rFont val="ＭＳ Ｐゴシック"/>
        <family val="3"/>
        <charset val="128"/>
      </rPr>
      <t>（参考様式２）</t>
    </r>
    <r>
      <rPr>
        <sz val="10"/>
        <rFont val="ＭＳ Ｐゴシック"/>
        <family val="3"/>
        <charset val="128"/>
      </rPr>
      <t>　</t>
    </r>
    <r>
      <rPr>
        <sz val="9"/>
        <color rgb="FFFF0000"/>
        <rFont val="ＭＳ Ｐゴシック"/>
        <family val="3"/>
        <charset val="128"/>
      </rPr>
      <t>※原則として、事業開始月のもの</t>
    </r>
    <rPh sb="18" eb="20">
      <t>サンコウ</t>
    </rPh>
    <rPh sb="20" eb="22">
      <t>ヨウシキ</t>
    </rPh>
    <rPh sb="26" eb="28">
      <t>ゲンソク</t>
    </rPh>
    <rPh sb="32" eb="34">
      <t>ジギョウ</t>
    </rPh>
    <rPh sb="34" eb="36">
      <t>カイシ</t>
    </rPh>
    <rPh sb="36" eb="37">
      <t>ツキ</t>
    </rPh>
    <phoneticPr fontId="12"/>
  </si>
  <si>
    <r>
      <t>介護予防・日常生活支援総合事業／第１号通所事業費算定に係る体制等に関する届出書</t>
    </r>
    <r>
      <rPr>
        <sz val="10"/>
        <color rgb="FFFF0000"/>
        <rFont val="ＭＳ Ｐゴシック"/>
        <family val="3"/>
        <charset val="128"/>
      </rPr>
      <t>（加算様式1-5）</t>
    </r>
    <rPh sb="16" eb="17">
      <t>ダイ</t>
    </rPh>
    <rPh sb="18" eb="19">
      <t>ゴウ</t>
    </rPh>
    <rPh sb="19" eb="21">
      <t>ツウショ</t>
    </rPh>
    <rPh sb="21" eb="24">
      <t>ジギョウヒ</t>
    </rPh>
    <rPh sb="40" eb="42">
      <t>カサン</t>
    </rPh>
    <rPh sb="42" eb="44">
      <t>ヨウシキ</t>
    </rPh>
    <phoneticPr fontId="12"/>
  </si>
  <si>
    <t>「法人の種別」欄は、「社会福祉法人」「医療法人」「社団法人」「財団法人」「株式会社」「有限会社」等の別を記載してください。</t>
    <rPh sb="1" eb="3">
      <t>ホウジン</t>
    </rPh>
    <rPh sb="4" eb="6">
      <t>シュベツ</t>
    </rPh>
    <rPh sb="7" eb="8">
      <t>ラン</t>
    </rPh>
    <rPh sb="11" eb="13">
      <t>シャカイ</t>
    </rPh>
    <rPh sb="13" eb="15">
      <t>フクシ</t>
    </rPh>
    <rPh sb="15" eb="17">
      <t>ホウジン</t>
    </rPh>
    <rPh sb="19" eb="21">
      <t>イリョウ</t>
    </rPh>
    <rPh sb="21" eb="23">
      <t>ホウジン</t>
    </rPh>
    <rPh sb="25" eb="27">
      <t>シャダン</t>
    </rPh>
    <rPh sb="27" eb="29">
      <t>ホウジン</t>
    </rPh>
    <rPh sb="31" eb="33">
      <t>ザイダン</t>
    </rPh>
    <rPh sb="33" eb="35">
      <t>ホウジン</t>
    </rPh>
    <rPh sb="37" eb="41">
      <t>カブシキガイシャ</t>
    </rPh>
    <rPh sb="43" eb="47">
      <t>ユウゲンガイシャ</t>
    </rPh>
    <rPh sb="48" eb="49">
      <t>トウ</t>
    </rPh>
    <phoneticPr fontId="12"/>
  </si>
  <si>
    <r>
      <t xml:space="preserve">　□ </t>
    </r>
    <r>
      <rPr>
        <sz val="11"/>
        <rFont val="ＭＳ Ｐゴシック"/>
        <family val="3"/>
        <charset val="128"/>
      </rPr>
      <t>第１号通所事業（５時間以上）【単独型】　</t>
    </r>
    <rPh sb="3" eb="4">
      <t>ダイ</t>
    </rPh>
    <rPh sb="5" eb="6">
      <t>ゴウ</t>
    </rPh>
    <rPh sb="6" eb="8">
      <t>ツウショ</t>
    </rPh>
    <rPh sb="8" eb="10">
      <t>ジギョウ</t>
    </rPh>
    <rPh sb="12" eb="16">
      <t>ジカンイジョウ</t>
    </rPh>
    <rPh sb="18" eb="20">
      <t>タンドク</t>
    </rPh>
    <rPh sb="20" eb="21">
      <t>カタ</t>
    </rPh>
    <phoneticPr fontId="12"/>
  </si>
  <si>
    <r>
      <t xml:space="preserve">　□ </t>
    </r>
    <r>
      <rPr>
        <sz val="11"/>
        <rFont val="ＭＳ Ｐゴシック"/>
        <family val="3"/>
        <charset val="128"/>
      </rPr>
      <t>第１号通所事業（３時間以上５時間未満）【単独型】　</t>
    </r>
    <rPh sb="3" eb="4">
      <t>ダイ</t>
    </rPh>
    <rPh sb="5" eb="6">
      <t>ゴウ</t>
    </rPh>
    <rPh sb="6" eb="8">
      <t>ツウショ</t>
    </rPh>
    <rPh sb="8" eb="10">
      <t>ジギョウ</t>
    </rPh>
    <rPh sb="12" eb="16">
      <t>ジカンイジョウ</t>
    </rPh>
    <rPh sb="17" eb="19">
      <t>ジカン</t>
    </rPh>
    <rPh sb="19" eb="21">
      <t>ミマン</t>
    </rPh>
    <rPh sb="23" eb="25">
      <t>タンドク</t>
    </rPh>
    <rPh sb="25" eb="26">
      <t>ガタ</t>
    </rPh>
    <phoneticPr fontId="12"/>
  </si>
  <si>
    <r>
      <t xml:space="preserve">　□ </t>
    </r>
    <r>
      <rPr>
        <sz val="11"/>
        <rFont val="ＭＳ Ｐゴシック"/>
        <family val="3"/>
        <charset val="128"/>
      </rPr>
      <t>第１号通所事業（２時間以上３時間未満）【単独型】　</t>
    </r>
    <rPh sb="3" eb="4">
      <t>ダイ</t>
    </rPh>
    <rPh sb="5" eb="6">
      <t>ゴウ</t>
    </rPh>
    <rPh sb="6" eb="8">
      <t>ツウショ</t>
    </rPh>
    <rPh sb="8" eb="10">
      <t>ジギョウ</t>
    </rPh>
    <rPh sb="12" eb="16">
      <t>ジカンイジョウ</t>
    </rPh>
    <rPh sb="17" eb="19">
      <t>ジカン</t>
    </rPh>
    <rPh sb="19" eb="21">
      <t>ミマン</t>
    </rPh>
    <rPh sb="23" eb="25">
      <t>タンドク</t>
    </rPh>
    <rPh sb="25" eb="26">
      <t>ガタ</t>
    </rPh>
    <phoneticPr fontId="12"/>
  </si>
  <si>
    <r>
      <t xml:space="preserve">　□ </t>
    </r>
    <r>
      <rPr>
        <sz val="11"/>
        <rFont val="ＭＳ Ｐゴシック"/>
        <family val="3"/>
        <charset val="128"/>
      </rPr>
      <t>第１号通所事業（５時間以上）【単独型】　</t>
    </r>
    <rPh sb="3" eb="4">
      <t>ダイ</t>
    </rPh>
    <rPh sb="5" eb="6">
      <t>ゴウ</t>
    </rPh>
    <rPh sb="6" eb="8">
      <t>ツウショ</t>
    </rPh>
    <rPh sb="8" eb="10">
      <t>ジギョウ</t>
    </rPh>
    <rPh sb="12" eb="16">
      <t>ジカンイジョウ</t>
    </rPh>
    <rPh sb="18" eb="20">
      <t>タンドク</t>
    </rPh>
    <rPh sb="20" eb="21">
      <t>ガタ</t>
    </rPh>
    <phoneticPr fontId="12"/>
  </si>
  <si>
    <t>（介護保険法施行規則第１４０条の６３の６）</t>
    <phoneticPr fontId="12"/>
  </si>
  <si>
    <t>　法第百十五条の四十五の五第二項に規定する厚生労働省令で定める基準は、市町村が定める基準であって、次のいずれかに該当するものとする。</t>
    <phoneticPr fontId="12"/>
  </si>
  <si>
    <t>一　第一号事業（第一号生活支援事業を除く。）に係る基準として、次に掲げるいずれかに該当する基準</t>
    <phoneticPr fontId="12"/>
  </si>
  <si>
    <t>ハ</t>
    <phoneticPr fontId="12"/>
  </si>
  <si>
    <r>
      <t xml:space="preserve">   申請者の役員等（介護保険法第７８条の２第４項第６号に規定する役員等及び介護保険法第１１５条の１２第２項第６号に規定する役員等をいう。）が東京都板橋区暴力団排除条例（ </t>
    </r>
    <r>
      <rPr>
        <sz val="11"/>
        <rFont val="ＭＳ Ｐゴシック"/>
        <family val="3"/>
        <charset val="128"/>
      </rPr>
      <t>平成２４年１０月</t>
    </r>
    <r>
      <rPr>
        <sz val="12"/>
        <rFont val="ＭＳ Ｐゴシック"/>
        <family val="3"/>
        <charset val="128"/>
      </rPr>
      <t xml:space="preserve"> </t>
    </r>
    <r>
      <rPr>
        <sz val="11"/>
        <rFont val="ＭＳ Ｐゴシック"/>
        <family val="3"/>
        <charset val="128"/>
      </rPr>
      <t>３０日東京都板橋区条例第２８号）第２条第２号に規定する暴力団員及び同条第３号に規定する暴力団関係者であるとき。</t>
    </r>
    <phoneticPr fontId="12"/>
  </si>
  <si>
    <t>在職証明書</t>
    <rPh sb="0" eb="2">
      <t>ザイショク</t>
    </rPh>
    <rPh sb="2" eb="5">
      <t>ショウメイショ</t>
    </rPh>
    <phoneticPr fontId="60"/>
  </si>
  <si>
    <t>氏名</t>
    <rPh sb="0" eb="2">
      <t>シメイ</t>
    </rPh>
    <phoneticPr fontId="60"/>
  </si>
  <si>
    <t>生年月日</t>
    <rPh sb="0" eb="2">
      <t>セイネン</t>
    </rPh>
    <rPh sb="2" eb="4">
      <t>ガッピ</t>
    </rPh>
    <phoneticPr fontId="60"/>
  </si>
  <si>
    <t>本人住所</t>
    <rPh sb="0" eb="2">
      <t>ホンニン</t>
    </rPh>
    <rPh sb="2" eb="4">
      <t>ジュウショ</t>
    </rPh>
    <phoneticPr fontId="60"/>
  </si>
  <si>
    <t>事業所名</t>
    <rPh sb="0" eb="2">
      <t>ジギョウ</t>
    </rPh>
    <rPh sb="2" eb="3">
      <t>ショ</t>
    </rPh>
    <rPh sb="3" eb="4">
      <t>メイ</t>
    </rPh>
    <phoneticPr fontId="60"/>
  </si>
  <si>
    <t>事業所所在地</t>
    <rPh sb="0" eb="2">
      <t>ジギョウ</t>
    </rPh>
    <rPh sb="2" eb="3">
      <t>ショ</t>
    </rPh>
    <rPh sb="3" eb="6">
      <t>ショザイチ</t>
    </rPh>
    <phoneticPr fontId="12"/>
  </si>
  <si>
    <t>サービス種別</t>
    <rPh sb="4" eb="6">
      <t>シュベツ</t>
    </rPh>
    <phoneticPr fontId="60"/>
  </si>
  <si>
    <t>職種（役職）及び職務内容</t>
    <rPh sb="0" eb="2">
      <t>ショクシュ</t>
    </rPh>
    <rPh sb="3" eb="5">
      <t>ヤクショク</t>
    </rPh>
    <rPh sb="6" eb="7">
      <t>オヨ</t>
    </rPh>
    <rPh sb="8" eb="10">
      <t>ショクム</t>
    </rPh>
    <rPh sb="10" eb="12">
      <t>ナイヨウ</t>
    </rPh>
    <phoneticPr fontId="60"/>
  </si>
  <si>
    <t>上記の職務に従事した期間</t>
    <rPh sb="0" eb="2">
      <t>ジョウキ</t>
    </rPh>
    <rPh sb="3" eb="5">
      <t>ショクム</t>
    </rPh>
    <rPh sb="6" eb="8">
      <t>ジュウジ</t>
    </rPh>
    <rPh sb="10" eb="12">
      <t>キカン</t>
    </rPh>
    <phoneticPr fontId="60"/>
  </si>
  <si>
    <t>～</t>
    <phoneticPr fontId="12"/>
  </si>
  <si>
    <t>（　勤務日数</t>
    <rPh sb="2" eb="4">
      <t>キンム</t>
    </rPh>
    <rPh sb="4" eb="6">
      <t>ニッスウ</t>
    </rPh>
    <phoneticPr fontId="12"/>
  </si>
  <si>
    <t>）</t>
    <phoneticPr fontId="12"/>
  </si>
  <si>
    <t>上記のとおりであることを証明します。</t>
    <rPh sb="0" eb="2">
      <t>ジョウキ</t>
    </rPh>
    <rPh sb="12" eb="14">
      <t>ショウメイ</t>
    </rPh>
    <phoneticPr fontId="60"/>
  </si>
  <si>
    <t>証明者</t>
    <rPh sb="0" eb="2">
      <t>ショウメイ</t>
    </rPh>
    <rPh sb="2" eb="3">
      <t>シャ</t>
    </rPh>
    <phoneticPr fontId="12"/>
  </si>
  <si>
    <t>（住所）</t>
    <rPh sb="1" eb="3">
      <t>ジュウショ</t>
    </rPh>
    <phoneticPr fontId="12"/>
  </si>
  <si>
    <t>（名称）</t>
    <rPh sb="1" eb="3">
      <t>メイショウ</t>
    </rPh>
    <phoneticPr fontId="12"/>
  </si>
  <si>
    <t>（代表者職・氏名）</t>
    <rPh sb="1" eb="4">
      <t>ダイヒョウシャ</t>
    </rPh>
    <rPh sb="4" eb="5">
      <t>ショク</t>
    </rPh>
    <rPh sb="6" eb="8">
      <t>シメイ</t>
    </rPh>
    <phoneticPr fontId="12"/>
  </si>
  <si>
    <t>㊞</t>
    <phoneticPr fontId="12"/>
  </si>
  <si>
    <t>（担当者名）</t>
    <rPh sb="1" eb="4">
      <t>タントウシャ</t>
    </rPh>
    <rPh sb="4" eb="5">
      <t>メイ</t>
    </rPh>
    <phoneticPr fontId="12"/>
  </si>
  <si>
    <t>（連絡先電話番号）</t>
    <rPh sb="1" eb="3">
      <t>レンラク</t>
    </rPh>
    <rPh sb="3" eb="4">
      <t>サキ</t>
    </rPh>
    <rPh sb="4" eb="6">
      <t>デンワ</t>
    </rPh>
    <rPh sb="6" eb="8">
      <t>バンゴウ</t>
    </rPh>
    <phoneticPr fontId="12"/>
  </si>
  <si>
    <t>（注）　複数の事業所で勤務の場合は事業所ごとに証明すること。</t>
    <rPh sb="1" eb="2">
      <t>チュウ</t>
    </rPh>
    <rPh sb="4" eb="6">
      <t>フクスウ</t>
    </rPh>
    <rPh sb="7" eb="10">
      <t>ジギョウショ</t>
    </rPh>
    <rPh sb="11" eb="13">
      <t>キンム</t>
    </rPh>
    <rPh sb="14" eb="16">
      <t>バアイ</t>
    </rPh>
    <rPh sb="17" eb="20">
      <t>ジギョウショ</t>
    </rPh>
    <rPh sb="23" eb="25">
      <t>ショウメイ</t>
    </rPh>
    <phoneticPr fontId="60"/>
  </si>
  <si>
    <t>機能訓練器具収納棚</t>
    <rPh sb="0" eb="2">
      <t>キノウ</t>
    </rPh>
    <rPh sb="2" eb="4">
      <t>クンレン</t>
    </rPh>
    <rPh sb="4" eb="6">
      <t>キグ</t>
    </rPh>
    <rPh sb="6" eb="8">
      <t>シュウノウ</t>
    </rPh>
    <rPh sb="8" eb="9">
      <t>ダナ</t>
    </rPh>
    <phoneticPr fontId="77"/>
  </si>
  <si>
    <t>相談室</t>
    <rPh sb="0" eb="3">
      <t>ソウダンシツ</t>
    </rPh>
    <phoneticPr fontId="12"/>
  </si>
  <si>
    <t>【注２】</t>
  </si>
  <si>
    <t>【注3】</t>
    <rPh sb="1" eb="2">
      <t>チュウ</t>
    </rPh>
    <phoneticPr fontId="77"/>
  </si>
  <si>
    <t>キッチン</t>
    <phoneticPr fontId="77"/>
  </si>
  <si>
    <r>
      <t>　　　</t>
    </r>
    <r>
      <rPr>
        <b/>
        <i/>
        <sz val="9"/>
        <rFont val="HG丸ｺﾞｼｯｸM-PRO"/>
        <family val="3"/>
        <charset val="128"/>
      </rPr>
      <t>食堂及び機能訓練室　計75.06㎡（定員20人）</t>
    </r>
    <phoneticPr fontId="77"/>
  </si>
  <si>
    <t>　</t>
    <phoneticPr fontId="12"/>
  </si>
  <si>
    <t>【注４】</t>
    <phoneticPr fontId="77"/>
  </si>
  <si>
    <t>　　　　</t>
    <phoneticPr fontId="12"/>
  </si>
  <si>
    <t>脱衣室</t>
    <rPh sb="0" eb="2">
      <t>ダツイ</t>
    </rPh>
    <rPh sb="2" eb="3">
      <t>シツ</t>
    </rPh>
    <phoneticPr fontId="12"/>
  </si>
  <si>
    <t>トイレ</t>
    <phoneticPr fontId="77"/>
  </si>
  <si>
    <t>【注4】</t>
    <rPh sb="1" eb="2">
      <t>チュウ</t>
    </rPh>
    <phoneticPr fontId="77"/>
  </si>
  <si>
    <t>下足入</t>
    <rPh sb="0" eb="2">
      <t>ゲソク</t>
    </rPh>
    <rPh sb="2" eb="3">
      <t>ニュウ</t>
    </rPh>
    <phoneticPr fontId="77"/>
  </si>
  <si>
    <t xml:space="preserve">
浴室</t>
    <rPh sb="1" eb="3">
      <t>ヨクシツ</t>
    </rPh>
    <phoneticPr fontId="12"/>
  </si>
  <si>
    <t>事務スペース</t>
    <rPh sb="0" eb="2">
      <t>ジム</t>
    </rPh>
    <phoneticPr fontId="77"/>
  </si>
  <si>
    <t>備品棚</t>
    <rPh sb="0" eb="2">
      <t>ビヒン</t>
    </rPh>
    <rPh sb="2" eb="3">
      <t>タナ</t>
    </rPh>
    <phoneticPr fontId="77"/>
  </si>
  <si>
    <t>ハンガー
ラック</t>
    <phoneticPr fontId="77"/>
  </si>
  <si>
    <t>外観</t>
    <rPh sb="0" eb="2">
      <t>ガイカン</t>
    </rPh>
    <phoneticPr fontId="77"/>
  </si>
  <si>
    <t>　　</t>
    <phoneticPr fontId="77"/>
  </si>
  <si>
    <t>【注１】食堂及び機能訓練室の面積算出については、算定した根拠となる計算式を表示してください。（面積は内法で算出してください）</t>
    <rPh sb="1" eb="2">
      <t>チュウ</t>
    </rPh>
    <phoneticPr fontId="77"/>
  </si>
  <si>
    <t>【注２】収納棚、什器、ハンガーラック、事務スペース、備品置き等の利用者が機能訓練等に利用できない部分は食堂兼機能訓練室の面積から除外してください。</t>
    <rPh sb="1" eb="2">
      <t>チュウ</t>
    </rPh>
    <rPh sb="4" eb="6">
      <t>シュウノウ</t>
    </rPh>
    <rPh sb="6" eb="7">
      <t>ダナ</t>
    </rPh>
    <rPh sb="8" eb="10">
      <t>ジュウキ</t>
    </rPh>
    <rPh sb="19" eb="21">
      <t>ジム</t>
    </rPh>
    <rPh sb="26" eb="28">
      <t>ビヒン</t>
    </rPh>
    <rPh sb="28" eb="29">
      <t>オ</t>
    </rPh>
    <rPh sb="30" eb="31">
      <t>トウ</t>
    </rPh>
    <rPh sb="32" eb="35">
      <t>リヨウシャ</t>
    </rPh>
    <rPh sb="36" eb="38">
      <t>キノウ</t>
    </rPh>
    <rPh sb="38" eb="40">
      <t>クンレン</t>
    </rPh>
    <rPh sb="40" eb="41">
      <t>トウ</t>
    </rPh>
    <rPh sb="42" eb="44">
      <t>リヨウ</t>
    </rPh>
    <rPh sb="48" eb="50">
      <t>ブブン</t>
    </rPh>
    <rPh sb="51" eb="53">
      <t>ショクドウ</t>
    </rPh>
    <rPh sb="53" eb="54">
      <t>ケン</t>
    </rPh>
    <rPh sb="54" eb="56">
      <t>キノウ</t>
    </rPh>
    <rPh sb="56" eb="58">
      <t>クンレン</t>
    </rPh>
    <rPh sb="58" eb="59">
      <t>シツ</t>
    </rPh>
    <rPh sb="60" eb="62">
      <t>メンセキ</t>
    </rPh>
    <rPh sb="64" eb="66">
      <t>ジョガイ</t>
    </rPh>
    <phoneticPr fontId="77"/>
  </si>
  <si>
    <t>【注３】キッチンが食堂兼機能訓練室と接する場合、原則、キッチン前のスペース（６０cm幅）は職員のみが使用するため食堂兼機能訓練室の面積から除外してください。</t>
    <rPh sb="1" eb="2">
      <t>チュウ</t>
    </rPh>
    <rPh sb="18" eb="19">
      <t>セッ</t>
    </rPh>
    <rPh sb="24" eb="26">
      <t>ゲンソク</t>
    </rPh>
    <rPh sb="45" eb="47">
      <t>ショクイン</t>
    </rPh>
    <rPh sb="50" eb="52">
      <t>シヨウ</t>
    </rPh>
    <rPh sb="56" eb="58">
      <t>ショクドウ</t>
    </rPh>
    <rPh sb="58" eb="59">
      <t>ケン</t>
    </rPh>
    <rPh sb="59" eb="61">
      <t>キノウ</t>
    </rPh>
    <rPh sb="61" eb="63">
      <t>クンレン</t>
    </rPh>
    <rPh sb="63" eb="64">
      <t>シツ</t>
    </rPh>
    <phoneticPr fontId="77"/>
  </si>
  <si>
    <t>【注４】通路・廊下相当・スロープ形状の部分は食堂兼機能訓練室の面積に含めることはできません（機能訓練の一環として使用する場合でも不可。）。</t>
    <rPh sb="1" eb="2">
      <t>チュウ</t>
    </rPh>
    <rPh sb="4" eb="6">
      <t>ツウロ</t>
    </rPh>
    <rPh sb="7" eb="9">
      <t>ロウカ</t>
    </rPh>
    <rPh sb="9" eb="11">
      <t>ソウトウ</t>
    </rPh>
    <rPh sb="16" eb="18">
      <t>ケイジョウ</t>
    </rPh>
    <rPh sb="19" eb="21">
      <t>ブブン</t>
    </rPh>
    <rPh sb="22" eb="24">
      <t>ショクドウ</t>
    </rPh>
    <rPh sb="24" eb="25">
      <t>ケン</t>
    </rPh>
    <rPh sb="25" eb="27">
      <t>キノウ</t>
    </rPh>
    <rPh sb="27" eb="29">
      <t>クンレン</t>
    </rPh>
    <rPh sb="29" eb="30">
      <t>シツ</t>
    </rPh>
    <rPh sb="31" eb="33">
      <t>メンセキ</t>
    </rPh>
    <rPh sb="34" eb="35">
      <t>フク</t>
    </rPh>
    <rPh sb="46" eb="48">
      <t>キノウ</t>
    </rPh>
    <rPh sb="48" eb="50">
      <t>クンレン</t>
    </rPh>
    <rPh sb="51" eb="53">
      <t>イッカン</t>
    </rPh>
    <rPh sb="56" eb="58">
      <t>シヨウ</t>
    </rPh>
    <rPh sb="60" eb="62">
      <t>バアイ</t>
    </rPh>
    <rPh sb="64" eb="66">
      <t>フカ</t>
    </rPh>
    <phoneticPr fontId="77"/>
  </si>
  <si>
    <t>【注５】他の事業や他の単位を同時に運営する場合、食堂兼機能訓練室の面積には、他の事業・単位の職員や利用者が通行する通路部分（７０ｃｍ幅）を含めることはできません。</t>
    <rPh sb="1" eb="2">
      <t>チュウ</t>
    </rPh>
    <rPh sb="4" eb="5">
      <t>タ</t>
    </rPh>
    <rPh sb="6" eb="8">
      <t>ジギョウ</t>
    </rPh>
    <rPh sb="9" eb="10">
      <t>タ</t>
    </rPh>
    <rPh sb="11" eb="13">
      <t>タンイ</t>
    </rPh>
    <rPh sb="14" eb="16">
      <t>ドウジ</t>
    </rPh>
    <rPh sb="17" eb="19">
      <t>ウンエイ</t>
    </rPh>
    <rPh sb="21" eb="23">
      <t>バアイ</t>
    </rPh>
    <rPh sb="24" eb="26">
      <t>ショクドウ</t>
    </rPh>
    <rPh sb="26" eb="27">
      <t>ケン</t>
    </rPh>
    <rPh sb="27" eb="29">
      <t>キノウ</t>
    </rPh>
    <rPh sb="29" eb="31">
      <t>クンレン</t>
    </rPh>
    <rPh sb="31" eb="32">
      <t>シツ</t>
    </rPh>
    <rPh sb="33" eb="35">
      <t>メンセキ</t>
    </rPh>
    <rPh sb="38" eb="39">
      <t>タ</t>
    </rPh>
    <rPh sb="40" eb="42">
      <t>ジギョウ</t>
    </rPh>
    <rPh sb="43" eb="45">
      <t>タンイ</t>
    </rPh>
    <rPh sb="46" eb="48">
      <t>ショクイン</t>
    </rPh>
    <rPh sb="49" eb="52">
      <t>リヨウシャ</t>
    </rPh>
    <rPh sb="53" eb="55">
      <t>ツウコウ</t>
    </rPh>
    <rPh sb="57" eb="59">
      <t>ツウロ</t>
    </rPh>
    <rPh sb="59" eb="61">
      <t>ブブン</t>
    </rPh>
    <rPh sb="66" eb="67">
      <t>ハバ</t>
    </rPh>
    <rPh sb="69" eb="70">
      <t>フク</t>
    </rPh>
    <phoneticPr fontId="77"/>
  </si>
  <si>
    <t>1　 各室の用途及び面積を記載してください。</t>
    <phoneticPr fontId="12"/>
  </si>
  <si>
    <t>2　 当該事業の専用部分と他との共用部分を色分けする等使用関係を分かり易く表示してください。</t>
    <phoneticPr fontId="12"/>
  </si>
  <si>
    <t>3   別添の（外観及び内部の様子がわかる）写真について、その撮影した位置・方向等が分かるように写真の番号と撮影方向を記した</t>
    <phoneticPr fontId="12"/>
  </si>
  <si>
    <t xml:space="preserve">     矢印を記載してください。</t>
    <phoneticPr fontId="12"/>
  </si>
  <si>
    <t>※写真の撮影箇所は、以下を必須とします。</t>
    <rPh sb="1" eb="3">
      <t>シャシン</t>
    </rPh>
    <rPh sb="4" eb="6">
      <t>サツエイ</t>
    </rPh>
    <rPh sb="6" eb="8">
      <t>カショ</t>
    </rPh>
    <rPh sb="10" eb="12">
      <t>イカ</t>
    </rPh>
    <rPh sb="13" eb="15">
      <t>ヒッス</t>
    </rPh>
    <phoneticPr fontId="77"/>
  </si>
  <si>
    <r>
      <t>※面積は</t>
    </r>
    <r>
      <rPr>
        <b/>
        <sz val="12"/>
        <color rgb="FFFF0000"/>
        <rFont val="ＭＳ Ｐゴシック"/>
        <family val="3"/>
        <charset val="128"/>
      </rPr>
      <t>内法</t>
    </r>
    <r>
      <rPr>
        <sz val="12"/>
        <color rgb="FFFF0000"/>
        <rFont val="ＭＳ Ｐゴシック"/>
        <family val="3"/>
        <charset val="128"/>
      </rPr>
      <t>により測定し、記載してください。</t>
    </r>
    <rPh sb="1" eb="3">
      <t>メンセキ</t>
    </rPh>
    <rPh sb="4" eb="6">
      <t>ウチノリ</t>
    </rPh>
    <rPh sb="9" eb="11">
      <t>ソクテイ</t>
    </rPh>
    <rPh sb="13" eb="15">
      <t>キサイ</t>
    </rPh>
    <phoneticPr fontId="12"/>
  </si>
  <si>
    <t>　　　（※申請にあたっては、板橋区への事前相談を終えている必要があります）
　　</t>
    <rPh sb="5" eb="7">
      <t>シンセイ</t>
    </rPh>
    <rPh sb="14" eb="17">
      <t>イタバシク</t>
    </rPh>
    <rPh sb="19" eb="21">
      <t>ジゼン</t>
    </rPh>
    <rPh sb="21" eb="23">
      <t>ソウダン</t>
    </rPh>
    <rPh sb="24" eb="25">
      <t>オ</t>
    </rPh>
    <rPh sb="29" eb="31">
      <t>ヒツヨウ</t>
    </rPh>
    <phoneticPr fontId="12"/>
  </si>
  <si>
    <t>４．事業に使用する建物が適法に使用できることの確認は開設事業様において行ってください。</t>
    <rPh sb="2" eb="4">
      <t>ジギョウ</t>
    </rPh>
    <rPh sb="5" eb="7">
      <t>シヨウ</t>
    </rPh>
    <rPh sb="9" eb="11">
      <t>タテモノ</t>
    </rPh>
    <rPh sb="12" eb="14">
      <t>テキホウ</t>
    </rPh>
    <rPh sb="15" eb="17">
      <t>シヨウ</t>
    </rPh>
    <rPh sb="23" eb="25">
      <t>カクニン</t>
    </rPh>
    <rPh sb="26" eb="28">
      <t>カイセツ</t>
    </rPh>
    <rPh sb="28" eb="30">
      <t>ジギョウ</t>
    </rPh>
    <rPh sb="30" eb="31">
      <t>サマ</t>
    </rPh>
    <rPh sb="35" eb="36">
      <t>オコナ</t>
    </rPh>
    <phoneticPr fontId="12"/>
  </si>
  <si>
    <t>　　事業所指定申請の審査にあたっては、建物適法にできていることを前提に審査します。</t>
    <rPh sb="2" eb="4">
      <t>ジギョウ</t>
    </rPh>
    <rPh sb="4" eb="5">
      <t>ショ</t>
    </rPh>
    <rPh sb="5" eb="7">
      <t>シテイ</t>
    </rPh>
    <rPh sb="7" eb="9">
      <t>シンセイ</t>
    </rPh>
    <rPh sb="10" eb="12">
      <t>シンサ</t>
    </rPh>
    <rPh sb="19" eb="21">
      <t>タテモノ</t>
    </rPh>
    <rPh sb="21" eb="23">
      <t>テキホウ</t>
    </rPh>
    <rPh sb="32" eb="34">
      <t>ゼンテイ</t>
    </rPh>
    <rPh sb="35" eb="37">
      <t>シンサ</t>
    </rPh>
    <phoneticPr fontId="12"/>
  </si>
  <si>
    <t>介護報酬告示上の額又は区が定めた額の１割、２割又は３割（負担割合証の割合に準ずる）</t>
    <rPh sb="0" eb="2">
      <t>カイゴ</t>
    </rPh>
    <rPh sb="2" eb="4">
      <t>ホウシュウ</t>
    </rPh>
    <rPh sb="4" eb="6">
      <t>コクジ</t>
    </rPh>
    <rPh sb="6" eb="7">
      <t>ジョウ</t>
    </rPh>
    <rPh sb="8" eb="9">
      <t>ガク</t>
    </rPh>
    <rPh sb="9" eb="10">
      <t>マタ</t>
    </rPh>
    <rPh sb="11" eb="12">
      <t>ク</t>
    </rPh>
    <rPh sb="13" eb="14">
      <t>サダ</t>
    </rPh>
    <rPh sb="16" eb="17">
      <t>ガク</t>
    </rPh>
    <rPh sb="19" eb="20">
      <t>ワリ</t>
    </rPh>
    <rPh sb="22" eb="23">
      <t>ワリ</t>
    </rPh>
    <rPh sb="23" eb="24">
      <t>マタ</t>
    </rPh>
    <rPh sb="26" eb="27">
      <t>ワリ</t>
    </rPh>
    <phoneticPr fontId="12"/>
  </si>
  <si>
    <r>
      <t>事業所の平面図</t>
    </r>
    <r>
      <rPr>
        <sz val="10"/>
        <color rgb="FFFF0000"/>
        <rFont val="ＭＳ Ｐゴシック"/>
        <family val="3"/>
        <charset val="128"/>
      </rPr>
      <t>（参考様式５）</t>
    </r>
    <r>
      <rPr>
        <sz val="10"/>
        <rFont val="ＭＳ Ｐゴシック"/>
        <family val="3"/>
        <charset val="128"/>
      </rPr>
      <t>・建築図面（食堂及び機能訓練室の求積図を含む）</t>
    </r>
    <rPh sb="8" eb="10">
      <t>サンコウ</t>
    </rPh>
    <rPh sb="10" eb="12">
      <t>ヨウシキ</t>
    </rPh>
    <rPh sb="15" eb="17">
      <t>ケンチク</t>
    </rPh>
    <rPh sb="17" eb="19">
      <t>ズメン</t>
    </rPh>
    <rPh sb="20" eb="22">
      <t>ショクドウ</t>
    </rPh>
    <rPh sb="22" eb="23">
      <t>オヨ</t>
    </rPh>
    <rPh sb="24" eb="26">
      <t>キノウ</t>
    </rPh>
    <rPh sb="26" eb="28">
      <t>クンレン</t>
    </rPh>
    <rPh sb="28" eb="29">
      <t>シツ</t>
    </rPh>
    <rPh sb="30" eb="32">
      <t>キュウセキ</t>
    </rPh>
    <rPh sb="32" eb="33">
      <t>ズ</t>
    </rPh>
    <rPh sb="34" eb="35">
      <t>フク</t>
    </rPh>
    <phoneticPr fontId="12"/>
  </si>
  <si>
    <r>
      <t>利用者からの苦情を処理するために講ずる措置の概要</t>
    </r>
    <r>
      <rPr>
        <sz val="10"/>
        <color rgb="FFFF0000"/>
        <rFont val="ＭＳ Ｐゴシック"/>
        <family val="3"/>
        <charset val="128"/>
      </rPr>
      <t>（参考様式６）</t>
    </r>
    <rPh sb="25" eb="27">
      <t>サンコウ</t>
    </rPh>
    <rPh sb="27" eb="29">
      <t>ヨウシキ</t>
    </rPh>
    <phoneticPr fontId="12"/>
  </si>
  <si>
    <r>
      <t>介護保険法第115条の45の5第2項の規定に該当しない旨の誓約書</t>
    </r>
    <r>
      <rPr>
        <sz val="10"/>
        <color rgb="FFFF0000"/>
        <rFont val="ＭＳ Ｐゴシック"/>
        <family val="3"/>
        <charset val="128"/>
      </rPr>
      <t>（参考様式７）</t>
    </r>
    <rPh sb="0" eb="2">
      <t>カイゴ</t>
    </rPh>
    <rPh sb="2" eb="4">
      <t>ホケン</t>
    </rPh>
    <rPh sb="4" eb="5">
      <t>ホウ</t>
    </rPh>
    <rPh sb="5" eb="6">
      <t>ダイ</t>
    </rPh>
    <rPh sb="9" eb="10">
      <t>ジョウ</t>
    </rPh>
    <rPh sb="15" eb="16">
      <t>ダイ</t>
    </rPh>
    <rPh sb="17" eb="18">
      <t>コウ</t>
    </rPh>
    <rPh sb="19" eb="21">
      <t>キテイ</t>
    </rPh>
    <rPh sb="22" eb="24">
      <t>ガイトウ</t>
    </rPh>
    <rPh sb="27" eb="28">
      <t>ムネ</t>
    </rPh>
    <rPh sb="29" eb="32">
      <t>セイヤクショ</t>
    </rPh>
    <rPh sb="33" eb="35">
      <t>サンコウ</t>
    </rPh>
    <rPh sb="35" eb="37">
      <t>ヨウシキ</t>
    </rPh>
    <phoneticPr fontId="12"/>
  </si>
  <si>
    <t>（参考様式５）</t>
    <rPh sb="1" eb="3">
      <t>サンコウ</t>
    </rPh>
    <rPh sb="3" eb="5">
      <t>ヨウシキ</t>
    </rPh>
    <phoneticPr fontId="12"/>
  </si>
  <si>
    <t>（参考様式６）</t>
    <rPh sb="1" eb="3">
      <t>サンコウ</t>
    </rPh>
    <rPh sb="3" eb="5">
      <t>ヨウシキ</t>
    </rPh>
    <phoneticPr fontId="12"/>
  </si>
  <si>
    <r>
      <t>　　（　　）年（　　）月頃に手続予定。</t>
    </r>
    <r>
      <rPr>
        <sz val="9"/>
        <color theme="1"/>
        <rFont val="ＭＳ Ｐゴシック"/>
        <family val="3"/>
        <charset val="128"/>
        <scheme val="minor"/>
      </rPr>
      <t>（申請から３ヶ月以内の年月をご記入ください。）</t>
    </r>
    <rPh sb="6" eb="7">
      <t>ネン</t>
    </rPh>
    <rPh sb="11" eb="12">
      <t>ガツ</t>
    </rPh>
    <rPh sb="12" eb="13">
      <t>ゴロ</t>
    </rPh>
    <rPh sb="14" eb="16">
      <t>テツヅ</t>
    </rPh>
    <rPh sb="16" eb="18">
      <t>ヨテイ</t>
    </rPh>
    <rPh sb="20" eb="22">
      <t>シンセイ</t>
    </rPh>
    <rPh sb="26" eb="27">
      <t>ゲツ</t>
    </rPh>
    <rPh sb="27" eb="29">
      <t>イナイ</t>
    </rPh>
    <rPh sb="30" eb="32">
      <t>ネンゲツ</t>
    </rPh>
    <rPh sb="34" eb="36">
      <t>キニュウ</t>
    </rPh>
    <phoneticPr fontId="42"/>
  </si>
  <si>
    <t>生活相談員兼務</t>
    <rPh sb="0" eb="2">
      <t>セイカツ</t>
    </rPh>
    <rPh sb="2" eb="5">
      <t>ソウダンイン</t>
    </rPh>
    <rPh sb="5" eb="7">
      <t>ケンム</t>
    </rPh>
    <phoneticPr fontId="12"/>
  </si>
  <si>
    <t>管理者兼務</t>
    <rPh sb="0" eb="3">
      <t>カンリシャ</t>
    </rPh>
    <rPh sb="3" eb="5">
      <t>ケンム</t>
    </rPh>
    <phoneticPr fontId="12"/>
  </si>
  <si>
    <t>機能訓練指導員兼務</t>
    <rPh sb="0" eb="2">
      <t>キノウ</t>
    </rPh>
    <rPh sb="2" eb="4">
      <t>クンレン</t>
    </rPh>
    <rPh sb="4" eb="7">
      <t>シドウイン</t>
    </rPh>
    <rPh sb="7" eb="9">
      <t>ケンム</t>
    </rPh>
    <phoneticPr fontId="12"/>
  </si>
  <si>
    <t>看護職員兼務</t>
    <rPh sb="0" eb="2">
      <t>カンゴ</t>
    </rPh>
    <rPh sb="2" eb="4">
      <t>ショクイン</t>
    </rPh>
    <rPh sb="4" eb="6">
      <t>ケンム</t>
    </rPh>
    <phoneticPr fontId="12"/>
  </si>
  <si>
    <t>（宛先） 板橋区長</t>
    <rPh sb="1" eb="2">
      <t>アテ</t>
    </rPh>
    <rPh sb="2" eb="3">
      <t>サキ</t>
    </rPh>
    <rPh sb="5" eb="8">
      <t>イタバシク</t>
    </rPh>
    <rPh sb="8" eb="9">
      <t>チョウ</t>
    </rPh>
    <phoneticPr fontId="12"/>
  </si>
  <si>
    <t>※参考様式５の他に建築図面の提出も併せてお願いします。</t>
    <rPh sb="1" eb="3">
      <t>サンコウ</t>
    </rPh>
    <rPh sb="3" eb="5">
      <t>ヨウシキ</t>
    </rPh>
    <rPh sb="7" eb="8">
      <t>ホカ</t>
    </rPh>
    <rPh sb="9" eb="11">
      <t>ケンチク</t>
    </rPh>
    <rPh sb="11" eb="13">
      <t>ズメン</t>
    </rPh>
    <rPh sb="14" eb="16">
      <t>テイシュツ</t>
    </rPh>
    <rPh sb="17" eb="18">
      <t>アワ</t>
    </rPh>
    <rPh sb="21" eb="22">
      <t>ネガ</t>
    </rPh>
    <phoneticPr fontId="12"/>
  </si>
  <si>
    <t>事業所名</t>
    <rPh sb="0" eb="3">
      <t>ジギョウショ</t>
    </rPh>
    <rPh sb="3" eb="4">
      <t>メイ</t>
    </rPh>
    <phoneticPr fontId="12"/>
  </si>
  <si>
    <t>令和</t>
    <rPh sb="0" eb="2">
      <t>レイワ</t>
    </rPh>
    <phoneticPr fontId="12"/>
  </si>
  <si>
    <t>※吸収合併等に伴う新規指定の場合は提出書類の一部省略が可能です。詳細については施設整備・事業者指定係まで</t>
    <rPh sb="1" eb="3">
      <t>キュウシュウ</t>
    </rPh>
    <rPh sb="3" eb="5">
      <t>ガッペイ</t>
    </rPh>
    <rPh sb="5" eb="6">
      <t>ナド</t>
    </rPh>
    <rPh sb="7" eb="8">
      <t>トモナ</t>
    </rPh>
    <rPh sb="9" eb="11">
      <t>シンキ</t>
    </rPh>
    <rPh sb="11" eb="13">
      <t>シテイ</t>
    </rPh>
    <rPh sb="14" eb="16">
      <t>バアイ</t>
    </rPh>
    <rPh sb="17" eb="19">
      <t>テイシュツ</t>
    </rPh>
    <rPh sb="19" eb="21">
      <t>ショルイ</t>
    </rPh>
    <rPh sb="22" eb="24">
      <t>イチブ</t>
    </rPh>
    <rPh sb="24" eb="26">
      <t>ショウリャク</t>
    </rPh>
    <rPh sb="27" eb="29">
      <t>カノウ</t>
    </rPh>
    <rPh sb="32" eb="34">
      <t>ショウサイ</t>
    </rPh>
    <rPh sb="39" eb="41">
      <t>シセツ</t>
    </rPh>
    <rPh sb="41" eb="43">
      <t>セイビ</t>
    </rPh>
    <rPh sb="44" eb="47">
      <t>ジギョウシャ</t>
    </rPh>
    <rPh sb="47" eb="49">
      <t>シテイ</t>
    </rPh>
    <rPh sb="49" eb="50">
      <t>カカリ</t>
    </rPh>
    <phoneticPr fontId="12"/>
  </si>
  <si>
    <t>　お問い合わせください。（電話：03-3579-2253）</t>
    <rPh sb="2" eb="3">
      <t>ト</t>
    </rPh>
    <rPh sb="4" eb="5">
      <t>ア</t>
    </rPh>
    <rPh sb="13" eb="15">
      <t>デンワ</t>
    </rPh>
    <phoneticPr fontId="12"/>
  </si>
  <si>
    <t>※指定日以降も板橋区からの連絡等はこちらのメールアドレス宛に行います。 可能な限り、指定日以降も連絡可能なメールアドレスの記入をお願いいたします。</t>
  </si>
  <si>
    <t>（メールアドレス）※　</t>
    <phoneticPr fontId="12"/>
  </si>
  <si>
    <t>Email</t>
    <phoneticPr fontId="12"/>
  </si>
  <si>
    <t xml:space="preserve">  市町村長は、前項の申請があった場合において、申請者が厚生労働省令で定める基準に従って適正に第１号事業を行うことができないと認められるときは、指定事業者の指定をしてはならない。</t>
    <rPh sb="3" eb="4">
      <t>マチ</t>
    </rPh>
    <phoneticPr fontId="12"/>
  </si>
  <si>
    <t>①建物外観／②食堂及び機能訓練室／③事務室内</t>
    <rPh sb="1" eb="3">
      <t>タテモノ</t>
    </rPh>
    <rPh sb="3" eb="5">
      <t>ガイカン</t>
    </rPh>
    <rPh sb="7" eb="9">
      <t>ショクドウ</t>
    </rPh>
    <rPh sb="9" eb="10">
      <t>オヨ</t>
    </rPh>
    <rPh sb="11" eb="13">
      <t>キノウ</t>
    </rPh>
    <rPh sb="13" eb="15">
      <t>クンレン</t>
    </rPh>
    <rPh sb="15" eb="16">
      <t>シツ</t>
    </rPh>
    <rPh sb="18" eb="20">
      <t>ジム</t>
    </rPh>
    <rPh sb="20" eb="22">
      <t>シツナイ</t>
    </rPh>
    <phoneticPr fontId="12"/>
  </si>
  <si>
    <t>事務室</t>
    <rPh sb="0" eb="3">
      <t>ジムシツ</t>
    </rPh>
    <phoneticPr fontId="77"/>
  </si>
  <si>
    <t>【注２】</t>
    <phoneticPr fontId="12"/>
  </si>
  <si>
    <t>事業所の平面図等</t>
    <phoneticPr fontId="12"/>
  </si>
  <si>
    <t>介護予防・日常生活支援総合事業／第１号通所事業費</t>
    <phoneticPr fontId="12"/>
  </si>
  <si>
    <t>算定に係る体制等に関する届出書</t>
    <phoneticPr fontId="12"/>
  </si>
  <si>
    <t>３　第１号通所事業費算定に係る体制等状況一覧表に関すること</t>
    <phoneticPr fontId="12"/>
  </si>
  <si>
    <t>あり</t>
    <phoneticPr fontId="12"/>
  </si>
  <si>
    <t>１　なし</t>
    <phoneticPr fontId="12"/>
  </si>
  <si>
    <t>加算Ⅰ</t>
    <phoneticPr fontId="12"/>
  </si>
  <si>
    <t>加算Ⅱ</t>
    <phoneticPr fontId="12"/>
  </si>
  <si>
    <t>２　あり</t>
    <phoneticPr fontId="12"/>
  </si>
  <si>
    <t>加算Ⅰ</t>
    <rPh sb="0" eb="2">
      <t>カサン</t>
    </rPh>
    <phoneticPr fontId="12"/>
  </si>
  <si>
    <t>加算Ⅲ</t>
    <rPh sb="0" eb="2">
      <t>カサン</t>
    </rPh>
    <phoneticPr fontId="12"/>
  </si>
  <si>
    <t>加算の算定にあたり必要となる書類等は、別紙「第１号事業費算定に係る体制に関する届出書類一覧」を確認してください。</t>
    <rPh sb="0" eb="2">
      <t>カサン</t>
    </rPh>
    <rPh sb="3" eb="5">
      <t>サンテイ</t>
    </rPh>
    <rPh sb="9" eb="11">
      <t>ヒツヨウ</t>
    </rPh>
    <rPh sb="14" eb="17">
      <t>ショルイナド</t>
    </rPh>
    <rPh sb="19" eb="21">
      <t>ベッシ</t>
    </rPh>
    <rPh sb="22" eb="23">
      <t>ダイ</t>
    </rPh>
    <rPh sb="24" eb="25">
      <t>ゴウ</t>
    </rPh>
    <rPh sb="25" eb="27">
      <t>ジギョウ</t>
    </rPh>
    <rPh sb="27" eb="28">
      <t>ヒ</t>
    </rPh>
    <rPh sb="28" eb="30">
      <t>サンテイ</t>
    </rPh>
    <rPh sb="31" eb="32">
      <t>カカ</t>
    </rPh>
    <rPh sb="33" eb="35">
      <t>タイセイ</t>
    </rPh>
    <rPh sb="36" eb="37">
      <t>カン</t>
    </rPh>
    <rPh sb="39" eb="40">
      <t>トドケ</t>
    </rPh>
    <rPh sb="40" eb="41">
      <t>デ</t>
    </rPh>
    <rPh sb="41" eb="43">
      <t>ショルイ</t>
    </rPh>
    <rPh sb="43" eb="45">
      <t>イチラン</t>
    </rPh>
    <rPh sb="47" eb="49">
      <t>カクニン</t>
    </rPh>
    <phoneticPr fontId="12"/>
  </si>
  <si>
    <t>割引の設定は、事前相談が必要となります。</t>
    <rPh sb="0" eb="2">
      <t>ワリビキ</t>
    </rPh>
    <rPh sb="3" eb="5">
      <t>セッテイ</t>
    </rPh>
    <rPh sb="7" eb="9">
      <t>ジゼン</t>
    </rPh>
    <rPh sb="9" eb="11">
      <t>ソウダン</t>
    </rPh>
    <rPh sb="12" eb="14">
      <t>ヒツヨウ</t>
    </rPh>
    <phoneticPr fontId="12"/>
  </si>
  <si>
    <t>（変更前）</t>
    <rPh sb="1" eb="3">
      <t>ヘンコウ</t>
    </rPh>
    <rPh sb="3" eb="4">
      <t>マエ</t>
    </rPh>
    <phoneticPr fontId="12"/>
  </si>
  <si>
    <t>（参考様式１）</t>
    <rPh sb="1" eb="3">
      <t>サンコウ</t>
    </rPh>
    <rPh sb="3" eb="5">
      <t>ヨウシキ</t>
    </rPh>
    <phoneticPr fontId="12"/>
  </si>
  <si>
    <t>４週</t>
  </si>
  <si>
    <t>予定</t>
  </si>
  <si>
    <t>常勤の従業者が当該月（４週間）に勤務すべき時間数</t>
  </si>
  <si>
    <t>時間/週</t>
    <phoneticPr fontId="12"/>
  </si>
  <si>
    <t>時間/月</t>
    <rPh sb="0" eb="2">
      <t>ジカン</t>
    </rPh>
    <rPh sb="3" eb="4">
      <t>ガツ</t>
    </rPh>
    <phoneticPr fontId="12"/>
  </si>
  <si>
    <t>（</t>
    <phoneticPr fontId="12"/>
  </si>
  <si>
    <t>）</t>
    <phoneticPr fontId="12"/>
  </si>
  <si>
    <t>(4) 事業所全体のサービス提供単位数</t>
  </si>
  <si>
    <t>当月の日数</t>
  </si>
  <si>
    <t>単位</t>
    <rPh sb="0" eb="2">
      <t>タンイ</t>
    </rPh>
    <phoneticPr fontId="12"/>
  </si>
  <si>
    <t>単位目</t>
    <rPh sb="0" eb="2">
      <t>タンイ</t>
    </rPh>
    <rPh sb="2" eb="3">
      <t>モク</t>
    </rPh>
    <phoneticPr fontId="12"/>
  </si>
  <si>
    <t xml:space="preserve">(5) 当該サービス提供単位のサービス提供時間 </t>
  </si>
  <si>
    <t>時間）</t>
  </si>
  <si>
    <t>～</t>
  </si>
  <si>
    <t>～</t>
    <phoneticPr fontId="12"/>
  </si>
  <si>
    <t>勤務　　形態</t>
    <rPh sb="0" eb="2">
      <t>キンム</t>
    </rPh>
    <rPh sb="4" eb="6">
      <t>ケイタイ</t>
    </rPh>
    <phoneticPr fontId="12"/>
  </si>
  <si>
    <t>週平均　　勤務時間数</t>
    <rPh sb="0" eb="3">
      <t>シュウヘイキン</t>
    </rPh>
    <rPh sb="5" eb="7">
      <t>キンム</t>
    </rPh>
    <rPh sb="7" eb="9">
      <t>ジカン</t>
    </rPh>
    <rPh sb="9" eb="10">
      <t>スウ</t>
    </rPh>
    <phoneticPr fontId="12"/>
  </si>
  <si>
    <t>兼務状況
（兼務先／兼務する　職務の内容）等</t>
    <rPh sb="0" eb="2">
      <t>ケンム</t>
    </rPh>
    <rPh sb="2" eb="4">
      <t>ジョウキョウ</t>
    </rPh>
    <rPh sb="6" eb="8">
      <t>ケンム</t>
    </rPh>
    <rPh sb="8" eb="9">
      <t>サキ</t>
    </rPh>
    <rPh sb="10" eb="12">
      <t>ケンム</t>
    </rPh>
    <rPh sb="15" eb="17">
      <t>ショクム</t>
    </rPh>
    <rPh sb="18" eb="20">
      <t>ナイヨウ</t>
    </rPh>
    <rPh sb="21" eb="22">
      <t>ナド</t>
    </rPh>
    <phoneticPr fontId="12"/>
  </si>
  <si>
    <t>≪要 提出≫</t>
  </si>
  <si>
    <t>■シフト記号表（勤務時間帯）</t>
  </si>
  <si>
    <t>※24時間表記</t>
  </si>
  <si>
    <t>休憩時間1時間は「1:00」、休憩時間45分は「00:45」と入力してください。</t>
  </si>
  <si>
    <t>勤務時間</t>
  </si>
  <si>
    <t>サービス提供時間</t>
  </si>
  <si>
    <t>サービス提供時間内の勤務時間</t>
  </si>
  <si>
    <t>自由記載欄</t>
  </si>
  <si>
    <t>No</t>
  </si>
  <si>
    <t>記号</t>
  </si>
  <si>
    <t>始業時刻</t>
  </si>
  <si>
    <t>終業時刻</t>
  </si>
  <si>
    <t>うち、休憩時間</t>
  </si>
  <si>
    <t>開始時刻</t>
  </si>
  <si>
    <t>終了時刻</t>
  </si>
  <si>
    <t>a</t>
  </si>
  <si>
    <t>：</t>
  </si>
  <si>
    <t>（</t>
  </si>
  <si>
    <t>)</t>
  </si>
  <si>
    <t>b</t>
  </si>
  <si>
    <t>c</t>
  </si>
  <si>
    <t>d</t>
  </si>
  <si>
    <t>e</t>
  </si>
  <si>
    <t>f</t>
  </si>
  <si>
    <t>g</t>
  </si>
  <si>
    <t>h</t>
  </si>
  <si>
    <t>i</t>
  </si>
  <si>
    <t>j</t>
  </si>
  <si>
    <t>k</t>
  </si>
  <si>
    <t>l</t>
  </si>
  <si>
    <t>m</t>
  </si>
  <si>
    <t>n</t>
  </si>
  <si>
    <t>o</t>
  </si>
  <si>
    <t>p</t>
  </si>
  <si>
    <t>q</t>
  </si>
  <si>
    <t>r</t>
  </si>
  <si>
    <t>s</t>
  </si>
  <si>
    <t>t</t>
  </si>
  <si>
    <t>u</t>
  </si>
  <si>
    <t>v</t>
  </si>
  <si>
    <t>w</t>
  </si>
  <si>
    <t>x</t>
  </si>
  <si>
    <t>y</t>
  </si>
  <si>
    <t>z</t>
  </si>
  <si>
    <t>休</t>
  </si>
  <si>
    <t>休日</t>
  </si>
  <si>
    <t>-</t>
  </si>
  <si>
    <t>・職種ごとの勤務時間を「○：○○～○：○○」と表記することが困難な場合は、No21～30を活用し、勤務時間数のみを入力してください。</t>
  </si>
  <si>
    <t>・No1～20は始業時刻・終業時刻・休憩時間等を入力すると勤務時間数が計算されますが、入力の補助を目的とするものですので、結果に誤りがないかご確認ください。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</si>
  <si>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</si>
  <si>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</si>
  <si>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シフト記号</t>
    <phoneticPr fontId="12"/>
  </si>
  <si>
    <t>勤務時間数</t>
    <phoneticPr fontId="12"/>
  </si>
  <si>
    <t>サービス提供時間内
の勤務時間数</t>
    <phoneticPr fontId="12"/>
  </si>
  <si>
    <t>生活相談員</t>
  </si>
  <si>
    <t>介護職員</t>
  </si>
  <si>
    <t>看護職員</t>
  </si>
  <si>
    <t>機能訓練指導員</t>
  </si>
  <si>
    <t>（参考）
 1日の職種別人員内訳</t>
    <phoneticPr fontId="12"/>
  </si>
  <si>
    <t>　職種欄には「管理者」「生活相談員」「看護職員」「介護職員」「機能訓練指導員」のいずれかの職種名を選択してください。</t>
    <rPh sb="1" eb="3">
      <t>ショクシュ</t>
    </rPh>
    <rPh sb="7" eb="10">
      <t>カンリシャ</t>
    </rPh>
    <rPh sb="12" eb="14">
      <t>セイカツ</t>
    </rPh>
    <rPh sb="14" eb="17">
      <t>ソウダンイン</t>
    </rPh>
    <rPh sb="19" eb="21">
      <t>カンゴ</t>
    </rPh>
    <rPh sb="21" eb="23">
      <t>ショクイン</t>
    </rPh>
    <rPh sb="25" eb="27">
      <t>カイゴ</t>
    </rPh>
    <rPh sb="27" eb="29">
      <t>ショクイン</t>
    </rPh>
    <rPh sb="31" eb="33">
      <t>キノウ</t>
    </rPh>
    <rPh sb="33" eb="35">
      <t>クンレン</t>
    </rPh>
    <rPh sb="35" eb="38">
      <t>シドウイン</t>
    </rPh>
    <rPh sb="45" eb="47">
      <t>ショクシュ</t>
    </rPh>
    <rPh sb="47" eb="48">
      <t>メイ</t>
    </rPh>
    <rPh sb="49" eb="51">
      <t>センタク</t>
    </rPh>
    <phoneticPr fontId="12"/>
  </si>
  <si>
    <t>　勤務形態欄は次の区分によりアルファベットで選択してください。</t>
    <rPh sb="22" eb="24">
      <t>センタク</t>
    </rPh>
    <phoneticPr fontId="12"/>
  </si>
  <si>
    <t>・通所介護における「確保すべき従業者の勤務延時間数」には、「最低限確保すべきとされている程度の休憩時間は含めて差し支えない」としており、</t>
    <phoneticPr fontId="12"/>
  </si>
  <si>
    <t>　「サービス提供時間内の勤務時間」の計算にあたってその休憩時間を差し引く必要はないのでご留意ください。</t>
    <phoneticPr fontId="12"/>
  </si>
  <si>
    <t>・従業員１人につき、勤務延時間数に算入できる時間数は、当該事業所において常勤の従業者が勤務すべき時間数を上限とする。</t>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phoneticPr fontId="12"/>
  </si>
  <si>
    <t>　
（例えば、常勤が勤務すべき時間数が４週で160時間の事業所において、法人役員等であって４週で172時間勤務する従業員であっても、160時間を上限とすること）</t>
    <phoneticPr fontId="12"/>
  </si>
  <si>
    <t xml:space="preserve">・当該事業所における勤務時間が、当該事業所において定められている常勤の従業者が勤務すべき時間数に達していることをいう。雇用の形態は考慮しない。
</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phoneticPr fontId="12"/>
  </si>
  <si>
    <t>（例えば、常勤者は4週で160時間勤務することとされた事業所であれば、パート雇用であっても、4週160時間勤務する従業者は常勤となる）</t>
    <phoneticPr fontId="12"/>
  </si>
  <si>
    <t>　それぞれ勤務時間ごとに番号を付して記入すること。</t>
    <phoneticPr fontId="12"/>
  </si>
  <si>
    <t>　従業者全員（管理者を含む。）について勤務時間ごとにアルファベットを付し（シフト記号表に入力）、</t>
    <rPh sb="40" eb="42">
      <t>キゴウ</t>
    </rPh>
    <rPh sb="42" eb="43">
      <t>ヒョウ</t>
    </rPh>
    <rPh sb="44" eb="46">
      <t>ニュウリョク</t>
    </rPh>
    <phoneticPr fontId="12"/>
  </si>
  <si>
    <t>　その番号を上表に記入してください。</t>
    <phoneticPr fontId="12"/>
  </si>
  <si>
    <t>【備考】</t>
    <rPh sb="1" eb="3">
      <t>ビコウ</t>
    </rPh>
    <phoneticPr fontId="12"/>
  </si>
  <si>
    <t>・看護職員と機能訓練指導員を兼務するような場合にあっては、当該従業員が1日に勤務すべき時間数を、看護関連業務を行う時間と機能訓練関連業務を行う時間とに按分し、</t>
    <rPh sb="1" eb="3">
      <t>カンゴ</t>
    </rPh>
    <rPh sb="3" eb="5">
      <t>ショクイン</t>
    </rPh>
    <rPh sb="6" eb="8">
      <t>キノウ</t>
    </rPh>
    <rPh sb="8" eb="10">
      <t>クンレン</t>
    </rPh>
    <rPh sb="10" eb="13">
      <t>シドウイン</t>
    </rPh>
    <rPh sb="14" eb="16">
      <t>ケンム</t>
    </rPh>
    <rPh sb="21" eb="23">
      <t>バアイ</t>
    </rPh>
    <rPh sb="29" eb="31">
      <t>トウガイ</t>
    </rPh>
    <rPh sb="31" eb="34">
      <t>ジュウギョウイン</t>
    </rPh>
    <rPh sb="36" eb="37">
      <t>ニチ</t>
    </rPh>
    <rPh sb="38" eb="40">
      <t>キンム</t>
    </rPh>
    <rPh sb="43" eb="46">
      <t>ジカンスウ</t>
    </rPh>
    <rPh sb="48" eb="50">
      <t>カンゴ</t>
    </rPh>
    <rPh sb="50" eb="52">
      <t>カンレン</t>
    </rPh>
    <rPh sb="52" eb="54">
      <t>ギョウム</t>
    </rPh>
    <rPh sb="55" eb="56">
      <t>オコナ</t>
    </rPh>
    <rPh sb="57" eb="59">
      <t>ジカン</t>
    </rPh>
    <rPh sb="60" eb="62">
      <t>キノウ</t>
    </rPh>
    <rPh sb="62" eb="64">
      <t>クンレン</t>
    </rPh>
    <rPh sb="64" eb="66">
      <t>カンレン</t>
    </rPh>
    <rPh sb="66" eb="68">
      <t>ギョウム</t>
    </rPh>
    <rPh sb="69" eb="70">
      <t>オコナ</t>
    </rPh>
    <rPh sb="71" eb="73">
      <t>ジカン</t>
    </rPh>
    <phoneticPr fontId="12"/>
  </si>
  <si>
    <t>管理者</t>
  </si>
  <si>
    <t>Ｂ</t>
  </si>
  <si>
    <t>板橋　一郎</t>
    <rPh sb="0" eb="2">
      <t>イタバシ</t>
    </rPh>
    <rPh sb="3" eb="5">
      <t>イチロウ</t>
    </rPh>
    <phoneticPr fontId="12"/>
  </si>
  <si>
    <t>a</t>
    <phoneticPr fontId="12"/>
  </si>
  <si>
    <t>a</t>
    <phoneticPr fontId="12"/>
  </si>
  <si>
    <t>a</t>
    <phoneticPr fontId="12"/>
  </si>
  <si>
    <t>a</t>
    <phoneticPr fontId="12"/>
  </si>
  <si>
    <t>b</t>
    <phoneticPr fontId="12"/>
  </si>
  <si>
    <t>b</t>
    <phoneticPr fontId="12"/>
  </si>
  <si>
    <t>成増　二郎</t>
    <rPh sb="0" eb="2">
      <t>ナリマス</t>
    </rPh>
    <rPh sb="3" eb="5">
      <t>ジロウ</t>
    </rPh>
    <phoneticPr fontId="12"/>
  </si>
  <si>
    <t>Ａ</t>
  </si>
  <si>
    <t>中板　花子</t>
    <rPh sb="0" eb="1">
      <t>ナカ</t>
    </rPh>
    <rPh sb="1" eb="2">
      <t>イタ</t>
    </rPh>
    <rPh sb="3" eb="5">
      <t>ハナコ</t>
    </rPh>
    <phoneticPr fontId="12"/>
  </si>
  <si>
    <t>Ｃ</t>
  </si>
  <si>
    <t>大山　三郎</t>
    <rPh sb="0" eb="2">
      <t>オオヤマ</t>
    </rPh>
    <rPh sb="3" eb="5">
      <t>サブロウ</t>
    </rPh>
    <phoneticPr fontId="12"/>
  </si>
  <si>
    <t>d</t>
    <phoneticPr fontId="12"/>
  </si>
  <si>
    <t>d</t>
    <phoneticPr fontId="12"/>
  </si>
  <si>
    <t>c</t>
    <phoneticPr fontId="12"/>
  </si>
  <si>
    <t>c</t>
    <phoneticPr fontId="12"/>
  </si>
  <si>
    <t>e</t>
    <phoneticPr fontId="12"/>
  </si>
  <si>
    <t>e</t>
    <phoneticPr fontId="12"/>
  </si>
  <si>
    <t>e</t>
    <phoneticPr fontId="12"/>
  </si>
  <si>
    <t>　緑色のセルには入力、青色のセルはプルダウンから項目を選んで記入してください。</t>
    <phoneticPr fontId="12"/>
  </si>
  <si>
    <t>　その記号を上表に入力してください。</t>
    <rPh sb="3" eb="5">
      <t>キゴウ</t>
    </rPh>
    <rPh sb="9" eb="11">
      <t>ニュウリョク</t>
    </rPh>
    <phoneticPr fontId="12"/>
  </si>
  <si>
    <t>・シフト記号が足りない場合は、適宜、行を追加してください。→増やしたい行を選択、「Ctrl」と「+」を同時に押す</t>
    <rPh sb="30" eb="31">
      <t>フ</t>
    </rPh>
    <rPh sb="35" eb="36">
      <t>ギョウ</t>
    </rPh>
    <rPh sb="37" eb="39">
      <t>センタク</t>
    </rPh>
    <rPh sb="51" eb="53">
      <t>ドウジ</t>
    </rPh>
    <rPh sb="54" eb="55">
      <t>オ</t>
    </rPh>
    <phoneticPr fontId="12"/>
  </si>
  <si>
    <t>サービス提供時間内の勤務延時間数（生活相談員）</t>
    <phoneticPr fontId="12"/>
  </si>
  <si>
    <t>サービス提供時間内の勤務延時間数（介護職員）</t>
    <phoneticPr fontId="12"/>
  </si>
  <si>
    <t>利用者数　　　</t>
    <phoneticPr fontId="12"/>
  </si>
  <si>
    <t>確保すべき介護職員の勤務時間数　　　</t>
    <phoneticPr fontId="12"/>
  </si>
  <si>
    <t>サービス提供時間内の勤務延時間数（生活相談員）</t>
    <phoneticPr fontId="12"/>
  </si>
  <si>
    <t>利用者数　　　</t>
    <phoneticPr fontId="12"/>
  </si>
  <si>
    <t>サービス提供時間（平均提供時間）</t>
    <phoneticPr fontId="12"/>
  </si>
  <si>
    <t>確保すべき介護職員の勤務時間数　　　</t>
    <phoneticPr fontId="12"/>
  </si>
  <si>
    <t>サービス提供時間（平均提供時間）</t>
    <phoneticPr fontId="12"/>
  </si>
  <si>
    <t>（変更後）</t>
    <rPh sb="1" eb="3">
      <t>ヘンコウ</t>
    </rPh>
    <rPh sb="3" eb="4">
      <t>アト</t>
    </rPh>
    <phoneticPr fontId="12"/>
  </si>
  <si>
    <t>年　　　月　　　日</t>
    <rPh sb="0" eb="1">
      <t>ネン</t>
    </rPh>
    <rPh sb="4" eb="5">
      <t>ツキ</t>
    </rPh>
    <rPh sb="8" eb="9">
      <t>ニチ</t>
    </rPh>
    <phoneticPr fontId="12"/>
  </si>
  <si>
    <t>LIFEへの登録</t>
    <rPh sb="6" eb="8">
      <t>トウロク</t>
    </rPh>
    <phoneticPr fontId="12"/>
  </si>
  <si>
    <t xml:space="preserve"> (※２）入浴介助加算 </t>
    <rPh sb="5" eb="7">
      <t>ニュウヨク</t>
    </rPh>
    <rPh sb="7" eb="9">
      <t>カイジョ</t>
    </rPh>
    <rPh sb="9" eb="11">
      <t>カサン</t>
    </rPh>
    <phoneticPr fontId="12"/>
  </si>
  <si>
    <t xml:space="preserve"> 若年性認知症利用者受入加算</t>
    <rPh sb="1" eb="3">
      <t>ジャクネン</t>
    </rPh>
    <rPh sb="3" eb="4">
      <t>セイ</t>
    </rPh>
    <rPh sb="4" eb="7">
      <t>ニンチショウ</t>
    </rPh>
    <rPh sb="7" eb="10">
      <t>リヨウシャ</t>
    </rPh>
    <rPh sb="10" eb="12">
      <t>ウケイ</t>
    </rPh>
    <rPh sb="12" eb="14">
      <t>カサン</t>
    </rPh>
    <phoneticPr fontId="12"/>
  </si>
  <si>
    <t xml:space="preserve"> 生活機能向上グループ活動加算</t>
    <rPh sb="1" eb="3">
      <t>セイカツ</t>
    </rPh>
    <rPh sb="3" eb="5">
      <t>キノウ</t>
    </rPh>
    <rPh sb="5" eb="7">
      <t>コウジョウ</t>
    </rPh>
    <rPh sb="11" eb="13">
      <t>カツドウ</t>
    </rPh>
    <rPh sb="13" eb="15">
      <t>カサン</t>
    </rPh>
    <phoneticPr fontId="12"/>
  </si>
  <si>
    <t xml:space="preserve"> 栄養アセスメント加算</t>
    <rPh sb="1" eb="3">
      <t>エイヨウ</t>
    </rPh>
    <rPh sb="9" eb="11">
      <t>カサン</t>
    </rPh>
    <phoneticPr fontId="12"/>
  </si>
  <si>
    <t xml:space="preserve"> 栄養改善加算</t>
    <rPh sb="1" eb="3">
      <t>エイヨウ</t>
    </rPh>
    <rPh sb="3" eb="5">
      <t>カイゼン</t>
    </rPh>
    <rPh sb="5" eb="7">
      <t>カサン</t>
    </rPh>
    <phoneticPr fontId="12"/>
  </si>
  <si>
    <t xml:space="preserve"> 口腔機能向上加算</t>
    <rPh sb="1" eb="3">
      <t>コウクウ</t>
    </rPh>
    <rPh sb="3" eb="5">
      <t>キノウ</t>
    </rPh>
    <rPh sb="5" eb="7">
      <t>コウジョウ</t>
    </rPh>
    <rPh sb="7" eb="9">
      <t>カサン</t>
    </rPh>
    <phoneticPr fontId="12"/>
  </si>
  <si>
    <t xml:space="preserve"> （※３）生活機能向上連携加算</t>
    <rPh sb="5" eb="7">
      <t>セイカツ</t>
    </rPh>
    <rPh sb="7" eb="9">
      <t>キノウ</t>
    </rPh>
    <rPh sb="9" eb="11">
      <t>コウジョウ</t>
    </rPh>
    <rPh sb="11" eb="13">
      <t>レンケイ</t>
    </rPh>
    <rPh sb="13" eb="15">
      <t>カサン</t>
    </rPh>
    <phoneticPr fontId="12"/>
  </si>
  <si>
    <t xml:space="preserve"> サービス提供体制強化加算</t>
    <rPh sb="5" eb="7">
      <t>テイキョウ</t>
    </rPh>
    <rPh sb="7" eb="9">
      <t>タイセイ</t>
    </rPh>
    <rPh sb="9" eb="11">
      <t>キョウカ</t>
    </rPh>
    <rPh sb="11" eb="13">
      <t>カサン</t>
    </rPh>
    <phoneticPr fontId="12"/>
  </si>
  <si>
    <t xml:space="preserve"> 科学的介護推進体制加算 </t>
    <rPh sb="1" eb="4">
      <t>カガクテキ</t>
    </rPh>
    <rPh sb="4" eb="6">
      <t>カイゴ</t>
    </rPh>
    <rPh sb="6" eb="8">
      <t>スイシン</t>
    </rPh>
    <rPh sb="8" eb="10">
      <t>タイセイ</t>
    </rPh>
    <rPh sb="10" eb="12">
      <t>カサン</t>
    </rPh>
    <phoneticPr fontId="12"/>
  </si>
  <si>
    <t xml:space="preserve"> （※２）機能訓練体制強化加算</t>
    <rPh sb="5" eb="7">
      <t>キノウ</t>
    </rPh>
    <rPh sb="7" eb="9">
      <t>クンレン</t>
    </rPh>
    <rPh sb="9" eb="11">
      <t>タイセイ</t>
    </rPh>
    <rPh sb="11" eb="13">
      <t>キョウカ</t>
    </rPh>
    <rPh sb="13" eb="15">
      <t>カサン</t>
    </rPh>
    <phoneticPr fontId="12"/>
  </si>
  <si>
    <t xml:space="preserve"> 介護職員処遇改善加算</t>
    <rPh sb="1" eb="3">
      <t>カイゴ</t>
    </rPh>
    <rPh sb="3" eb="5">
      <t>ショクイン</t>
    </rPh>
    <rPh sb="5" eb="7">
      <t>ショグウ</t>
    </rPh>
    <rPh sb="7" eb="9">
      <t>カイゼン</t>
    </rPh>
    <rPh sb="9" eb="11">
      <t>カサン</t>
    </rPh>
    <phoneticPr fontId="12"/>
  </si>
  <si>
    <t>生活援助サービス（２時間以上５時間未満）のサービス提供時に算定可能です。</t>
    <rPh sb="0" eb="2">
      <t>セイカツ</t>
    </rPh>
    <rPh sb="2" eb="4">
      <t>エンジョ</t>
    </rPh>
    <rPh sb="10" eb="12">
      <t>ジカン</t>
    </rPh>
    <rPh sb="12" eb="14">
      <t>イジョウ</t>
    </rPh>
    <rPh sb="15" eb="17">
      <t>ジカン</t>
    </rPh>
    <rPh sb="17" eb="19">
      <t>ミマン</t>
    </rPh>
    <rPh sb="25" eb="27">
      <t>テイキョウ</t>
    </rPh>
    <rPh sb="27" eb="28">
      <t>ジ</t>
    </rPh>
    <rPh sb="29" eb="31">
      <t>サンテイ</t>
    </rPh>
    <rPh sb="31" eb="33">
      <t>カノウ</t>
    </rPh>
    <phoneticPr fontId="12"/>
  </si>
  <si>
    <t>予防通所サービス（５時間以上）のサービス提供時に算定可能です。</t>
    <rPh sb="0" eb="2">
      <t>ヨボウ</t>
    </rPh>
    <rPh sb="2" eb="4">
      <t>ツウショ</t>
    </rPh>
    <rPh sb="10" eb="12">
      <t>ジカン</t>
    </rPh>
    <rPh sb="12" eb="14">
      <t>イジョウ</t>
    </rPh>
    <rPh sb="20" eb="22">
      <t>テイキョウ</t>
    </rPh>
    <rPh sb="22" eb="23">
      <t>ジ</t>
    </rPh>
    <rPh sb="24" eb="26">
      <t>サンテイ</t>
    </rPh>
    <rPh sb="26" eb="28">
      <t>カノウ</t>
    </rPh>
    <phoneticPr fontId="12"/>
  </si>
  <si>
    <r>
      <t xml:space="preserve">割引
</t>
    </r>
    <r>
      <rPr>
        <b/>
        <sz val="9"/>
        <color rgb="FFFF0000"/>
        <rFont val="ＭＳ Ｐゴシック"/>
        <family val="3"/>
        <charset val="128"/>
      </rPr>
      <t>（※1）</t>
    </r>
    <rPh sb="0" eb="2">
      <t>ワリビキ</t>
    </rPh>
    <phoneticPr fontId="12"/>
  </si>
  <si>
    <t>　□予防通所サービス（５時間以上）</t>
    <rPh sb="2" eb="4">
      <t>ヨボウ</t>
    </rPh>
    <rPh sb="4" eb="6">
      <t>ツウショ</t>
    </rPh>
    <rPh sb="12" eb="14">
      <t>ジカン</t>
    </rPh>
    <rPh sb="14" eb="16">
      <t>イジョウ</t>
    </rPh>
    <phoneticPr fontId="12"/>
  </si>
  <si>
    <t>　□生活援助サービス（２時間以上５時間未満）</t>
    <rPh sb="2" eb="4">
      <t>セイカツ</t>
    </rPh>
    <rPh sb="4" eb="6">
      <t>エンジョ</t>
    </rPh>
    <rPh sb="12" eb="14">
      <t>ジカン</t>
    </rPh>
    <rPh sb="14" eb="16">
      <t>イジョウ</t>
    </rPh>
    <rPh sb="17" eb="19">
      <t>ジカン</t>
    </rPh>
    <rPh sb="19" eb="21">
      <t>ミマン</t>
    </rPh>
    <phoneticPr fontId="12"/>
  </si>
  <si>
    <t>職員の欠員による減算の状況</t>
    <rPh sb="0" eb="2">
      <t>ショクイン</t>
    </rPh>
    <rPh sb="3" eb="5">
      <t>ケツイン</t>
    </rPh>
    <rPh sb="8" eb="10">
      <t>ゲンサン</t>
    </rPh>
    <rPh sb="11" eb="13">
      <t>ジョウキョウ</t>
    </rPh>
    <phoneticPr fontId="12"/>
  </si>
  <si>
    <t>高齢者虐待防止措置実施の有無</t>
    <phoneticPr fontId="12"/>
  </si>
  <si>
    <t>減算型</t>
    <rPh sb="0" eb="3">
      <t>ゲンサンガタ</t>
    </rPh>
    <phoneticPr fontId="12"/>
  </si>
  <si>
    <t>基準型</t>
    <rPh sb="0" eb="3">
      <t>キジュンガタ</t>
    </rPh>
    <phoneticPr fontId="12"/>
  </si>
  <si>
    <t>感染症・災害加算</t>
    <rPh sb="0" eb="3">
      <t>カンセンショウ</t>
    </rPh>
    <rPh sb="4" eb="6">
      <t>サイガイ</t>
    </rPh>
    <rPh sb="6" eb="8">
      <t>カサン</t>
    </rPh>
    <phoneticPr fontId="12"/>
  </si>
  <si>
    <t xml:space="preserve"> 一体的サービス提供加算</t>
    <phoneticPr fontId="12"/>
  </si>
  <si>
    <t>A</t>
    <phoneticPr fontId="12"/>
  </si>
  <si>
    <t>加算Ⅳ</t>
    <rPh sb="0" eb="2">
      <t>カサン</t>
    </rPh>
    <phoneticPr fontId="12"/>
  </si>
  <si>
    <t>B</t>
    <phoneticPr fontId="12"/>
  </si>
  <si>
    <t>加算Ⅴ⑴</t>
    <rPh sb="0" eb="2">
      <t>カサン</t>
    </rPh>
    <phoneticPr fontId="12"/>
  </si>
  <si>
    <t>C</t>
    <phoneticPr fontId="12"/>
  </si>
  <si>
    <t>加算Ⅴ⑵</t>
    <rPh sb="0" eb="2">
      <t>カサン</t>
    </rPh>
    <phoneticPr fontId="12"/>
  </si>
  <si>
    <t>D</t>
    <phoneticPr fontId="12"/>
  </si>
  <si>
    <t>加算Ⅴ⑶</t>
    <rPh sb="0" eb="2">
      <t>カサン</t>
    </rPh>
    <phoneticPr fontId="12"/>
  </si>
  <si>
    <t>E</t>
    <phoneticPr fontId="12"/>
  </si>
  <si>
    <t>加算Ⅴ⑷</t>
    <rPh sb="0" eb="2">
      <t>カサン</t>
    </rPh>
    <phoneticPr fontId="12"/>
  </si>
  <si>
    <t>F</t>
    <phoneticPr fontId="12"/>
  </si>
  <si>
    <t>加算Ⅴ⑸</t>
    <rPh sb="0" eb="2">
      <t>カサン</t>
    </rPh>
    <phoneticPr fontId="12"/>
  </si>
  <si>
    <t>G</t>
    <phoneticPr fontId="12"/>
  </si>
  <si>
    <t>加算Ⅴ⑹</t>
    <rPh sb="0" eb="2">
      <t>カサン</t>
    </rPh>
    <phoneticPr fontId="12"/>
  </si>
  <si>
    <t>H</t>
    <phoneticPr fontId="12"/>
  </si>
  <si>
    <t>加算Ⅴ⑺</t>
    <rPh sb="0" eb="2">
      <t>カサン</t>
    </rPh>
    <phoneticPr fontId="12"/>
  </si>
  <si>
    <t>J</t>
    <phoneticPr fontId="12"/>
  </si>
  <si>
    <t>加算Ⅴ⑻</t>
    <rPh sb="0" eb="2">
      <t>カサン</t>
    </rPh>
    <phoneticPr fontId="12"/>
  </si>
  <si>
    <t>K</t>
    <phoneticPr fontId="12"/>
  </si>
  <si>
    <t>加算Ⅴ⑼</t>
    <rPh sb="0" eb="2">
      <t>カサン</t>
    </rPh>
    <phoneticPr fontId="12"/>
  </si>
  <si>
    <t>L</t>
    <phoneticPr fontId="12"/>
  </si>
  <si>
    <t>加算Ⅴ⑽</t>
    <rPh sb="0" eb="2">
      <t>カサン</t>
    </rPh>
    <phoneticPr fontId="12"/>
  </si>
  <si>
    <t>M</t>
    <phoneticPr fontId="12"/>
  </si>
  <si>
    <t>加算Ⅴ⑾</t>
    <rPh sb="0" eb="2">
      <t>カサン</t>
    </rPh>
    <phoneticPr fontId="12"/>
  </si>
  <si>
    <t>N</t>
    <phoneticPr fontId="12"/>
  </si>
  <si>
    <t>加算Ⅴ⑿</t>
    <rPh sb="0" eb="2">
      <t>カサン</t>
    </rPh>
    <phoneticPr fontId="12"/>
  </si>
  <si>
    <t>P</t>
    <phoneticPr fontId="12"/>
  </si>
  <si>
    <t>加算Ⅴ⒀</t>
    <rPh sb="0" eb="2">
      <t>カサン</t>
    </rPh>
    <phoneticPr fontId="12"/>
  </si>
  <si>
    <t>R</t>
    <phoneticPr fontId="12"/>
  </si>
  <si>
    <t>加算Ⅴ⒁</t>
    <rPh sb="0" eb="2">
      <t>カサン</t>
    </rPh>
    <phoneticPr fontId="12"/>
  </si>
  <si>
    <t>業務継続計画策定の有無</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</si>
</sst>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3" x14ac:knownFonts="1">
    <font>
      <sz val="12"/>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1"/>
      <name val="ＭＳ ゴシック"/>
      <family val="3"/>
      <charset val="128"/>
    </font>
    <font>
      <sz val="14"/>
      <name val="ＭＳ Ｐゴシック"/>
      <family val="3"/>
      <charset val="128"/>
    </font>
    <font>
      <sz val="12"/>
      <name val="ＭＳ 明朝"/>
      <family val="1"/>
      <charset val="128"/>
    </font>
    <font>
      <sz val="11"/>
      <name val="ＭＳ 明朝"/>
      <family val="1"/>
      <charset val="128"/>
    </font>
    <font>
      <sz val="10"/>
      <name val="ＭＳ 明朝"/>
      <family val="1"/>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ゴシック"/>
      <family val="3"/>
      <charset val="128"/>
    </font>
    <font>
      <sz val="11"/>
      <color theme="1"/>
      <name val="ＭＳ Ｐゴシック"/>
      <family val="3"/>
      <charset val="128"/>
      <scheme val="minor"/>
    </font>
    <font>
      <sz val="14"/>
      <color rgb="FFFF0000"/>
      <name val="ＭＳ Ｐゴシック"/>
      <family val="3"/>
      <charset val="128"/>
    </font>
    <font>
      <sz val="9"/>
      <name val="HG丸ｺﾞｼｯｸM-PRO"/>
      <family val="3"/>
      <charset val="128"/>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b/>
      <sz val="8"/>
      <color rgb="FFFF0000"/>
      <name val="ＭＳ Ｐゴシック"/>
      <family val="3"/>
      <charset val="128"/>
    </font>
    <font>
      <b/>
      <sz val="12"/>
      <color theme="1"/>
      <name val="ＭＳ Ｐゴシック"/>
      <family val="3"/>
      <charset val="128"/>
      <scheme val="minor"/>
    </font>
    <font>
      <b/>
      <sz val="9"/>
      <color rgb="FFFF0000"/>
      <name val="ＭＳ Ｐゴシック"/>
      <family val="3"/>
      <charset val="128"/>
    </font>
    <font>
      <b/>
      <sz val="10"/>
      <color rgb="FFFF0000"/>
      <name val="ＭＳ Ｐゴシック"/>
      <family val="3"/>
      <charset val="128"/>
    </font>
    <font>
      <sz val="9"/>
      <name val="ＭＳ 明朝"/>
      <family val="1"/>
      <charset val="128"/>
    </font>
    <font>
      <b/>
      <sz val="10"/>
      <color theme="1"/>
      <name val="ＭＳ Ｐゴシック"/>
      <family val="3"/>
      <charset val="128"/>
      <scheme val="minor"/>
    </font>
    <font>
      <sz val="8"/>
      <color rgb="FFFF0000"/>
      <name val="ＭＳ Ｐゴシック"/>
      <family val="3"/>
      <charset val="128"/>
    </font>
    <font>
      <sz val="9"/>
      <color rgb="FFFF0000"/>
      <name val="ＭＳ Ｐゴシック"/>
      <family val="3"/>
      <charset val="128"/>
    </font>
    <font>
      <sz val="10"/>
      <color rgb="FFFF0000"/>
      <name val="ＭＳ Ｐゴシック"/>
      <family val="3"/>
      <charset val="128"/>
    </font>
    <font>
      <sz val="12"/>
      <color theme="1"/>
      <name val="ＭＳ Ｐゴシック"/>
      <family val="2"/>
      <charset val="128"/>
    </font>
    <font>
      <sz val="11"/>
      <color theme="1"/>
      <name val="ＭＳ Ｐゴシック"/>
      <family val="2"/>
      <charset val="128"/>
    </font>
    <font>
      <sz val="16"/>
      <color theme="1"/>
      <name val="HGS創英角ｺﾞｼｯｸUB"/>
      <family val="3"/>
      <charset val="128"/>
    </font>
    <font>
      <sz val="6"/>
      <name val="ＭＳ Ｐゴシック"/>
      <family val="2"/>
      <charset val="128"/>
    </font>
    <font>
      <sz val="12"/>
      <color theme="1"/>
      <name val="ＭＳ 明朝"/>
      <family val="1"/>
      <charset val="128"/>
    </font>
    <font>
      <sz val="12"/>
      <color theme="1"/>
      <name val="HG丸ｺﾞｼｯｸM-PRO"/>
      <family val="3"/>
      <charset val="128"/>
    </font>
    <font>
      <sz val="12"/>
      <color theme="1"/>
      <name val="ＭＳ ゴシック"/>
      <family val="3"/>
      <charset val="128"/>
    </font>
    <font>
      <sz val="11"/>
      <color theme="1"/>
      <name val="ＭＳ ゴシック"/>
      <family val="3"/>
      <charset val="128"/>
    </font>
    <font>
      <sz val="10"/>
      <color theme="1"/>
      <name val="HG丸ｺﾞｼｯｸM-PRO"/>
      <family val="3"/>
      <charset val="128"/>
    </font>
    <font>
      <sz val="10"/>
      <color theme="1"/>
      <name val="ＭＳ 明朝"/>
      <family val="1"/>
      <charset val="128"/>
    </font>
    <font>
      <sz val="10"/>
      <color theme="1"/>
      <name val="ＭＳ ゴシック"/>
      <family val="3"/>
      <charset val="128"/>
    </font>
    <font>
      <sz val="11"/>
      <color theme="1"/>
      <name val="HG丸ｺﾞｼｯｸM-PRO"/>
      <family val="3"/>
      <charset val="128"/>
    </font>
    <font>
      <sz val="11"/>
      <color theme="1"/>
      <name val="ＭＳ 明朝"/>
      <family val="1"/>
      <charset val="128"/>
    </font>
    <font>
      <sz val="10"/>
      <color theme="1"/>
      <name val="ＭＳ Ｐゴシック"/>
      <family val="2"/>
      <charset val="128"/>
    </font>
    <font>
      <sz val="10"/>
      <color theme="1"/>
      <name val="ＭＳ Ｐゴシック"/>
      <family val="3"/>
      <charset val="128"/>
    </font>
    <font>
      <sz val="9"/>
      <color theme="1"/>
      <name val="ＭＳ Ｐゴシック"/>
      <family val="3"/>
      <charset val="128"/>
    </font>
    <font>
      <sz val="11"/>
      <color theme="1"/>
      <name val="HGS創英角ﾎﾟｯﾌﾟ体"/>
      <family val="3"/>
      <charset val="128"/>
    </font>
    <font>
      <b/>
      <sz val="9"/>
      <color indexed="81"/>
      <name val="ＭＳ Ｐゴシック"/>
      <family val="3"/>
      <charset val="128"/>
    </font>
    <font>
      <sz val="11"/>
      <name val="HG丸ｺﾞｼｯｸM-PRO"/>
      <family val="3"/>
      <charset val="128"/>
    </font>
    <font>
      <b/>
      <sz val="9"/>
      <name val="HG丸ｺﾞｼｯｸM-PRO"/>
      <family val="3"/>
      <charset val="128"/>
    </font>
    <font>
      <sz val="6"/>
      <name val="ＭＳ ゴシック"/>
      <family val="3"/>
      <charset val="128"/>
    </font>
    <font>
      <b/>
      <sz val="12"/>
      <name val="HG丸ｺﾞｼｯｸM-PRO"/>
      <family val="3"/>
      <charset val="128"/>
    </font>
    <font>
      <sz val="6"/>
      <name val="HG丸ｺﾞｼｯｸM-PRO"/>
      <family val="3"/>
      <charset val="128"/>
    </font>
    <font>
      <b/>
      <i/>
      <sz val="9"/>
      <name val="HG丸ｺﾞｼｯｸM-PRO"/>
      <family val="3"/>
      <charset val="128"/>
    </font>
    <font>
      <sz val="8"/>
      <name val="HG丸ｺﾞｼｯｸM-PRO"/>
      <family val="3"/>
      <charset val="128"/>
    </font>
    <font>
      <b/>
      <sz val="8"/>
      <name val="HG丸ｺﾞｼｯｸM-PRO"/>
      <family val="3"/>
      <charset val="128"/>
    </font>
    <font>
      <b/>
      <sz val="10"/>
      <name val="HG丸ｺﾞｼｯｸM-PRO"/>
      <family val="3"/>
      <charset val="128"/>
    </font>
    <font>
      <b/>
      <sz val="11"/>
      <name val="HG丸ｺﾞｼｯｸM-PRO"/>
      <family val="3"/>
      <charset val="128"/>
    </font>
    <font>
      <sz val="9"/>
      <name val="ＭＳ Ｐゴシック"/>
      <family val="3"/>
      <charset val="128"/>
      <scheme val="major"/>
    </font>
    <font>
      <sz val="10"/>
      <name val="ＭＳ Ｐゴシック"/>
      <family val="3"/>
      <charset val="128"/>
      <scheme val="major"/>
    </font>
    <font>
      <b/>
      <sz val="9"/>
      <color rgb="FFFF0000"/>
      <name val="HG丸ｺﾞｼｯｸM-PRO"/>
      <family val="3"/>
      <charset val="128"/>
    </font>
    <font>
      <sz val="9"/>
      <color indexed="10"/>
      <name val="HG丸ｺﾞｼｯｸM-PRO"/>
      <family val="3"/>
      <charset val="128"/>
    </font>
    <font>
      <sz val="9"/>
      <color rgb="FFFF0000"/>
      <name val="HG丸ｺﾞｼｯｸM-PRO"/>
      <family val="3"/>
      <charset val="128"/>
    </font>
    <font>
      <b/>
      <sz val="11"/>
      <color rgb="FFFF0000"/>
      <name val="ＭＳ ゴシック"/>
      <family val="3"/>
      <charset val="128"/>
    </font>
    <font>
      <sz val="11"/>
      <color rgb="FFFF0000"/>
      <name val="ＭＳ ゴシック"/>
      <family val="3"/>
      <charset val="128"/>
    </font>
    <font>
      <b/>
      <sz val="12"/>
      <color rgb="FFFF0000"/>
      <name val="ＭＳ Ｐゴシック"/>
      <family val="3"/>
      <charset val="128"/>
    </font>
    <font>
      <sz val="12"/>
      <color rgb="FFFF0000"/>
      <name val="ＭＳ Ｐゴシック"/>
      <family val="3"/>
      <charset val="128"/>
    </font>
    <font>
      <b/>
      <sz val="11"/>
      <color rgb="FFFF0000"/>
      <name val="HG丸ｺﾞｼｯｸM-PRO"/>
      <family val="3"/>
      <charset val="128"/>
    </font>
    <font>
      <sz val="9"/>
      <color theme="1"/>
      <name val="ＭＳ ゴシック"/>
      <family val="3"/>
      <charset val="128"/>
    </font>
    <font>
      <b/>
      <sz val="16"/>
      <name val="HGSｺﾞｼｯｸM"/>
      <family val="3"/>
      <charset val="128"/>
    </font>
    <font>
      <sz val="16"/>
      <name val="HGSｺﾞｼｯｸM"/>
      <family val="3"/>
      <charset val="128"/>
    </font>
    <font>
      <b/>
      <sz val="26"/>
      <name val="HGSｺﾞｼｯｸM"/>
      <family val="3"/>
      <charset val="128"/>
    </font>
    <font>
      <sz val="16"/>
      <name val="游ゴシック"/>
      <family val="3"/>
      <charset val="128"/>
    </font>
    <font>
      <sz val="16"/>
      <color rgb="FFFF0000"/>
      <name val="游ゴシック"/>
      <family val="3"/>
      <charset val="128"/>
    </font>
    <font>
      <sz val="10"/>
      <name val="HGSｺﾞｼｯｸM"/>
      <family val="3"/>
      <charset val="128"/>
    </font>
    <font>
      <sz val="9"/>
      <name val="HGSｺﾞｼｯｸM"/>
      <family val="3"/>
      <charset val="128"/>
    </font>
    <font>
      <sz val="12"/>
      <name val="HGSｺﾞｼｯｸM"/>
      <family val="3"/>
      <charset val="128"/>
    </font>
    <font>
      <b/>
      <sz val="12"/>
      <name val="HGSｺﾞｼｯｸM"/>
      <family val="3"/>
      <charset val="128"/>
    </font>
    <font>
      <sz val="24"/>
      <name val="HGSｺﾞｼｯｸM"/>
      <family val="3"/>
      <charset val="128"/>
    </font>
    <font>
      <b/>
      <sz val="24"/>
      <name val="HGSｺﾞｼｯｸM"/>
      <family val="3"/>
      <charset val="128"/>
    </font>
    <font>
      <sz val="24"/>
      <name val="ＭＳ Ｐゴシック"/>
      <family val="3"/>
      <charset val="128"/>
    </font>
    <font>
      <sz val="14"/>
      <name val="HG丸ｺﾞｼｯｸM-PRO"/>
      <family val="3"/>
      <charset val="128"/>
    </font>
    <font>
      <sz val="14"/>
      <name val="HGSｺﾞｼｯｸM"/>
      <family val="3"/>
      <charset val="128"/>
    </font>
    <font>
      <b/>
      <sz val="14"/>
      <name val="HGSｺﾞｼｯｸM"/>
      <family val="3"/>
      <charset val="128"/>
    </font>
    <font>
      <b/>
      <sz val="18"/>
      <name val="HGSｺﾞｼｯｸM"/>
      <family val="3"/>
      <charset val="128"/>
    </font>
    <font>
      <b/>
      <sz val="9"/>
      <color theme="1"/>
      <name val="ＭＳ Ｐゴシック"/>
      <family val="3"/>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
      <patternFill patternType="solid">
        <fgColor indexed="13"/>
        <bgColor indexed="64"/>
      </patternFill>
    </fill>
    <fill>
      <patternFill patternType="solid">
        <fgColor rgb="FFCCFFCC"/>
        <bgColor indexed="64"/>
      </patternFill>
    </fill>
    <fill>
      <patternFill patternType="solid">
        <fgColor rgb="FFCCECFF"/>
        <bgColor indexed="64"/>
      </patternFill>
    </fill>
    <fill>
      <patternFill patternType="solid">
        <fgColor theme="0"/>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hair">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medium">
        <color indexed="64"/>
      </left>
      <right style="medium">
        <color indexed="64"/>
      </right>
      <top/>
      <bottom style="hair">
        <color indexed="64"/>
      </bottom>
      <diagonal/>
    </border>
    <border>
      <left/>
      <right style="thin">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hair">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thin">
        <color indexed="64"/>
      </right>
      <top style="dotted">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otted">
        <color indexed="64"/>
      </left>
      <right/>
      <top style="medium">
        <color indexed="64"/>
      </top>
      <bottom/>
      <diagonal/>
    </border>
    <border>
      <left style="dotted">
        <color indexed="64"/>
      </left>
      <right/>
      <top/>
      <bottom/>
      <diagonal/>
    </border>
    <border>
      <left/>
      <right style="dotted">
        <color indexed="64"/>
      </right>
      <top/>
      <bottom/>
      <diagonal/>
    </border>
    <border>
      <left style="medium">
        <color indexed="64"/>
      </left>
      <right style="dotted">
        <color indexed="64"/>
      </right>
      <top/>
      <bottom style="dotted">
        <color indexed="64"/>
      </bottom>
      <diagonal/>
    </border>
    <border>
      <left/>
      <right style="hair">
        <color indexed="64"/>
      </right>
      <top/>
      <bottom/>
      <diagonal/>
    </border>
    <border>
      <left style="hair">
        <color indexed="64"/>
      </left>
      <right/>
      <top style="medium">
        <color indexed="64"/>
      </top>
      <bottom/>
      <diagonal/>
    </border>
    <border>
      <left/>
      <right style="dotted">
        <color indexed="64"/>
      </right>
      <top style="medium">
        <color indexed="64"/>
      </top>
      <bottom/>
      <diagonal/>
    </border>
    <border>
      <left style="dotted">
        <color indexed="64"/>
      </left>
      <right/>
      <top style="dotted">
        <color indexed="64"/>
      </top>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dotted">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diagonalUp="1">
      <left style="medium">
        <color indexed="64"/>
      </left>
      <right/>
      <top style="medium">
        <color indexed="64"/>
      </top>
      <bottom style="dotted">
        <color indexed="64"/>
      </bottom>
      <diagonal style="thin">
        <color indexed="64"/>
      </diagonal>
    </border>
    <border diagonalUp="1">
      <left/>
      <right style="medium">
        <color indexed="64"/>
      </right>
      <top style="medium">
        <color indexed="64"/>
      </top>
      <bottom style="dotted">
        <color indexed="64"/>
      </bottom>
      <diagonal style="thin">
        <color indexed="64"/>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double">
        <color indexed="64"/>
      </bottom>
      <diagonal/>
    </border>
    <border>
      <left/>
      <right/>
      <top/>
      <bottom style="dashed">
        <color indexed="64"/>
      </bottom>
      <diagonal/>
    </border>
  </borders>
  <cellStyleXfs count="64">
    <xf numFmtId="0" fontId="0" fillId="0" borderId="0" applyBorder="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5"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4" fillId="0" borderId="0"/>
    <xf numFmtId="0" fontId="15" fillId="0" borderId="0"/>
    <xf numFmtId="0" fontId="5" fillId="0" borderId="0" applyBorder="0"/>
    <xf numFmtId="0" fontId="5" fillId="0" borderId="0" applyBorder="0"/>
    <xf numFmtId="0" fontId="4" fillId="0" borderId="0"/>
    <xf numFmtId="0" fontId="4" fillId="0" borderId="0"/>
    <xf numFmtId="0" fontId="37" fillId="4" borderId="0" applyNumberFormat="0" applyBorder="0" applyAlignment="0" applyProtection="0">
      <alignment vertical="center"/>
    </xf>
    <xf numFmtId="0" fontId="8" fillId="0" borderId="0"/>
    <xf numFmtId="0" fontId="4" fillId="0" borderId="0"/>
    <xf numFmtId="0" fontId="5" fillId="0" borderId="0" applyBorder="0"/>
    <xf numFmtId="0" fontId="4" fillId="0" borderId="0"/>
    <xf numFmtId="0" fontId="39" fillId="0" borderId="0">
      <alignment vertical="center"/>
    </xf>
    <xf numFmtId="0" fontId="4" fillId="0" borderId="0"/>
    <xf numFmtId="0" fontId="5" fillId="0" borderId="0" applyBorder="0"/>
    <xf numFmtId="0" fontId="2" fillId="0" borderId="0">
      <alignment vertical="center"/>
    </xf>
    <xf numFmtId="0" fontId="5" fillId="0" borderId="0" applyBorder="0"/>
    <xf numFmtId="0" fontId="4" fillId="22" borderId="2" applyNumberFormat="0" applyFont="0" applyAlignment="0" applyProtection="0">
      <alignment vertical="center"/>
    </xf>
    <xf numFmtId="0" fontId="58" fillId="0" borderId="0">
      <alignment vertical="center"/>
    </xf>
    <xf numFmtId="0" fontId="15" fillId="0" borderId="0"/>
    <xf numFmtId="0" fontId="5" fillId="0" borderId="0" applyBorder="0"/>
    <xf numFmtId="0" fontId="4" fillId="0" borderId="0">
      <alignment vertical="center"/>
    </xf>
    <xf numFmtId="0" fontId="4" fillId="0" borderId="0">
      <alignment vertical="center"/>
    </xf>
    <xf numFmtId="0" fontId="8" fillId="0" borderId="0"/>
  </cellStyleXfs>
  <cellXfs count="1416">
    <xf numFmtId="0" fontId="0" fillId="0" borderId="0" xfId="0"/>
    <xf numFmtId="0" fontId="0" fillId="0" borderId="0" xfId="0" applyAlignment="1">
      <alignment vertical="center"/>
    </xf>
    <xf numFmtId="0" fontId="0" fillId="0" borderId="0" xfId="0" applyBorder="1"/>
    <xf numFmtId="0" fontId="14" fillId="0" borderId="0" xfId="0" applyFont="1"/>
    <xf numFmtId="0" fontId="4" fillId="0" borderId="0" xfId="0" applyFont="1" applyBorder="1"/>
    <xf numFmtId="0" fontId="4" fillId="0" borderId="0" xfId="0" applyFont="1"/>
    <xf numFmtId="0" fontId="4" fillId="0" borderId="0" xfId="0" applyFont="1" applyBorder="1" applyAlignment="1">
      <alignment horizontal="center"/>
    </xf>
    <xf numFmtId="0" fontId="4" fillId="0" borderId="25" xfId="0" applyFont="1" applyBorder="1"/>
    <xf numFmtId="0" fontId="4" fillId="0" borderId="26" xfId="0" applyFont="1" applyBorder="1"/>
    <xf numFmtId="0" fontId="4" fillId="0" borderId="0" xfId="0" applyFont="1" applyBorder="1" applyAlignment="1"/>
    <xf numFmtId="0" fontId="5" fillId="0" borderId="0" xfId="0" applyFont="1" applyAlignment="1"/>
    <xf numFmtId="0" fontId="9" fillId="0" borderId="0" xfId="0" applyFont="1"/>
    <xf numFmtId="0" fontId="0" fillId="0" borderId="25" xfId="0" applyBorder="1"/>
    <xf numFmtId="0" fontId="5" fillId="0" borderId="25" xfId="0" applyFont="1" applyBorder="1"/>
    <xf numFmtId="0" fontId="5" fillId="0" borderId="0" xfId="0" applyFont="1" applyBorder="1"/>
    <xf numFmtId="0" fontId="5" fillId="0" borderId="26" xfId="0" applyFont="1" applyBorder="1"/>
    <xf numFmtId="0" fontId="5" fillId="0" borderId="28" xfId="0" applyFont="1" applyBorder="1"/>
    <xf numFmtId="0" fontId="5" fillId="0" borderId="40" xfId="0" applyFont="1" applyBorder="1"/>
    <xf numFmtId="0" fontId="5" fillId="0" borderId="29" xfId="0" applyFont="1" applyBorder="1"/>
    <xf numFmtId="0" fontId="11" fillId="0" borderId="0" xfId="0" applyFont="1" applyAlignment="1">
      <alignment horizontal="left"/>
    </xf>
    <xf numFmtId="0" fontId="15" fillId="0" borderId="0" xfId="0" applyFont="1" applyBorder="1" applyAlignment="1">
      <alignment horizontal="center"/>
    </xf>
    <xf numFmtId="0" fontId="15" fillId="0" borderId="0" xfId="0" applyFont="1" applyBorder="1"/>
    <xf numFmtId="0" fontId="18" fillId="0" borderId="0" xfId="0" applyFont="1" applyBorder="1"/>
    <xf numFmtId="0" fontId="16" fillId="0" borderId="0" xfId="44" applyFont="1" applyAlignment="1">
      <alignment vertical="center"/>
    </xf>
    <xf numFmtId="0" fontId="4" fillId="0" borderId="0" xfId="45" applyFont="1" applyAlignment="1">
      <alignment horizontal="left" vertical="center"/>
    </xf>
    <xf numFmtId="0" fontId="6" fillId="0" borderId="0" xfId="44" applyFont="1" applyFill="1" applyBorder="1" applyAlignment="1">
      <alignment vertical="center"/>
    </xf>
    <xf numFmtId="0" fontId="6" fillId="0" borderId="13" xfId="45" applyFont="1" applyBorder="1" applyAlignment="1">
      <alignment vertical="center"/>
    </xf>
    <xf numFmtId="0" fontId="5" fillId="0" borderId="0" xfId="0" applyFont="1" applyAlignment="1">
      <alignment vertical="center"/>
    </xf>
    <xf numFmtId="0" fontId="5" fillId="0" borderId="0" xfId="0" applyFont="1"/>
    <xf numFmtId="0" fontId="5" fillId="0" borderId="0" xfId="0" applyFont="1" applyFill="1" applyBorder="1"/>
    <xf numFmtId="0" fontId="5" fillId="0" borderId="61" xfId="0" applyFont="1" applyBorder="1" applyAlignment="1">
      <alignment horizontal="center"/>
    </xf>
    <xf numFmtId="0" fontId="5" fillId="0" borderId="34" xfId="0" applyFont="1" applyBorder="1" applyAlignment="1">
      <alignment horizontal="center"/>
    </xf>
    <xf numFmtId="0" fontId="5" fillId="0" borderId="62" xfId="0" applyFont="1" applyBorder="1" applyAlignment="1">
      <alignment horizontal="center"/>
    </xf>
    <xf numFmtId="0" fontId="5" fillId="0" borderId="64"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4" fillId="0" borderId="79" xfId="0" applyFont="1" applyBorder="1"/>
    <xf numFmtId="0" fontId="4" fillId="0" borderId="0" xfId="45" applyFont="1" applyBorder="1" applyAlignment="1">
      <alignment horizontal="left" vertical="center"/>
    </xf>
    <xf numFmtId="0" fontId="7" fillId="0" borderId="62" xfId="0" applyFont="1" applyBorder="1" applyAlignment="1">
      <alignment horizontal="center"/>
    </xf>
    <xf numFmtId="0" fontId="5" fillId="0" borderId="0" xfId="44" applyFont="1" applyAlignment="1">
      <alignment vertical="center"/>
    </xf>
    <xf numFmtId="0" fontId="5" fillId="0" borderId="0" xfId="44" applyFont="1" applyFill="1" applyBorder="1" applyAlignment="1">
      <alignment vertical="center"/>
    </xf>
    <xf numFmtId="0" fontId="0" fillId="0" borderId="0" xfId="0" applyFill="1"/>
    <xf numFmtId="0" fontId="6" fillId="0" borderId="0" xfId="49" applyFont="1"/>
    <xf numFmtId="0" fontId="5" fillId="0" borderId="0" xfId="49" applyFont="1"/>
    <xf numFmtId="0" fontId="4" fillId="0" borderId="0" xfId="43" applyFont="1" applyAlignment="1">
      <alignment vertical="center"/>
    </xf>
    <xf numFmtId="0" fontId="4" fillId="0" borderId="0" xfId="43" applyFont="1" applyFill="1" applyAlignment="1">
      <alignment vertical="center"/>
    </xf>
    <xf numFmtId="0" fontId="3" fillId="0" borderId="0" xfId="43" applyFont="1" applyAlignment="1">
      <alignment vertical="center"/>
    </xf>
    <xf numFmtId="0" fontId="4" fillId="0" borderId="0" xfId="43" applyFont="1" applyFill="1" applyBorder="1" applyAlignment="1">
      <alignment vertical="center"/>
    </xf>
    <xf numFmtId="0" fontId="4" fillId="0" borderId="0" xfId="51" applyFont="1" applyBorder="1" applyAlignment="1">
      <alignment vertical="center"/>
    </xf>
    <xf numFmtId="0" fontId="18" fillId="0" borderId="0" xfId="43" applyFont="1" applyAlignment="1">
      <alignment vertical="center"/>
    </xf>
    <xf numFmtId="0" fontId="4" fillId="0" borderId="0" xfId="43" applyFont="1" applyBorder="1" applyAlignment="1">
      <alignment vertical="center" textRotation="255"/>
    </xf>
    <xf numFmtId="0" fontId="4" fillId="0" borderId="0" xfId="50" applyFont="1" applyBorder="1" applyAlignment="1">
      <alignment vertical="center" textRotation="255"/>
    </xf>
    <xf numFmtId="0" fontId="4" fillId="0" borderId="13" xfId="51" applyFont="1" applyBorder="1" applyAlignment="1">
      <alignment vertical="center"/>
    </xf>
    <xf numFmtId="0" fontId="4" fillId="0" borderId="24" xfId="51" applyFont="1" applyBorder="1" applyAlignment="1">
      <alignment vertical="center"/>
    </xf>
    <xf numFmtId="0" fontId="4" fillId="0" borderId="35" xfId="51" applyFont="1" applyBorder="1" applyAlignment="1">
      <alignment vertical="center"/>
    </xf>
    <xf numFmtId="0" fontId="4" fillId="0" borderId="0" xfId="43" applyFont="1" applyBorder="1" applyAlignment="1">
      <alignment horizontal="centerContinuous" vertical="center"/>
    </xf>
    <xf numFmtId="0" fontId="4" fillId="0" borderId="0" xfId="51" applyFont="1" applyBorder="1" applyAlignment="1">
      <alignment vertical="center" wrapText="1"/>
    </xf>
    <xf numFmtId="0" fontId="4" fillId="0" borderId="0" xfId="51" applyFont="1" applyAlignment="1">
      <alignment vertical="center"/>
    </xf>
    <xf numFmtId="0" fontId="4" fillId="0" borderId="0" xfId="43" applyFont="1" applyBorder="1" applyAlignment="1">
      <alignment vertical="center" wrapText="1"/>
    </xf>
    <xf numFmtId="0" fontId="4" fillId="0" borderId="0" xfId="50" applyFont="1" applyBorder="1" applyAlignment="1">
      <alignment vertical="center"/>
    </xf>
    <xf numFmtId="0" fontId="16" fillId="0" borderId="13" xfId="50" applyFont="1" applyBorder="1" applyAlignment="1">
      <alignment horizontal="left" vertical="center" shrinkToFit="1"/>
    </xf>
    <xf numFmtId="0" fontId="4" fillId="0" borderId="0" xfId="43" applyFont="1" applyBorder="1" applyAlignment="1">
      <alignment vertical="center" shrinkToFit="1"/>
    </xf>
    <xf numFmtId="0" fontId="4" fillId="0" borderId="0" xfId="50" applyFont="1" applyBorder="1" applyAlignment="1">
      <alignment vertical="center" shrinkToFit="1"/>
    </xf>
    <xf numFmtId="0" fontId="7" fillId="0" borderId="0" xfId="43" applyFont="1" applyBorder="1" applyAlignment="1">
      <alignment vertical="center"/>
    </xf>
    <xf numFmtId="0" fontId="8" fillId="0" borderId="0" xfId="43" applyFont="1" applyAlignment="1">
      <alignment vertical="center"/>
    </xf>
    <xf numFmtId="0" fontId="8" fillId="0" borderId="0" xfId="43" applyFont="1" applyBorder="1" applyAlignment="1">
      <alignment vertical="center"/>
    </xf>
    <xf numFmtId="0" fontId="5" fillId="0" borderId="0" xfId="50"/>
    <xf numFmtId="0" fontId="5" fillId="0" borderId="13" xfId="50" applyBorder="1"/>
    <xf numFmtId="0" fontId="7" fillId="0" borderId="0" xfId="54" applyFont="1" applyAlignment="1">
      <alignment horizontal="left"/>
    </xf>
    <xf numFmtId="0" fontId="7" fillId="0" borderId="0" xfId="53" applyFont="1" applyAlignment="1">
      <alignment horizontal="left"/>
    </xf>
    <xf numFmtId="0" fontId="7" fillId="0" borderId="0" xfId="54" applyFont="1" applyFill="1" applyAlignment="1">
      <alignment horizontal="left"/>
    </xf>
    <xf numFmtId="0" fontId="4" fillId="0" borderId="0" xfId="41" applyFont="1"/>
    <xf numFmtId="0" fontId="4" fillId="0" borderId="55" xfId="41" applyFont="1" applyBorder="1" applyAlignment="1">
      <alignment horizontal="center"/>
    </xf>
    <xf numFmtId="0" fontId="7" fillId="0" borderId="55" xfId="41" applyFont="1" applyBorder="1" applyAlignment="1">
      <alignment horizontal="center"/>
    </xf>
    <xf numFmtId="0" fontId="4" fillId="0" borderId="0" xfId="41" applyFont="1" applyBorder="1" applyAlignment="1">
      <alignment horizontal="center"/>
    </xf>
    <xf numFmtId="0" fontId="7" fillId="0" borderId="64" xfId="0" applyFont="1" applyBorder="1" applyAlignment="1">
      <alignment horizontal="center"/>
    </xf>
    <xf numFmtId="0" fontId="2" fillId="0" borderId="0" xfId="55">
      <alignment vertical="center"/>
    </xf>
    <xf numFmtId="0" fontId="2" fillId="0" borderId="23" xfId="55" applyBorder="1">
      <alignment vertical="center"/>
    </xf>
    <xf numFmtId="0" fontId="2" fillId="0" borderId="10" xfId="55" applyBorder="1">
      <alignment vertical="center"/>
    </xf>
    <xf numFmtId="0" fontId="2" fillId="0" borderId="0" xfId="55" applyBorder="1">
      <alignment vertical="center"/>
    </xf>
    <xf numFmtId="0" fontId="2" fillId="0" borderId="38" xfId="55" applyBorder="1">
      <alignment vertical="center"/>
    </xf>
    <xf numFmtId="0" fontId="2" fillId="0" borderId="0" xfId="55" applyFill="1" applyBorder="1">
      <alignment vertical="center"/>
    </xf>
    <xf numFmtId="0" fontId="2" fillId="0" borderId="0" xfId="55" applyBorder="1" applyAlignment="1">
      <alignment horizontal="right" vertical="center"/>
    </xf>
    <xf numFmtId="0" fontId="43" fillId="0" borderId="0" xfId="55" applyFont="1" applyBorder="1" applyAlignment="1">
      <alignment horizontal="right" vertical="center"/>
    </xf>
    <xf numFmtId="0" fontId="44" fillId="0" borderId="0" xfId="55" applyFont="1" applyFill="1" applyBorder="1">
      <alignment vertical="center"/>
    </xf>
    <xf numFmtId="0" fontId="44" fillId="0" borderId="0" xfId="55" applyFont="1" applyBorder="1">
      <alignment vertical="center"/>
    </xf>
    <xf numFmtId="0" fontId="2" fillId="0" borderId="69" xfId="55" applyBorder="1">
      <alignment vertical="center"/>
    </xf>
    <xf numFmtId="0" fontId="2" fillId="0" borderId="23" xfId="55" applyBorder="1" applyAlignment="1">
      <alignment horizontal="center" vertical="center"/>
    </xf>
    <xf numFmtId="0" fontId="2" fillId="0" borderId="11" xfId="55" applyBorder="1">
      <alignment vertical="center"/>
    </xf>
    <xf numFmtId="0" fontId="2" fillId="0" borderId="13" xfId="55" applyFill="1" applyBorder="1">
      <alignment vertical="center"/>
    </xf>
    <xf numFmtId="0" fontId="2" fillId="0" borderId="13" xfId="55" applyBorder="1">
      <alignment vertical="center"/>
    </xf>
    <xf numFmtId="0" fontId="2" fillId="0" borderId="24" xfId="55" applyBorder="1">
      <alignment vertical="center"/>
    </xf>
    <xf numFmtId="0" fontId="2" fillId="0" borderId="12" xfId="55" applyBorder="1">
      <alignment vertical="center"/>
    </xf>
    <xf numFmtId="0" fontId="2" fillId="0" borderId="18" xfId="55" applyBorder="1">
      <alignment vertical="center"/>
    </xf>
    <xf numFmtId="0" fontId="2" fillId="0" borderId="19" xfId="55" applyFill="1" applyBorder="1">
      <alignment vertical="center"/>
    </xf>
    <xf numFmtId="0" fontId="45" fillId="0" borderId="16" xfId="55" applyFont="1" applyFill="1" applyBorder="1">
      <alignment vertical="center"/>
    </xf>
    <xf numFmtId="0" fontId="2" fillId="0" borderId="0" xfId="55" applyAlignment="1">
      <alignment horizontal="center" vertical="center"/>
    </xf>
    <xf numFmtId="0" fontId="39" fillId="0" borderId="0" xfId="55" applyFont="1">
      <alignment vertical="center"/>
    </xf>
    <xf numFmtId="0" fontId="2" fillId="0" borderId="0" xfId="55" applyAlignment="1">
      <alignment horizontal="center" vertical="center" shrinkToFit="1"/>
    </xf>
    <xf numFmtId="0" fontId="4" fillId="0" borderId="0" xfId="0" applyFont="1" applyBorder="1" applyAlignment="1">
      <alignment horizontal="center" vertical="center" shrinkToFit="1"/>
    </xf>
    <xf numFmtId="0" fontId="4" fillId="0" borderId="0" xfId="51" applyFont="1" applyBorder="1" applyAlignment="1">
      <alignment horizontal="center" vertical="center"/>
    </xf>
    <xf numFmtId="0" fontId="4" fillId="0" borderId="35" xfId="51" applyFont="1" applyBorder="1" applyAlignment="1">
      <alignment horizontal="center" vertical="center"/>
    </xf>
    <xf numFmtId="0" fontId="4" fillId="0" borderId="0" xfId="43" applyFont="1" applyBorder="1" applyAlignment="1">
      <alignment vertical="center"/>
    </xf>
    <xf numFmtId="0" fontId="4" fillId="0" borderId="0" xfId="43" applyFont="1" applyBorder="1" applyAlignment="1">
      <alignment horizontal="center" vertical="center"/>
    </xf>
    <xf numFmtId="0" fontId="7" fillId="0" borderId="0" xfId="0" applyFont="1" applyBorder="1" applyAlignment="1">
      <alignment horizontal="left" vertical="top"/>
    </xf>
    <xf numFmtId="0" fontId="5" fillId="0" borderId="34" xfId="0" applyFont="1" applyBorder="1"/>
    <xf numFmtId="0" fontId="4" fillId="0" borderId="61" xfId="0" applyFont="1" applyBorder="1"/>
    <xf numFmtId="0" fontId="5" fillId="0" borderId="79" xfId="0" applyFont="1" applyBorder="1"/>
    <xf numFmtId="0" fontId="5" fillId="0" borderId="32" xfId="0" applyFont="1" applyBorder="1"/>
    <xf numFmtId="0" fontId="4" fillId="0" borderId="64" xfId="0" applyFont="1" applyBorder="1"/>
    <xf numFmtId="0" fontId="4" fillId="0" borderId="52" xfId="0" applyFont="1" applyBorder="1"/>
    <xf numFmtId="0" fontId="18" fillId="0" borderId="0" xfId="43" applyFont="1" applyBorder="1" applyAlignment="1">
      <alignment vertical="center"/>
    </xf>
    <xf numFmtId="0" fontId="18" fillId="0" borderId="39" xfId="43" applyFont="1" applyBorder="1" applyAlignment="1">
      <alignment vertical="center"/>
    </xf>
    <xf numFmtId="0" fontId="8" fillId="0" borderId="13" xfId="43" applyFont="1" applyBorder="1" applyAlignment="1">
      <alignment vertical="center"/>
    </xf>
    <xf numFmtId="0" fontId="18" fillId="0" borderId="13" xfId="43" applyFont="1" applyBorder="1" applyAlignment="1">
      <alignment vertical="center"/>
    </xf>
    <xf numFmtId="0" fontId="18" fillId="0" borderId="19" xfId="43" applyFont="1" applyBorder="1" applyAlignment="1">
      <alignment vertical="center"/>
    </xf>
    <xf numFmtId="0" fontId="0" fillId="0" borderId="13" xfId="51" applyFont="1" applyBorder="1" applyAlignment="1">
      <alignment vertical="center"/>
    </xf>
    <xf numFmtId="0" fontId="40" fillId="0" borderId="0" xfId="43" applyFont="1" applyBorder="1" applyAlignment="1">
      <alignment vertical="center" wrapText="1"/>
    </xf>
    <xf numFmtId="0" fontId="7" fillId="0" borderId="0" xfId="43" applyFont="1" applyAlignment="1">
      <alignment horizontal="center" vertical="center"/>
    </xf>
    <xf numFmtId="0" fontId="4" fillId="0" borderId="11" xfId="0" applyFont="1" applyBorder="1" applyAlignment="1">
      <alignment horizontal="center" vertical="center" shrinkToFit="1"/>
    </xf>
    <xf numFmtId="0" fontId="4" fillId="0" borderId="0" xfId="44" applyFont="1" applyBorder="1" applyAlignment="1">
      <alignment vertical="center"/>
    </xf>
    <xf numFmtId="0" fontId="49" fillId="0" borderId="0" xfId="43" applyFont="1" applyFill="1" applyAlignment="1">
      <alignment vertical="center"/>
    </xf>
    <xf numFmtId="0" fontId="5" fillId="24" borderId="77" xfId="0" applyFont="1" applyFill="1" applyBorder="1" applyAlignment="1">
      <alignment vertical="center" shrinkToFit="1"/>
    </xf>
    <xf numFmtId="0" fontId="0" fillId="24" borderId="93" xfId="0" applyFont="1" applyFill="1" applyBorder="1" applyAlignment="1">
      <alignment vertical="center" shrinkToFit="1"/>
    </xf>
    <xf numFmtId="0" fontId="0" fillId="24" borderId="90" xfId="0" applyFont="1" applyFill="1" applyBorder="1" applyAlignment="1">
      <alignment vertical="center" shrinkToFit="1"/>
    </xf>
    <xf numFmtId="0" fontId="5" fillId="24" borderId="52" xfId="0" applyFont="1" applyFill="1" applyBorder="1" applyAlignment="1">
      <alignment horizontal="center" vertical="center"/>
    </xf>
    <xf numFmtId="0" fontId="0" fillId="24" borderId="64" xfId="0" applyFont="1" applyFill="1" applyBorder="1" applyAlignment="1">
      <alignment vertical="center" textRotation="255" shrinkToFit="1"/>
    </xf>
    <xf numFmtId="0" fontId="5" fillId="24" borderId="64" xfId="0" applyFont="1" applyFill="1" applyBorder="1" applyAlignment="1">
      <alignment horizontal="center" vertical="center"/>
    </xf>
    <xf numFmtId="0" fontId="5" fillId="24" borderId="55" xfId="41" applyFont="1" applyFill="1" applyBorder="1" applyAlignment="1">
      <alignment horizontal="center" vertical="center"/>
    </xf>
    <xf numFmtId="0" fontId="4" fillId="0" borderId="0" xfId="45" applyAlignment="1">
      <alignment vertical="center"/>
    </xf>
    <xf numFmtId="0" fontId="10" fillId="0" borderId="0" xfId="45" applyFont="1" applyAlignment="1">
      <alignment horizontal="left" vertical="center"/>
    </xf>
    <xf numFmtId="0" fontId="16" fillId="0" borderId="0" xfId="45" applyFont="1" applyAlignment="1">
      <alignment vertical="center"/>
    </xf>
    <xf numFmtId="0" fontId="0" fillId="0" borderId="0" xfId="45" applyFont="1" applyAlignment="1">
      <alignment horizontal="left" vertical="center"/>
    </xf>
    <xf numFmtId="0" fontId="5" fillId="0" borderId="0" xfId="41" applyFont="1"/>
    <xf numFmtId="0" fontId="4" fillId="0" borderId="0" xfId="41"/>
    <xf numFmtId="0" fontId="9" fillId="0" borderId="0" xfId="45" applyFont="1" applyAlignment="1">
      <alignment horizontal="left" vertical="center"/>
    </xf>
    <xf numFmtId="0" fontId="4" fillId="0" borderId="0" xfId="45" applyBorder="1" applyAlignment="1">
      <alignment vertical="center"/>
    </xf>
    <xf numFmtId="0" fontId="4" fillId="0" borderId="13" xfId="45" applyBorder="1" applyAlignment="1">
      <alignment vertical="center"/>
    </xf>
    <xf numFmtId="0" fontId="4" fillId="0" borderId="0" xfId="41" applyFont="1" applyFill="1" applyBorder="1" applyAlignment="1">
      <alignment vertical="center"/>
    </xf>
    <xf numFmtId="0" fontId="5" fillId="0" borderId="0" xfId="41" applyFont="1" applyFill="1" applyBorder="1" applyAlignment="1">
      <alignment vertical="center"/>
    </xf>
    <xf numFmtId="0" fontId="4" fillId="0" borderId="0" xfId="41" applyFont="1" applyBorder="1"/>
    <xf numFmtId="0" fontId="18" fillId="0" borderId="17" xfId="45" applyFont="1" applyFill="1" applyBorder="1" applyAlignment="1">
      <alignment horizontal="center" vertical="center"/>
    </xf>
    <xf numFmtId="0" fontId="6" fillId="0" borderId="10" xfId="45" applyFont="1" applyFill="1" applyBorder="1" applyAlignment="1">
      <alignment horizontal="center" vertical="center"/>
    </xf>
    <xf numFmtId="0" fontId="18" fillId="0" borderId="10" xfId="45" applyFont="1" applyFill="1" applyBorder="1" applyAlignment="1">
      <alignment horizontal="center" vertical="center"/>
    </xf>
    <xf numFmtId="0" fontId="6" fillId="0" borderId="10" xfId="45" applyFont="1" applyFill="1" applyBorder="1" applyAlignment="1">
      <alignment vertical="center"/>
    </xf>
    <xf numFmtId="0" fontId="4" fillId="0" borderId="13" xfId="45" applyFont="1" applyFill="1" applyBorder="1" applyAlignment="1">
      <alignment vertical="center"/>
    </xf>
    <xf numFmtId="0" fontId="4" fillId="0" borderId="0" xfId="45" applyFont="1" applyFill="1" applyBorder="1" applyAlignment="1">
      <alignment vertical="center"/>
    </xf>
    <xf numFmtId="0" fontId="4" fillId="0" borderId="17" xfId="45" applyBorder="1" applyAlignment="1">
      <alignment vertical="center"/>
    </xf>
    <xf numFmtId="0" fontId="4" fillId="0" borderId="0" xfId="45" applyFont="1" applyFill="1" applyBorder="1" applyAlignment="1">
      <alignment horizontal="center" vertical="center"/>
    </xf>
    <xf numFmtId="0" fontId="18" fillId="0" borderId="0" xfId="45" applyFont="1" applyFill="1" applyBorder="1" applyAlignment="1">
      <alignment horizontal="left" vertical="center"/>
    </xf>
    <xf numFmtId="0" fontId="38" fillId="0" borderId="0" xfId="43" applyFont="1" applyAlignment="1">
      <alignment vertical="center"/>
    </xf>
    <xf numFmtId="0" fontId="38" fillId="0" borderId="0" xfId="45" applyFont="1" applyBorder="1" applyAlignment="1">
      <alignment horizontal="right" vertical="center"/>
    </xf>
    <xf numFmtId="0" fontId="38" fillId="0" borderId="0" xfId="45" applyFont="1" applyAlignment="1">
      <alignment vertical="center"/>
    </xf>
    <xf numFmtId="0" fontId="4" fillId="0" borderId="0" xfId="45" applyFont="1" applyAlignment="1">
      <alignment vertical="center"/>
    </xf>
    <xf numFmtId="0" fontId="7" fillId="0" borderId="0" xfId="43" applyFont="1" applyAlignment="1">
      <alignment vertical="center"/>
    </xf>
    <xf numFmtId="0" fontId="50" fillId="0" borderId="0" xfId="43" applyFont="1" applyAlignment="1">
      <alignment vertical="center"/>
    </xf>
    <xf numFmtId="0" fontId="38" fillId="0" borderId="0" xfId="45" applyFont="1" applyBorder="1" applyAlignment="1">
      <alignment horizontal="center" vertical="center"/>
    </xf>
    <xf numFmtId="0" fontId="7" fillId="0" borderId="0" xfId="43" applyFont="1"/>
    <xf numFmtId="0" fontId="5" fillId="0" borderId="0" xfId="43"/>
    <xf numFmtId="0" fontId="7" fillId="0" borderId="0" xfId="45" applyFont="1" applyAlignment="1">
      <alignment vertical="center"/>
    </xf>
    <xf numFmtId="0" fontId="4" fillId="0" borderId="11" xfId="44" applyFont="1" applyFill="1" applyBorder="1" applyAlignment="1">
      <alignment horizontal="center" vertical="center"/>
    </xf>
    <xf numFmtId="0" fontId="4" fillId="24" borderId="23" xfId="45" applyFont="1" applyFill="1" applyBorder="1" applyAlignment="1">
      <alignment horizontal="center" vertical="center"/>
    </xf>
    <xf numFmtId="0" fontId="6" fillId="0" borderId="11" xfId="45" applyFont="1" applyFill="1" applyBorder="1" applyAlignment="1">
      <alignment vertical="center"/>
    </xf>
    <xf numFmtId="0" fontId="18" fillId="0" borderId="16" xfId="45" applyFont="1" applyBorder="1" applyAlignment="1">
      <alignment vertical="center" shrinkToFit="1"/>
    </xf>
    <xf numFmtId="0" fontId="18" fillId="0" borderId="12" xfId="45" applyFont="1" applyBorder="1" applyAlignment="1">
      <alignment vertical="center" shrinkToFit="1"/>
    </xf>
    <xf numFmtId="0" fontId="0" fillId="24" borderId="23" xfId="45" applyFont="1" applyFill="1" applyBorder="1" applyAlignment="1">
      <alignment horizontal="center" vertical="center"/>
    </xf>
    <xf numFmtId="0" fontId="18" fillId="0" borderId="23" xfId="45" applyFont="1" applyBorder="1" applyAlignment="1">
      <alignment horizontal="center" vertical="center"/>
    </xf>
    <xf numFmtId="0" fontId="17" fillId="0" borderId="66" xfId="45" applyFont="1" applyBorder="1" applyAlignment="1">
      <alignment horizontal="center" vertical="center"/>
    </xf>
    <xf numFmtId="0" fontId="0" fillId="0" borderId="25" xfId="0" applyFont="1" applyBorder="1"/>
    <xf numFmtId="0" fontId="17" fillId="0" borderId="0" xfId="0" applyFont="1" applyFill="1" applyBorder="1" applyAlignment="1"/>
    <xf numFmtId="0" fontId="4" fillId="0" borderId="12" xfId="0" applyFont="1" applyBorder="1"/>
    <xf numFmtId="0" fontId="10" fillId="0" borderId="0" xfId="43" applyFont="1" applyAlignment="1">
      <alignment vertical="center"/>
    </xf>
    <xf numFmtId="0" fontId="17" fillId="0" borderId="12" xfId="43" applyFont="1" applyBorder="1" applyAlignment="1">
      <alignment vertical="center"/>
    </xf>
    <xf numFmtId="0" fontId="16" fillId="0" borderId="0" xfId="50" applyFont="1" applyBorder="1" applyAlignment="1">
      <alignment horizontal="left" vertical="center" shrinkToFit="1"/>
    </xf>
    <xf numFmtId="0" fontId="4" fillId="0" borderId="38" xfId="43" applyFont="1" applyBorder="1" applyAlignment="1">
      <alignment vertical="center"/>
    </xf>
    <xf numFmtId="0" fontId="3" fillId="0" borderId="0" xfId="43" applyFont="1" applyAlignment="1">
      <alignment vertical="center" shrinkToFit="1"/>
    </xf>
    <xf numFmtId="0" fontId="4" fillId="0" borderId="0" xfId="43" applyFont="1" applyAlignment="1"/>
    <xf numFmtId="0" fontId="5" fillId="24" borderId="62" xfId="0" applyFont="1" applyFill="1" applyBorder="1" applyAlignment="1">
      <alignment horizontal="center" vertical="center"/>
    </xf>
    <xf numFmtId="0" fontId="5" fillId="24" borderId="61" xfId="0" applyFont="1" applyFill="1" applyBorder="1" applyAlignment="1">
      <alignment horizontal="center" vertical="center"/>
    </xf>
    <xf numFmtId="0" fontId="4" fillId="0" borderId="10" xfId="45" applyFont="1" applyBorder="1" applyAlignment="1">
      <alignment vertical="center" shrinkToFit="1"/>
    </xf>
    <xf numFmtId="0" fontId="19" fillId="0" borderId="10" xfId="45" applyFont="1" applyBorder="1" applyAlignment="1">
      <alignment vertical="center" shrinkToFit="1"/>
    </xf>
    <xf numFmtId="0" fontId="6" fillId="0" borderId="11" xfId="45" applyFont="1" applyBorder="1" applyAlignment="1">
      <alignment vertical="center" shrinkToFit="1"/>
    </xf>
    <xf numFmtId="0" fontId="53" fillId="0" borderId="0" xfId="43" applyFont="1" applyFill="1" applyAlignment="1">
      <alignment vertical="center"/>
    </xf>
    <xf numFmtId="0" fontId="4" fillId="0" borderId="0" xfId="43" applyFont="1" applyAlignment="1">
      <alignment horizontal="left" vertical="center" wrapText="1"/>
    </xf>
    <xf numFmtId="0" fontId="4" fillId="0" borderId="0" xfId="43" applyFont="1" applyAlignment="1">
      <alignment horizontal="center" vertical="center" wrapText="1"/>
    </xf>
    <xf numFmtId="0" fontId="4" fillId="0" borderId="0" xfId="43" applyFont="1" applyAlignment="1">
      <alignment horizontal="center" vertical="top" wrapText="1"/>
    </xf>
    <xf numFmtId="0" fontId="4" fillId="0" borderId="38" xfId="45" applyBorder="1" applyAlignment="1">
      <alignment vertical="center"/>
    </xf>
    <xf numFmtId="0" fontId="18" fillId="0" borderId="18" xfId="45" applyFont="1" applyBorder="1" applyAlignment="1">
      <alignment vertical="center" shrinkToFit="1"/>
    </xf>
    <xf numFmtId="0" fontId="4" fillId="0" borderId="39" xfId="45" applyFont="1" applyFill="1" applyBorder="1" applyAlignment="1">
      <alignment horizontal="center" vertical="center"/>
    </xf>
    <xf numFmtId="0" fontId="18" fillId="0" borderId="38" xfId="45" applyFont="1" applyFill="1" applyBorder="1" applyAlignment="1">
      <alignment horizontal="left" vertical="center"/>
    </xf>
    <xf numFmtId="0" fontId="17" fillId="0" borderId="85" xfId="45" applyFont="1" applyBorder="1" applyAlignment="1">
      <alignment horizontal="center" vertical="center"/>
    </xf>
    <xf numFmtId="0" fontId="4" fillId="0" borderId="38" xfId="41" applyFont="1" applyBorder="1"/>
    <xf numFmtId="0" fontId="5" fillId="0" borderId="0" xfId="50" applyFill="1" applyBorder="1"/>
    <xf numFmtId="0" fontId="5" fillId="0" borderId="0" xfId="50" applyBorder="1"/>
    <xf numFmtId="0" fontId="5" fillId="0" borderId="19" xfId="50" applyBorder="1"/>
    <xf numFmtId="0" fontId="13" fillId="0" borderId="13" xfId="50" applyFont="1" applyBorder="1"/>
    <xf numFmtId="0" fontId="5" fillId="0" borderId="39" xfId="50" applyBorder="1"/>
    <xf numFmtId="0" fontId="10" fillId="0" borderId="0" xfId="50" applyFont="1" applyBorder="1" applyAlignment="1">
      <alignment vertical="center"/>
    </xf>
    <xf numFmtId="0" fontId="10" fillId="0" borderId="0" xfId="50" applyFont="1" applyBorder="1"/>
    <xf numFmtId="0" fontId="10" fillId="0" borderId="0" xfId="50" applyFont="1" applyBorder="1" applyAlignment="1"/>
    <xf numFmtId="0" fontId="10" fillId="0" borderId="0" xfId="50" applyFont="1" applyBorder="1" applyAlignment="1">
      <alignment horizontal="center"/>
    </xf>
    <xf numFmtId="0" fontId="5" fillId="0" borderId="0" xfId="50" applyBorder="1" applyAlignment="1"/>
    <xf numFmtId="0" fontId="5" fillId="0" borderId="0" xfId="50" applyBorder="1" applyAlignment="1">
      <alignment vertical="center"/>
    </xf>
    <xf numFmtId="0" fontId="10" fillId="0" borderId="0" xfId="50" applyFont="1" applyBorder="1" applyAlignment="1">
      <alignment horizontal="center" vertical="center"/>
    </xf>
    <xf numFmtId="0" fontId="10" fillId="0" borderId="0" xfId="50" applyFont="1" applyBorder="1" applyAlignment="1">
      <alignment horizontal="left" vertical="center"/>
    </xf>
    <xf numFmtId="0" fontId="5" fillId="0" borderId="0" xfId="50" applyBorder="1" applyAlignment="1">
      <alignment horizontal="center"/>
    </xf>
    <xf numFmtId="0" fontId="10" fillId="0" borderId="0" xfId="50" applyFont="1" applyBorder="1" applyAlignment="1">
      <alignment horizontal="right"/>
    </xf>
    <xf numFmtId="0" fontId="10" fillId="0" borderId="0" xfId="50" applyFont="1" applyBorder="1" applyAlignment="1">
      <alignment horizontal="left"/>
    </xf>
    <xf numFmtId="0" fontId="10" fillId="0" borderId="0" xfId="50" applyFont="1" applyBorder="1" applyAlignment="1">
      <alignment horizontal="right" vertical="center"/>
    </xf>
    <xf numFmtId="0" fontId="7" fillId="0" borderId="0" xfId="50" applyFont="1" applyBorder="1" applyAlignment="1">
      <alignment horizontal="right" vertical="center"/>
    </xf>
    <xf numFmtId="0" fontId="7" fillId="0" borderId="0" xfId="50" applyFont="1" applyBorder="1" applyAlignment="1">
      <alignment horizontal="left" vertical="center"/>
    </xf>
    <xf numFmtId="0" fontId="10" fillId="0" borderId="0" xfId="50" applyFont="1" applyFill="1" applyBorder="1" applyAlignment="1">
      <alignment vertical="center"/>
    </xf>
    <xf numFmtId="0" fontId="5" fillId="0" borderId="16" xfId="50" applyBorder="1"/>
    <xf numFmtId="0" fontId="5" fillId="0" borderId="12" xfId="50" applyBorder="1"/>
    <xf numFmtId="0" fontId="5" fillId="0" borderId="0" xfId="50" applyAlignment="1">
      <alignment horizontal="center" vertical="center"/>
    </xf>
    <xf numFmtId="0" fontId="4" fillId="0" borderId="0" xfId="50" applyFont="1" applyAlignment="1">
      <alignment vertical="center"/>
    </xf>
    <xf numFmtId="0" fontId="4" fillId="0" borderId="0" xfId="50" applyFont="1"/>
    <xf numFmtId="0" fontId="4" fillId="0" borderId="0" xfId="50" applyFont="1" applyBorder="1"/>
    <xf numFmtId="0" fontId="5" fillId="0" borderId="0" xfId="50" applyAlignment="1">
      <alignment vertical="center"/>
    </xf>
    <xf numFmtId="0" fontId="6" fillId="0" borderId="0" xfId="50" applyFont="1" applyBorder="1" applyAlignment="1">
      <alignment vertical="center"/>
    </xf>
    <xf numFmtId="0" fontId="20" fillId="0" borderId="0" xfId="49" applyFont="1" applyFill="1" applyAlignment="1">
      <alignment vertical="center"/>
    </xf>
    <xf numFmtId="0" fontId="4" fillId="0" borderId="0" xfId="43" applyFont="1" applyBorder="1" applyAlignment="1">
      <alignment vertical="center"/>
    </xf>
    <xf numFmtId="0" fontId="0" fillId="0" borderId="0" xfId="0" applyFont="1" applyBorder="1" applyAlignment="1">
      <alignment horizontal="left" vertical="center" shrinkToFit="1"/>
    </xf>
    <xf numFmtId="0" fontId="0" fillId="0" borderId="39" xfId="0" applyFont="1" applyBorder="1" applyAlignment="1">
      <alignment horizontal="left" vertical="center" shrinkToFit="1"/>
    </xf>
    <xf numFmtId="0" fontId="0" fillId="0" borderId="38" xfId="0" applyFont="1" applyBorder="1" applyAlignment="1">
      <alignment horizontal="left" vertical="center" shrinkToFit="1"/>
    </xf>
    <xf numFmtId="0" fontId="4" fillId="0" borderId="0" xfId="43" applyFont="1" applyAlignment="1">
      <alignment horizontal="center" vertical="center"/>
    </xf>
    <xf numFmtId="0" fontId="4" fillId="0" borderId="0" xfId="43" applyFont="1" applyAlignment="1">
      <alignment horizontal="left" vertical="top" wrapText="1"/>
    </xf>
    <xf numFmtId="0" fontId="5" fillId="0" borderId="24" xfId="50" applyBorder="1"/>
    <xf numFmtId="0" fontId="5" fillId="0" borderId="38" xfId="50" applyBorder="1"/>
    <xf numFmtId="0" fontId="5" fillId="0" borderId="18" xfId="50" applyBorder="1"/>
    <xf numFmtId="0" fontId="18" fillId="0" borderId="22" xfId="0" applyFont="1" applyBorder="1" applyAlignment="1"/>
    <xf numFmtId="0" fontId="4" fillId="0" borderId="24" xfId="45" applyBorder="1" applyAlignment="1">
      <alignment vertical="center"/>
    </xf>
    <xf numFmtId="0" fontId="4" fillId="0" borderId="11" xfId="0" applyFont="1" applyBorder="1" applyAlignment="1">
      <alignment vertical="center"/>
    </xf>
    <xf numFmtId="0" fontId="4" fillId="0" borderId="11" xfId="45" applyBorder="1" applyAlignment="1">
      <alignment vertical="center"/>
    </xf>
    <xf numFmtId="0" fontId="59" fillId="0" borderId="0" xfId="58" applyFont="1" applyAlignment="1">
      <alignment horizontal="center" vertical="center"/>
    </xf>
    <xf numFmtId="0" fontId="58" fillId="0" borderId="0" xfId="58">
      <alignment vertical="center"/>
    </xf>
    <xf numFmtId="0" fontId="57" fillId="0" borderId="23" xfId="58" applyFont="1" applyBorder="1" applyAlignment="1">
      <alignment horizontal="center" vertical="center"/>
    </xf>
    <xf numFmtId="0" fontId="62" fillId="0" borderId="0" xfId="58" applyFont="1" applyBorder="1" applyAlignment="1">
      <alignment horizontal="center" vertical="center"/>
    </xf>
    <xf numFmtId="0" fontId="57" fillId="0" borderId="0" xfId="58" applyFont="1">
      <alignment vertical="center"/>
    </xf>
    <xf numFmtId="0" fontId="57" fillId="0" borderId="17" xfId="58" applyFont="1" applyBorder="1" applyAlignment="1">
      <alignment horizontal="center" vertical="center"/>
    </xf>
    <xf numFmtId="0" fontId="62" fillId="0" borderId="0" xfId="58" applyFont="1" applyBorder="1" applyAlignment="1">
      <alignment horizontal="left" vertical="center" wrapText="1"/>
    </xf>
    <xf numFmtId="0" fontId="57" fillId="0" borderId="17" xfId="58" applyFont="1" applyBorder="1" applyAlignment="1">
      <alignment horizontal="center" vertical="center" shrinkToFit="1"/>
    </xf>
    <xf numFmtId="0" fontId="63" fillId="0" borderId="13" xfId="58" applyFont="1" applyBorder="1" applyAlignment="1">
      <alignment vertical="center"/>
    </xf>
    <xf numFmtId="0" fontId="63" fillId="0" borderId="24" xfId="58" applyFont="1" applyBorder="1" applyAlignment="1">
      <alignment vertical="center"/>
    </xf>
    <xf numFmtId="0" fontId="63" fillId="0" borderId="39" xfId="58" applyFont="1" applyBorder="1" applyAlignment="1">
      <alignment horizontal="center" vertical="center"/>
    </xf>
    <xf numFmtId="0" fontId="63" fillId="0" borderId="0" xfId="58" applyFont="1" applyBorder="1" applyAlignment="1">
      <alignment horizontal="center" vertical="center"/>
    </xf>
    <xf numFmtId="0" fontId="63" fillId="0" borderId="0" xfId="58" applyFont="1" applyBorder="1" applyAlignment="1">
      <alignment vertical="center"/>
    </xf>
    <xf numFmtId="0" fontId="63" fillId="0" borderId="38" xfId="58" applyFont="1" applyBorder="1" applyAlignment="1">
      <alignment vertical="center"/>
    </xf>
    <xf numFmtId="0" fontId="63" fillId="0" borderId="16" xfId="58" applyFont="1" applyBorder="1" applyAlignment="1">
      <alignment vertical="center" shrinkToFit="1"/>
    </xf>
    <xf numFmtId="0" fontId="63" fillId="0" borderId="12" xfId="58" applyFont="1" applyBorder="1" applyAlignment="1">
      <alignment vertical="center" shrinkToFit="1"/>
    </xf>
    <xf numFmtId="0" fontId="63" fillId="0" borderId="18" xfId="58" applyFont="1" applyBorder="1" applyAlignment="1">
      <alignment horizontal="center" vertical="center"/>
    </xf>
    <xf numFmtId="0" fontId="64" fillId="0" borderId="0" xfId="58" applyFont="1" applyFill="1" applyBorder="1" applyAlignment="1">
      <alignment horizontal="left" vertical="center"/>
    </xf>
    <xf numFmtId="0" fontId="65" fillId="0" borderId="0" xfId="58" applyFont="1" applyFill="1" applyBorder="1" applyAlignment="1">
      <alignment horizontal="left" vertical="center"/>
    </xf>
    <xf numFmtId="0" fontId="67" fillId="0" borderId="0" xfId="58" applyFont="1" applyFill="1" applyBorder="1" applyAlignment="1">
      <alignment horizontal="center" vertical="center"/>
    </xf>
    <xf numFmtId="0" fontId="64" fillId="0" borderId="0" xfId="58" applyFont="1" applyAlignment="1">
      <alignment horizontal="center" vertical="center"/>
    </xf>
    <xf numFmtId="0" fontId="68" fillId="0" borderId="0" xfId="58" applyFont="1">
      <alignment vertical="center"/>
    </xf>
    <xf numFmtId="0" fontId="70" fillId="0" borderId="0" xfId="58" applyFont="1">
      <alignment vertical="center"/>
    </xf>
    <xf numFmtId="0" fontId="71" fillId="0" borderId="0" xfId="58" applyFont="1">
      <alignment vertical="center"/>
    </xf>
    <xf numFmtId="0" fontId="58" fillId="0" borderId="0" xfId="58" applyAlignment="1">
      <alignment horizontal="left" vertical="center"/>
    </xf>
    <xf numFmtId="0" fontId="72" fillId="0" borderId="0" xfId="58" applyFont="1">
      <alignment vertical="center"/>
    </xf>
    <xf numFmtId="0" fontId="73" fillId="0" borderId="0" xfId="58" applyFont="1">
      <alignment vertical="center"/>
    </xf>
    <xf numFmtId="0" fontId="41" fillId="0" borderId="0" xfId="60" applyFont="1"/>
    <xf numFmtId="0" fontId="75" fillId="0" borderId="0" xfId="60" applyFont="1" applyBorder="1" applyAlignment="1">
      <alignment vertical="center"/>
    </xf>
    <xf numFmtId="0" fontId="41" fillId="0" borderId="0" xfId="60" applyFont="1" applyBorder="1"/>
    <xf numFmtId="0" fontId="5" fillId="0" borderId="0" xfId="60"/>
    <xf numFmtId="0" fontId="41" fillId="0" borderId="39" xfId="60" applyFont="1" applyBorder="1"/>
    <xf numFmtId="0" fontId="41" fillId="0" borderId="19" xfId="60" applyFont="1" applyBorder="1"/>
    <xf numFmtId="0" fontId="76" fillId="0" borderId="13" xfId="60" applyFont="1" applyBorder="1"/>
    <xf numFmtId="0" fontId="41" fillId="0" borderId="13" xfId="60" applyFont="1" applyBorder="1"/>
    <xf numFmtId="0" fontId="76" fillId="0" borderId="27" xfId="60" applyFont="1" applyBorder="1" applyAlignment="1">
      <alignment vertical="center"/>
    </xf>
    <xf numFmtId="0" fontId="41" fillId="0" borderId="30" xfId="60" applyFont="1" applyBorder="1"/>
    <xf numFmtId="0" fontId="41" fillId="0" borderId="42" xfId="60" applyFont="1" applyBorder="1" applyAlignment="1">
      <alignment vertical="center" textRotation="255"/>
    </xf>
    <xf numFmtId="0" fontId="41" fillId="0" borderId="27" xfId="60" applyFont="1" applyBorder="1" applyAlignment="1"/>
    <xf numFmtId="0" fontId="41" fillId="0" borderId="42" xfId="60" applyFont="1" applyBorder="1" applyAlignment="1"/>
    <xf numFmtId="0" fontId="41" fillId="27" borderId="122" xfId="60" applyFont="1" applyFill="1" applyBorder="1"/>
    <xf numFmtId="0" fontId="76" fillId="27" borderId="30" xfId="60" applyFont="1" applyFill="1" applyBorder="1"/>
    <xf numFmtId="0" fontId="41" fillId="27" borderId="30" xfId="60" applyFont="1" applyFill="1" applyBorder="1"/>
    <xf numFmtId="0" fontId="7" fillId="0" borderId="30" xfId="60" applyFont="1" applyBorder="1" applyAlignment="1">
      <alignment horizontal="center" vertical="center" shrinkToFit="1"/>
    </xf>
    <xf numFmtId="0" fontId="7" fillId="0" borderId="42" xfId="60" applyFont="1" applyBorder="1" applyAlignment="1">
      <alignment horizontal="center" vertical="center" shrinkToFit="1"/>
    </xf>
    <xf numFmtId="0" fontId="41" fillId="0" borderId="38" xfId="60" applyFont="1" applyBorder="1"/>
    <xf numFmtId="0" fontId="76" fillId="0" borderId="25" xfId="60" applyFont="1" applyBorder="1" applyAlignment="1">
      <alignment vertical="center"/>
    </xf>
    <xf numFmtId="0" fontId="41" fillId="0" borderId="26" xfId="60" applyFont="1" applyBorder="1" applyAlignment="1">
      <alignment vertical="center" textRotation="255"/>
    </xf>
    <xf numFmtId="0" fontId="15" fillId="0" borderId="25" xfId="59" applyBorder="1" applyAlignment="1"/>
    <xf numFmtId="0" fontId="15" fillId="0" borderId="26" xfId="59" applyBorder="1" applyAlignment="1"/>
    <xf numFmtId="0" fontId="76" fillId="0" borderId="0" xfId="60" applyFont="1" applyFill="1" applyBorder="1" applyAlignment="1">
      <alignment vertical="center"/>
    </xf>
    <xf numFmtId="0" fontId="76" fillId="28" borderId="123" xfId="60" applyFont="1" applyFill="1" applyBorder="1" applyAlignment="1">
      <alignment vertical="center"/>
    </xf>
    <xf numFmtId="0" fontId="76" fillId="28" borderId="0" xfId="60" applyFont="1" applyFill="1" applyBorder="1" applyAlignment="1">
      <alignment horizontal="right" vertical="center"/>
    </xf>
    <xf numFmtId="0" fontId="76" fillId="28" borderId="0" xfId="60" applyFont="1" applyFill="1" applyBorder="1" applyAlignment="1">
      <alignment vertical="center"/>
    </xf>
    <xf numFmtId="0" fontId="7" fillId="0" borderId="25" xfId="60" applyFont="1" applyBorder="1" applyAlignment="1">
      <alignment horizontal="center" vertical="center" shrinkToFit="1"/>
    </xf>
    <xf numFmtId="0" fontId="7" fillId="0" borderId="26" xfId="60" applyFont="1" applyBorder="1" applyAlignment="1">
      <alignment horizontal="center" vertical="center" shrinkToFit="1"/>
    </xf>
    <xf numFmtId="0" fontId="76" fillId="28" borderId="124" xfId="60" applyFont="1" applyFill="1" applyBorder="1" applyAlignment="1">
      <alignment vertical="center"/>
    </xf>
    <xf numFmtId="0" fontId="41" fillId="0" borderId="26" xfId="60" applyFont="1" applyBorder="1" applyAlignment="1">
      <alignment vertical="center"/>
    </xf>
    <xf numFmtId="0" fontId="76" fillId="0" borderId="25" xfId="60" applyFont="1" applyBorder="1" applyAlignment="1">
      <alignment horizontal="center" vertical="center"/>
    </xf>
    <xf numFmtId="0" fontId="41" fillId="0" borderId="25" xfId="60" applyFont="1" applyBorder="1"/>
    <xf numFmtId="0" fontId="76" fillId="0" borderId="0" xfId="60" applyFont="1" applyBorder="1" applyAlignment="1">
      <alignment horizontal="center"/>
    </xf>
    <xf numFmtId="0" fontId="76" fillId="0" borderId="26" xfId="60" applyFont="1" applyBorder="1" applyAlignment="1">
      <alignment horizontal="center" vertical="center" textRotation="255"/>
    </xf>
    <xf numFmtId="0" fontId="41" fillId="28" borderId="123" xfId="60" applyFont="1" applyFill="1" applyBorder="1"/>
    <xf numFmtId="0" fontId="41" fillId="28" borderId="0" xfId="60" applyFont="1" applyFill="1" applyBorder="1" applyAlignment="1">
      <alignment vertical="center"/>
    </xf>
    <xf numFmtId="0" fontId="76" fillId="27" borderId="0" xfId="60" applyFont="1" applyFill="1" applyBorder="1" applyAlignment="1">
      <alignment horizontal="left"/>
    </xf>
    <xf numFmtId="0" fontId="41" fillId="28" borderId="0" xfId="60" applyFont="1" applyFill="1" applyBorder="1" applyAlignment="1"/>
    <xf numFmtId="0" fontId="41" fillId="28" borderId="124" xfId="60" applyFont="1" applyFill="1" applyBorder="1" applyAlignment="1"/>
    <xf numFmtId="0" fontId="41" fillId="0" borderId="0" xfId="60" applyFont="1" applyFill="1" applyBorder="1" applyAlignment="1"/>
    <xf numFmtId="0" fontId="76" fillId="0" borderId="25" xfId="60" applyFont="1" applyBorder="1" applyAlignment="1">
      <alignment horizontal="center"/>
    </xf>
    <xf numFmtId="0" fontId="41" fillId="28" borderId="0" xfId="60" applyFont="1" applyFill="1" applyBorder="1"/>
    <xf numFmtId="0" fontId="41" fillId="28" borderId="124" xfId="60" applyFont="1" applyFill="1" applyBorder="1"/>
    <xf numFmtId="0" fontId="41" fillId="0" borderId="0" xfId="60" applyFont="1" applyFill="1" applyBorder="1"/>
    <xf numFmtId="0" fontId="41" fillId="0" borderId="26" xfId="60" applyFont="1" applyBorder="1"/>
    <xf numFmtId="0" fontId="76" fillId="0" borderId="28" xfId="60" applyFont="1" applyBorder="1" applyAlignment="1">
      <alignment horizontal="center" vertical="center"/>
    </xf>
    <xf numFmtId="0" fontId="41" fillId="0" borderId="40" xfId="60" applyFont="1" applyBorder="1"/>
    <xf numFmtId="0" fontId="41" fillId="0" borderId="28" xfId="60" applyFont="1" applyBorder="1"/>
    <xf numFmtId="0" fontId="41" fillId="0" borderId="125" xfId="60" applyFont="1" applyFill="1" applyBorder="1" applyAlignment="1">
      <alignment horizontal="center"/>
    </xf>
    <xf numFmtId="0" fontId="76" fillId="0" borderId="0" xfId="60" applyFont="1" applyFill="1" applyBorder="1" applyAlignment="1">
      <alignment horizontal="center" vertical="center"/>
    </xf>
    <xf numFmtId="0" fontId="76" fillId="0" borderId="126" xfId="60" applyFont="1" applyBorder="1" applyAlignment="1"/>
    <xf numFmtId="0" fontId="41" fillId="28" borderId="129" xfId="60" applyFont="1" applyFill="1" applyBorder="1" applyAlignment="1">
      <alignment horizontal="center"/>
    </xf>
    <xf numFmtId="0" fontId="76" fillId="28" borderId="0" xfId="60" applyFont="1" applyFill="1" applyBorder="1" applyAlignment="1">
      <alignment horizontal="center" vertical="center"/>
    </xf>
    <xf numFmtId="0" fontId="78" fillId="28" borderId="0" xfId="60" applyFont="1" applyFill="1" applyBorder="1"/>
    <xf numFmtId="0" fontId="81" fillId="0" borderId="26" xfId="60" applyFont="1" applyBorder="1" applyAlignment="1"/>
    <xf numFmtId="0" fontId="76" fillId="0" borderId="0" xfId="60" applyFont="1" applyBorder="1" applyAlignment="1"/>
    <xf numFmtId="0" fontId="41" fillId="0" borderId="126" xfId="60" applyFont="1" applyBorder="1"/>
    <xf numFmtId="0" fontId="41" fillId="28" borderId="123" xfId="60" applyFont="1" applyFill="1" applyBorder="1" applyAlignment="1">
      <alignment horizontal="center"/>
    </xf>
    <xf numFmtId="0" fontId="76" fillId="28" borderId="0" xfId="60" applyFont="1" applyFill="1" applyBorder="1" applyAlignment="1">
      <alignment horizontal="center"/>
    </xf>
    <xf numFmtId="0" fontId="41" fillId="0" borderId="25" xfId="60" applyFont="1" applyBorder="1" applyAlignment="1">
      <alignment horizontal="center"/>
    </xf>
    <xf numFmtId="0" fontId="41" fillId="0" borderId="123" xfId="60" applyFont="1" applyFill="1" applyBorder="1"/>
    <xf numFmtId="0" fontId="41" fillId="0" borderId="72" xfId="60" applyFont="1" applyBorder="1"/>
    <xf numFmtId="0" fontId="82" fillId="0" borderId="126" xfId="60" applyFont="1" applyBorder="1"/>
    <xf numFmtId="0" fontId="83" fillId="0" borderId="72" xfId="60" applyFont="1" applyBorder="1" applyAlignment="1">
      <alignment horizontal="right"/>
    </xf>
    <xf numFmtId="0" fontId="41" fillId="0" borderId="27" xfId="60" applyFont="1" applyBorder="1" applyAlignment="1">
      <alignment horizontal="center"/>
    </xf>
    <xf numFmtId="0" fontId="41" fillId="0" borderId="42" xfId="60" applyFont="1" applyBorder="1"/>
    <xf numFmtId="0" fontId="15" fillId="0" borderId="128" xfId="59" applyBorder="1" applyAlignment="1"/>
    <xf numFmtId="0" fontId="15" fillId="0" borderId="0" xfId="59" applyBorder="1" applyAlignment="1"/>
    <xf numFmtId="0" fontId="76" fillId="28" borderId="0" xfId="60" applyFont="1" applyFill="1" applyBorder="1" applyAlignment="1">
      <alignment horizontal="right"/>
    </xf>
    <xf numFmtId="0" fontId="41" fillId="28" borderId="0" xfId="60" applyFont="1" applyFill="1" applyBorder="1" applyAlignment="1">
      <alignment horizontal="left"/>
    </xf>
    <xf numFmtId="0" fontId="76" fillId="0" borderId="123" xfId="60" applyFont="1" applyFill="1" applyBorder="1" applyAlignment="1">
      <alignment vertical="center"/>
    </xf>
    <xf numFmtId="0" fontId="76" fillId="28" borderId="0" xfId="60" applyFont="1" applyFill="1" applyBorder="1" applyAlignment="1"/>
    <xf numFmtId="0" fontId="82" fillId="0" borderId="26" xfId="60" applyFont="1" applyBorder="1" applyAlignment="1">
      <alignment horizontal="left" vertical="center"/>
    </xf>
    <xf numFmtId="0" fontId="76" fillId="28" borderId="123" xfId="60" applyFont="1" applyFill="1" applyBorder="1"/>
    <xf numFmtId="0" fontId="76" fillId="28" borderId="0" xfId="60" applyFont="1" applyFill="1" applyBorder="1"/>
    <xf numFmtId="0" fontId="76" fillId="27" borderId="123" xfId="60" applyFont="1" applyFill="1" applyBorder="1"/>
    <xf numFmtId="0" fontId="76" fillId="27" borderId="0" xfId="60" applyFont="1" applyFill="1" applyBorder="1"/>
    <xf numFmtId="0" fontId="41" fillId="27" borderId="0" xfId="60" applyFont="1" applyFill="1" applyBorder="1"/>
    <xf numFmtId="0" fontId="76" fillId="27" borderId="124" xfId="60" applyFont="1" applyFill="1" applyBorder="1" applyAlignment="1">
      <alignment vertical="top"/>
    </xf>
    <xf numFmtId="0" fontId="76" fillId="0" borderId="0" xfId="60" applyFont="1" applyFill="1" applyBorder="1" applyAlignment="1">
      <alignment vertical="top"/>
    </xf>
    <xf numFmtId="0" fontId="41" fillId="27" borderId="123" xfId="60" applyFont="1" applyFill="1" applyBorder="1"/>
    <xf numFmtId="0" fontId="41" fillId="27" borderId="0" xfId="60" applyFont="1" applyFill="1" applyBorder="1" applyAlignment="1">
      <alignment horizontal="center"/>
    </xf>
    <xf numFmtId="0" fontId="76" fillId="0" borderId="26" xfId="60" applyFont="1" applyBorder="1" applyAlignment="1">
      <alignment horizontal="center" vertical="center"/>
    </xf>
    <xf numFmtId="0" fontId="15" fillId="0" borderId="26" xfId="59" applyBorder="1" applyAlignment="1">
      <alignment vertical="top"/>
    </xf>
    <xf numFmtId="0" fontId="84" fillId="0" borderId="27" xfId="59" applyFont="1" applyBorder="1" applyAlignment="1"/>
    <xf numFmtId="0" fontId="84" fillId="0" borderId="42" xfId="59" applyFont="1" applyBorder="1" applyAlignment="1"/>
    <xf numFmtId="0" fontId="76" fillId="27" borderId="0" xfId="60" applyFont="1" applyFill="1" applyBorder="1" applyAlignment="1">
      <alignment horizontal="center" vertical="center"/>
    </xf>
    <xf numFmtId="0" fontId="41" fillId="27" borderId="124" xfId="60" applyFont="1" applyFill="1" applyBorder="1"/>
    <xf numFmtId="0" fontId="76" fillId="27" borderId="0" xfId="60" applyFont="1" applyFill="1" applyBorder="1" applyAlignment="1">
      <alignment horizontal="center"/>
    </xf>
    <xf numFmtId="0" fontId="41" fillId="0" borderId="129" xfId="60" applyFont="1" applyFill="1" applyBorder="1"/>
    <xf numFmtId="0" fontId="41" fillId="0" borderId="108" xfId="60" applyFont="1" applyFill="1" applyBorder="1"/>
    <xf numFmtId="0" fontId="41" fillId="0" borderId="132" xfId="60" applyFont="1" applyBorder="1"/>
    <xf numFmtId="0" fontId="41" fillId="0" borderId="26" xfId="60" applyFont="1" applyBorder="1" applyAlignment="1">
      <alignment horizontal="center"/>
    </xf>
    <xf numFmtId="0" fontId="15" fillId="0" borderId="25" xfId="59" applyBorder="1" applyAlignment="1">
      <alignment vertical="top"/>
    </xf>
    <xf numFmtId="0" fontId="76" fillId="27" borderId="123" xfId="60" applyFont="1" applyFill="1" applyBorder="1" applyAlignment="1">
      <alignment horizontal="center" vertical="center"/>
    </xf>
    <xf numFmtId="0" fontId="41" fillId="27" borderId="0" xfId="60" applyFont="1" applyFill="1" applyBorder="1" applyAlignment="1">
      <alignment vertical="center"/>
    </xf>
    <xf numFmtId="0" fontId="76" fillId="0" borderId="38" xfId="60" applyFont="1" applyBorder="1" applyAlignment="1">
      <alignment horizontal="center"/>
    </xf>
    <xf numFmtId="0" fontId="76" fillId="27" borderId="123" xfId="60" applyFont="1" applyFill="1" applyBorder="1" applyAlignment="1">
      <alignment vertical="center"/>
    </xf>
    <xf numFmtId="0" fontId="41" fillId="27" borderId="0" xfId="60" applyFont="1" applyFill="1"/>
    <xf numFmtId="0" fontId="41" fillId="27" borderId="0" xfId="60" applyFont="1" applyFill="1" applyBorder="1" applyAlignment="1"/>
    <xf numFmtId="0" fontId="41" fillId="0" borderId="25" xfId="60" applyFont="1" applyBorder="1" applyAlignment="1">
      <alignment vertical="center"/>
    </xf>
    <xf numFmtId="0" fontId="41" fillId="27" borderId="123" xfId="60" applyFont="1" applyFill="1" applyBorder="1" applyAlignment="1">
      <alignment vertical="center"/>
    </xf>
    <xf numFmtId="0" fontId="41" fillId="27" borderId="0" xfId="60" applyFont="1" applyFill="1" applyBorder="1" applyAlignment="1">
      <alignment horizontal="left"/>
    </xf>
    <xf numFmtId="0" fontId="41" fillId="0" borderId="29" xfId="60" applyFont="1" applyBorder="1" applyAlignment="1">
      <alignment horizontal="center"/>
    </xf>
    <xf numFmtId="0" fontId="15" fillId="0" borderId="28" xfId="59" applyBorder="1" applyAlignment="1">
      <alignment vertical="top"/>
    </xf>
    <xf numFmtId="0" fontId="15" fillId="0" borderId="29" xfId="59" applyBorder="1" applyAlignment="1">
      <alignment vertical="top"/>
    </xf>
    <xf numFmtId="0" fontId="15" fillId="0" borderId="40" xfId="59" applyBorder="1" applyAlignment="1"/>
    <xf numFmtId="0" fontId="41" fillId="27" borderId="133" xfId="60" applyFont="1" applyFill="1" applyBorder="1"/>
    <xf numFmtId="0" fontId="41" fillId="27" borderId="40" xfId="60" applyFont="1" applyFill="1" applyBorder="1"/>
    <xf numFmtId="0" fontId="76" fillId="27" borderId="40" xfId="60" applyFont="1" applyFill="1" applyBorder="1" applyAlignment="1">
      <alignment vertical="center"/>
    </xf>
    <xf numFmtId="0" fontId="76" fillId="27" borderId="40" xfId="60" applyFont="1" applyFill="1" applyBorder="1"/>
    <xf numFmtId="0" fontId="76" fillId="0" borderId="40" xfId="60" applyFont="1" applyBorder="1"/>
    <xf numFmtId="0" fontId="41" fillId="0" borderId="29" xfId="60" applyFont="1" applyFill="1" applyBorder="1"/>
    <xf numFmtId="0" fontId="41" fillId="0" borderId="16" xfId="60" applyFont="1" applyBorder="1"/>
    <xf numFmtId="0" fontId="41" fillId="0" borderId="12" xfId="60" applyFont="1" applyBorder="1"/>
    <xf numFmtId="0" fontId="41" fillId="0" borderId="18" xfId="60" applyFont="1" applyBorder="1"/>
    <xf numFmtId="0" fontId="41" fillId="0" borderId="0" xfId="60" applyFont="1" applyFill="1"/>
    <xf numFmtId="0" fontId="87" fillId="0" borderId="0" xfId="60" applyFont="1" applyFill="1" applyBorder="1"/>
    <xf numFmtId="0" fontId="41" fillId="0" borderId="0" xfId="60" applyFont="1" applyFill="1" applyBorder="1" applyAlignment="1">
      <alignment vertical="center"/>
    </xf>
    <xf numFmtId="0" fontId="5" fillId="0" borderId="0" xfId="60" applyFill="1" applyAlignment="1">
      <alignment vertical="center"/>
    </xf>
    <xf numFmtId="0" fontId="5" fillId="0" borderId="0" xfId="60" applyFill="1" applyBorder="1" applyAlignment="1">
      <alignment vertical="center"/>
    </xf>
    <xf numFmtId="0" fontId="41" fillId="0" borderId="0" xfId="61" applyFont="1" applyFill="1" applyBorder="1" applyAlignment="1">
      <alignment vertical="center" wrapText="1" shrinkToFit="1"/>
    </xf>
    <xf numFmtId="0" fontId="41" fillId="0" borderId="0" xfId="60" applyFont="1" applyFill="1" applyBorder="1" applyAlignment="1">
      <alignment vertical="center" wrapText="1"/>
    </xf>
    <xf numFmtId="0" fontId="5" fillId="0" borderId="0" xfId="60" applyFont="1" applyFill="1" applyAlignment="1">
      <alignment vertical="center" wrapText="1"/>
    </xf>
    <xf numFmtId="0" fontId="41" fillId="0" borderId="0" xfId="60" applyFont="1" applyFill="1" applyBorder="1" applyAlignment="1">
      <alignment horizontal="center" vertical="center"/>
    </xf>
    <xf numFmtId="0" fontId="41" fillId="0" borderId="0" xfId="61" applyFont="1" applyFill="1" applyBorder="1" applyAlignment="1">
      <alignment vertical="center" shrinkToFit="1"/>
    </xf>
    <xf numFmtId="0" fontId="88" fillId="0" borderId="0" xfId="60" applyFont="1" applyFill="1" applyBorder="1" applyAlignment="1">
      <alignment vertical="top" wrapText="1" shrinkToFit="1"/>
    </xf>
    <xf numFmtId="0" fontId="41" fillId="0" borderId="0" xfId="60" applyFont="1" applyFill="1" applyBorder="1" applyAlignment="1">
      <alignment horizontal="left" vertical="center" wrapText="1"/>
    </xf>
    <xf numFmtId="0" fontId="5" fillId="0" borderId="0" xfId="60" applyFill="1"/>
    <xf numFmtId="0" fontId="9" fillId="0" borderId="0" xfId="50" applyFont="1" applyBorder="1" applyAlignment="1">
      <alignment vertical="center"/>
    </xf>
    <xf numFmtId="0" fontId="89" fillId="0" borderId="0" xfId="60" applyFont="1" applyFill="1"/>
    <xf numFmtId="0" fontId="4" fillId="0" borderId="0" xfId="50" applyFont="1" applyAlignment="1">
      <alignment horizontal="left" vertical="center"/>
    </xf>
    <xf numFmtId="0" fontId="41" fillId="0" borderId="0" xfId="60" applyFont="1" applyFill="1" applyBorder="1" applyAlignment="1">
      <alignment vertical="top" wrapText="1" shrinkToFit="1"/>
    </xf>
    <xf numFmtId="0" fontId="17" fillId="0" borderId="12" xfId="50" applyFont="1" applyBorder="1" applyAlignment="1"/>
    <xf numFmtId="0" fontId="91" fillId="0" borderId="0" xfId="59" applyFont="1" applyFill="1"/>
    <xf numFmtId="0" fontId="91" fillId="0" borderId="0" xfId="59" applyFont="1" applyFill="1" applyBorder="1"/>
    <xf numFmtId="0" fontId="89" fillId="0" borderId="0" xfId="60" applyFont="1"/>
    <xf numFmtId="0" fontId="91" fillId="0" borderId="0" xfId="59" applyFont="1" applyFill="1" applyAlignment="1"/>
    <xf numFmtId="0" fontId="94" fillId="0" borderId="0" xfId="59" applyFont="1" applyBorder="1" applyAlignment="1">
      <alignment horizontal="center"/>
    </xf>
    <xf numFmtId="0" fontId="90" fillId="0" borderId="0" xfId="59" applyFont="1" applyFill="1" applyBorder="1" applyAlignment="1"/>
    <xf numFmtId="0" fontId="56" fillId="0" borderId="0" xfId="59" applyFont="1" applyFill="1" applyBorder="1" applyAlignment="1">
      <alignment vertical="center"/>
    </xf>
    <xf numFmtId="49" fontId="18" fillId="0" borderId="10" xfId="45" applyNumberFormat="1" applyFont="1" applyFill="1" applyBorder="1" applyAlignment="1">
      <alignment horizontal="center" vertical="center"/>
    </xf>
    <xf numFmtId="0" fontId="5" fillId="24" borderId="62" xfId="0" applyFont="1" applyFill="1" applyBorder="1" applyAlignment="1">
      <alignment horizontal="center" vertical="center"/>
    </xf>
    <xf numFmtId="0" fontId="1" fillId="0" borderId="12" xfId="55" applyFont="1" applyFill="1" applyBorder="1">
      <alignment vertical="center"/>
    </xf>
    <xf numFmtId="0" fontId="38" fillId="0" borderId="0" xfId="50" applyFont="1" applyAlignment="1">
      <alignment horizontal="left"/>
    </xf>
    <xf numFmtId="0" fontId="11" fillId="0" borderId="0" xfId="50" applyFont="1" applyAlignment="1">
      <alignment horizontal="left"/>
    </xf>
    <xf numFmtId="0" fontId="96" fillId="0" borderId="0" xfId="49" applyFont="1" applyFill="1" applyAlignment="1">
      <alignment vertical="center"/>
    </xf>
    <xf numFmtId="0" fontId="97" fillId="0" borderId="0" xfId="49" applyFont="1"/>
    <xf numFmtId="0" fontId="97" fillId="0" borderId="0" xfId="49" applyFont="1" applyFill="1"/>
    <xf numFmtId="0" fontId="97" fillId="0" borderId="0" xfId="49" applyFont="1" applyBorder="1" applyAlignment="1">
      <alignment vertical="center"/>
    </xf>
    <xf numFmtId="0" fontId="96" fillId="0" borderId="0" xfId="49" applyFont="1" applyAlignment="1">
      <alignment shrinkToFit="1"/>
    </xf>
    <xf numFmtId="0" fontId="97" fillId="0" borderId="0" xfId="49" applyFont="1" applyAlignment="1"/>
    <xf numFmtId="0" fontId="97" fillId="0" borderId="0" xfId="49" applyFont="1" applyBorder="1" applyAlignment="1">
      <alignment horizontal="center"/>
    </xf>
    <xf numFmtId="0" fontId="97" fillId="0" borderId="0" xfId="49" applyFont="1" applyBorder="1" applyAlignment="1">
      <alignment horizontal="right" vertical="center"/>
    </xf>
    <xf numFmtId="0" fontId="97" fillId="0" borderId="0" xfId="49" applyFont="1" applyBorder="1" applyAlignment="1">
      <alignment horizontal="center" vertical="center"/>
    </xf>
    <xf numFmtId="0" fontId="97" fillId="0" borderId="0" xfId="49" applyFont="1" applyAlignment="1">
      <alignment horizontal="right"/>
    </xf>
    <xf numFmtId="0" fontId="97" fillId="0" borderId="0" xfId="49" applyFont="1" applyAlignment="1">
      <alignment vertical="center" shrinkToFit="1"/>
    </xf>
    <xf numFmtId="0" fontId="97" fillId="0" borderId="0" xfId="49" applyFont="1" applyBorder="1" applyAlignment="1">
      <alignment vertical="center" shrinkToFit="1"/>
    </xf>
    <xf numFmtId="0" fontId="97" fillId="0" borderId="0" xfId="49" applyFont="1" applyBorder="1"/>
    <xf numFmtId="0" fontId="97" fillId="0" borderId="0" xfId="49" applyFont="1" applyAlignment="1">
      <alignment vertical="center"/>
    </xf>
    <xf numFmtId="0" fontId="96" fillId="0" borderId="0" xfId="49" applyFont="1" applyAlignment="1">
      <alignment vertical="center"/>
    </xf>
    <xf numFmtId="0" fontId="96" fillId="0" borderId="0" xfId="49" applyFont="1" applyBorder="1" applyAlignment="1">
      <alignment vertical="center"/>
    </xf>
    <xf numFmtId="0" fontId="97" fillId="29" borderId="17" xfId="49" applyFont="1" applyFill="1" applyBorder="1" applyAlignment="1">
      <alignment horizontal="center" vertical="center"/>
    </xf>
    <xf numFmtId="0" fontId="97" fillId="29" borderId="23" xfId="49" applyFont="1" applyFill="1" applyBorder="1" applyAlignment="1">
      <alignment horizontal="center" vertical="center"/>
    </xf>
    <xf numFmtId="0" fontId="97" fillId="29" borderId="40" xfId="49" applyFont="1" applyFill="1" applyBorder="1" applyAlignment="1">
      <alignment horizontal="center" vertical="center"/>
    </xf>
    <xf numFmtId="0" fontId="97" fillId="0" borderId="0" xfId="49" applyFont="1" applyBorder="1" applyAlignment="1">
      <alignment horizontal="right"/>
    </xf>
    <xf numFmtId="11" fontId="97" fillId="0" borderId="0" xfId="49" applyNumberFormat="1" applyFont="1" applyBorder="1" applyAlignment="1">
      <alignment horizontal="center"/>
    </xf>
    <xf numFmtId="11" fontId="97" fillId="0" borderId="0" xfId="49" applyNumberFormat="1" applyFont="1" applyBorder="1" applyAlignment="1"/>
    <xf numFmtId="0" fontId="97" fillId="0" borderId="74" xfId="49" applyFont="1" applyBorder="1" applyAlignment="1">
      <alignment horizontal="center"/>
    </xf>
    <xf numFmtId="0" fontId="97" fillId="0" borderId="57" xfId="49" applyFont="1" applyBorder="1" applyAlignment="1">
      <alignment horizontal="center"/>
    </xf>
    <xf numFmtId="0" fontId="97" fillId="0" borderId="58" xfId="49" applyFont="1" applyBorder="1" applyAlignment="1">
      <alignment horizontal="center"/>
    </xf>
    <xf numFmtId="0" fontId="97" fillId="0" borderId="31" xfId="49" applyFont="1" applyBorder="1" applyAlignment="1">
      <alignment horizontal="center"/>
    </xf>
    <xf numFmtId="0" fontId="97" fillId="0" borderId="56" xfId="49" applyFont="1" applyBorder="1" applyAlignment="1">
      <alignment horizontal="center"/>
    </xf>
    <xf numFmtId="0" fontId="97" fillId="0" borderId="54" xfId="49" applyFont="1" applyBorder="1" applyAlignment="1">
      <alignment horizontal="center" vertical="center"/>
    </xf>
    <xf numFmtId="0" fontId="97" fillId="0" borderId="23" xfId="49" applyFont="1" applyBorder="1" applyAlignment="1">
      <alignment horizontal="center" vertical="center"/>
    </xf>
    <xf numFmtId="0" fontId="97" fillId="0" borderId="10" xfId="49" applyFont="1" applyBorder="1" applyAlignment="1">
      <alignment horizontal="center" vertical="center"/>
    </xf>
    <xf numFmtId="0" fontId="97" fillId="0" borderId="24" xfId="49" applyFont="1" applyBorder="1"/>
    <xf numFmtId="0" fontId="97" fillId="0" borderId="69" xfId="49" applyFont="1" applyBorder="1"/>
    <xf numFmtId="0" fontId="97" fillId="0" borderId="91" xfId="49" applyFont="1" applyBorder="1"/>
    <xf numFmtId="0" fontId="97" fillId="0" borderId="19" xfId="49" applyFont="1" applyBorder="1"/>
    <xf numFmtId="0" fontId="97" fillId="0" borderId="73" xfId="49" applyFont="1" applyBorder="1"/>
    <xf numFmtId="0" fontId="97" fillId="0" borderId="142" xfId="49" applyFont="1" applyBorder="1" applyAlignment="1">
      <alignment horizontal="center" vertical="center"/>
    </xf>
    <xf numFmtId="0" fontId="97" fillId="0" borderId="105" xfId="49" applyFont="1" applyBorder="1" applyAlignment="1">
      <alignment horizontal="center" vertical="center"/>
    </xf>
    <xf numFmtId="0" fontId="97" fillId="0" borderId="106" xfId="49" applyFont="1" applyBorder="1" applyAlignment="1">
      <alignment horizontal="center" vertical="center"/>
    </xf>
    <xf numFmtId="0" fontId="97" fillId="0" borderId="86" xfId="49" applyFont="1" applyBorder="1" applyAlignment="1">
      <alignment horizontal="center" vertical="center"/>
    </xf>
    <xf numFmtId="0" fontId="97" fillId="0" borderId="85" xfId="49" applyFont="1" applyBorder="1" applyAlignment="1">
      <alignment horizontal="center" vertical="center"/>
    </xf>
    <xf numFmtId="0" fontId="99" fillId="0" borderId="0" xfId="0" applyFont="1" applyAlignment="1">
      <alignment horizontal="center"/>
    </xf>
    <xf numFmtId="0" fontId="99" fillId="0" borderId="0" xfId="0" applyFont="1" applyAlignment="1"/>
    <xf numFmtId="0" fontId="99" fillId="0" borderId="23" xfId="0" applyFont="1" applyBorder="1" applyAlignment="1">
      <alignment horizontal="center"/>
    </xf>
    <xf numFmtId="20" fontId="99" fillId="0" borderId="23" xfId="0" applyNumberFormat="1" applyFont="1" applyBorder="1" applyAlignment="1">
      <alignment horizontal="center"/>
    </xf>
    <xf numFmtId="0" fontId="99" fillId="0" borderId="0" xfId="0" applyFont="1" applyBorder="1" applyAlignment="1"/>
    <xf numFmtId="0" fontId="99" fillId="29" borderId="23" xfId="0" applyFont="1" applyFill="1" applyBorder="1" applyAlignment="1">
      <alignment horizontal="center"/>
    </xf>
    <xf numFmtId="20" fontId="99" fillId="29" borderId="23" xfId="0" applyNumberFormat="1" applyFont="1" applyFill="1" applyBorder="1" applyAlignment="1">
      <alignment horizontal="center"/>
    </xf>
    <xf numFmtId="0" fontId="99" fillId="0" borderId="0" xfId="0" applyFont="1" applyFill="1" applyAlignment="1">
      <alignment horizontal="center"/>
    </xf>
    <xf numFmtId="0" fontId="100" fillId="0" borderId="0" xfId="0" applyFont="1" applyAlignment="1"/>
    <xf numFmtId="0" fontId="97" fillId="30" borderId="141" xfId="49" applyFont="1" applyFill="1" applyBorder="1" applyAlignment="1">
      <alignment horizontal="center" vertical="center"/>
    </xf>
    <xf numFmtId="0" fontId="97" fillId="29" borderId="0" xfId="49" applyFont="1" applyFill="1" applyBorder="1" applyAlignment="1">
      <alignment horizontal="center" vertical="center"/>
    </xf>
    <xf numFmtId="0" fontId="97" fillId="0" borderId="14" xfId="49" applyFont="1" applyBorder="1" applyAlignment="1">
      <alignment horizontal="center" vertical="center"/>
    </xf>
    <xf numFmtId="0" fontId="97" fillId="0" borderId="0" xfId="49" applyFont="1" applyFill="1" applyBorder="1" applyAlignment="1">
      <alignment horizontal="center" vertical="center"/>
    </xf>
    <xf numFmtId="0" fontId="97" fillId="0" borderId="0" xfId="49" applyFont="1" applyFill="1" applyBorder="1" applyAlignment="1">
      <alignment horizontal="center" vertical="center" wrapText="1" shrinkToFit="1"/>
    </xf>
    <xf numFmtId="0" fontId="101" fillId="0" borderId="0" xfId="49" applyFont="1" applyFill="1" applyBorder="1" applyAlignment="1">
      <alignment horizontal="center" vertical="center" wrapText="1"/>
    </xf>
    <xf numFmtId="0" fontId="97" fillId="0" borderId="0" xfId="49" applyFont="1" applyFill="1" applyBorder="1" applyAlignment="1">
      <alignment horizontal="center" vertical="center" wrapText="1"/>
    </xf>
    <xf numFmtId="0" fontId="97" fillId="0" borderId="17" xfId="49" applyFont="1" applyBorder="1" applyAlignment="1">
      <alignment horizontal="center" vertical="center"/>
    </xf>
    <xf numFmtId="0" fontId="97" fillId="0" borderId="57" xfId="49" applyFont="1" applyBorder="1" applyAlignment="1">
      <alignment horizontal="center" vertical="center"/>
    </xf>
    <xf numFmtId="0" fontId="97" fillId="29" borderId="12" xfId="49" applyFont="1" applyFill="1" applyBorder="1" applyAlignment="1">
      <alignment horizontal="center" vertical="center"/>
    </xf>
    <xf numFmtId="0" fontId="97" fillId="30" borderId="150" xfId="49" applyFont="1" applyFill="1" applyBorder="1" applyAlignment="1">
      <alignment horizontal="center" vertical="center"/>
    </xf>
    <xf numFmtId="0" fontId="97" fillId="29" borderId="30" xfId="49" applyFont="1" applyFill="1" applyBorder="1" applyAlignment="1">
      <alignment horizontal="center" vertical="center"/>
    </xf>
    <xf numFmtId="0" fontId="97" fillId="0" borderId="11" xfId="49" applyFont="1" applyBorder="1" applyAlignment="1">
      <alignment horizontal="center" vertical="center"/>
    </xf>
    <xf numFmtId="0" fontId="97" fillId="29" borderId="11" xfId="49" applyFont="1" applyFill="1" applyBorder="1" applyAlignment="1">
      <alignment horizontal="center" vertical="center"/>
    </xf>
    <xf numFmtId="0" fontId="97" fillId="0" borderId="43" xfId="49" applyFont="1" applyBorder="1" applyAlignment="1">
      <alignment horizontal="center" vertical="center"/>
    </xf>
    <xf numFmtId="0" fontId="97" fillId="30" borderId="89" xfId="49" applyFont="1" applyFill="1" applyBorder="1" applyAlignment="1">
      <alignment horizontal="center" vertical="center"/>
    </xf>
    <xf numFmtId="0" fontId="103" fillId="0" borderId="0" xfId="49" applyFont="1"/>
    <xf numFmtId="0" fontId="105" fillId="0" borderId="0" xfId="49" applyFont="1"/>
    <xf numFmtId="0" fontId="106" fillId="0" borderId="0" xfId="49" applyFont="1" applyAlignment="1">
      <alignment vertical="center"/>
    </xf>
    <xf numFmtId="0" fontId="105" fillId="0" borderId="0" xfId="49" applyFont="1" applyFill="1"/>
    <xf numFmtId="0" fontId="107" fillId="0" borderId="0" xfId="49" applyFont="1"/>
    <xf numFmtId="0" fontId="105" fillId="0" borderId="47" xfId="49" applyFont="1" applyBorder="1"/>
    <xf numFmtId="0" fontId="105" fillId="0" borderId="32" xfId="49" applyFont="1" applyBorder="1"/>
    <xf numFmtId="0" fontId="105" fillId="0" borderId="48" xfId="49" applyFont="1" applyBorder="1"/>
    <xf numFmtId="0" fontId="41" fillId="0" borderId="0" xfId="53" applyFont="1" applyAlignment="1">
      <alignment vertical="top"/>
    </xf>
    <xf numFmtId="0" fontId="16" fillId="0" borderId="0" xfId="49" applyFont="1"/>
    <xf numFmtId="0" fontId="108" fillId="0" borderId="0" xfId="53" applyFont="1" applyAlignment="1">
      <alignment vertical="top"/>
    </xf>
    <xf numFmtId="0" fontId="5" fillId="0" borderId="0" xfId="49" applyFont="1" applyAlignment="1"/>
    <xf numFmtId="0" fontId="5" fillId="0" borderId="0" xfId="49" applyFont="1" applyAlignment="1">
      <alignment horizontal="left"/>
    </xf>
    <xf numFmtId="0" fontId="10" fillId="0" borderId="0" xfId="49" applyFont="1" applyAlignment="1">
      <alignment vertical="top"/>
    </xf>
    <xf numFmtId="0" fontId="5" fillId="0" borderId="0" xfId="49" applyFont="1" applyAlignment="1">
      <alignment vertical="center"/>
    </xf>
    <xf numFmtId="0" fontId="5" fillId="0" borderId="0" xfId="49" applyFont="1" applyAlignment="1">
      <alignment vertical="top" wrapText="1"/>
    </xf>
    <xf numFmtId="0" fontId="109" fillId="0" borderId="0" xfId="49" applyFont="1" applyAlignment="1">
      <alignment vertical="center"/>
    </xf>
    <xf numFmtId="0" fontId="103" fillId="0" borderId="0" xfId="49" applyFont="1" applyAlignment="1"/>
    <xf numFmtId="0" fontId="103" fillId="0" borderId="0" xfId="49" applyFont="1" applyAlignment="1">
      <alignment horizontal="left"/>
    </xf>
    <xf numFmtId="0" fontId="104" fillId="0" borderId="0" xfId="49" applyFont="1" applyAlignment="1">
      <alignment vertical="top"/>
    </xf>
    <xf numFmtId="0" fontId="103" fillId="0" borderId="0" xfId="49" applyFont="1" applyAlignment="1">
      <alignment vertical="center"/>
    </xf>
    <xf numFmtId="0" fontId="103" fillId="0" borderId="0" xfId="49" applyFont="1" applyAlignment="1">
      <alignment vertical="top" wrapText="1"/>
    </xf>
    <xf numFmtId="0" fontId="101" fillId="0" borderId="0" xfId="49" applyFont="1"/>
    <xf numFmtId="0" fontId="102" fillId="0" borderId="0" xfId="53" applyFont="1" applyAlignment="1">
      <alignment horizontal="left"/>
    </xf>
    <xf numFmtId="0" fontId="109" fillId="0" borderId="0" xfId="49" applyFont="1"/>
    <xf numFmtId="0" fontId="109" fillId="0" borderId="0" xfId="49" applyFont="1" applyAlignment="1"/>
    <xf numFmtId="0" fontId="109" fillId="0" borderId="0" xfId="49" applyFont="1" applyAlignment="1">
      <alignment horizontal="left"/>
    </xf>
    <xf numFmtId="0" fontId="109" fillId="0" borderId="0" xfId="53" applyFont="1" applyAlignment="1">
      <alignment horizontal="left"/>
    </xf>
    <xf numFmtId="0" fontId="109" fillId="0" borderId="0" xfId="53" applyFont="1" applyAlignment="1"/>
    <xf numFmtId="0" fontId="110" fillId="0" borderId="0" xfId="49" applyFont="1" applyAlignment="1">
      <alignment vertical="center"/>
    </xf>
    <xf numFmtId="0" fontId="110" fillId="0" borderId="0" xfId="49" applyFont="1" applyAlignment="1">
      <alignment vertical="top"/>
    </xf>
    <xf numFmtId="0" fontId="109" fillId="0" borderId="0" xfId="49" applyFont="1" applyAlignment="1">
      <alignment vertical="top" wrapText="1"/>
    </xf>
    <xf numFmtId="0" fontId="109" fillId="0" borderId="0" xfId="54" applyFont="1" applyAlignment="1">
      <alignment horizontal="left"/>
    </xf>
    <xf numFmtId="0" fontId="16" fillId="0" borderId="0" xfId="53" applyFont="1" applyAlignment="1">
      <alignment horizontal="left"/>
    </xf>
    <xf numFmtId="0" fontId="111" fillId="0" borderId="0" xfId="49" applyFont="1"/>
    <xf numFmtId="0" fontId="111" fillId="0" borderId="0" xfId="49" applyFont="1" applyBorder="1" applyAlignment="1">
      <alignment horizontal="right" vertical="center"/>
    </xf>
    <xf numFmtId="0" fontId="111" fillId="0" borderId="0" xfId="49" applyFont="1" applyAlignment="1">
      <alignment vertical="center"/>
    </xf>
    <xf numFmtId="0" fontId="111" fillId="0" borderId="0" xfId="49" applyFont="1" applyAlignment="1"/>
    <xf numFmtId="0" fontId="110" fillId="0" borderId="0" xfId="53" applyFont="1" applyAlignment="1">
      <alignment horizontal="left"/>
    </xf>
    <xf numFmtId="0" fontId="110" fillId="0" borderId="0" xfId="54" applyFont="1" applyFill="1" applyAlignment="1">
      <alignment horizontal="left"/>
    </xf>
    <xf numFmtId="0" fontId="97" fillId="0" borderId="57" xfId="49" applyFont="1" applyBorder="1" applyAlignment="1">
      <alignment horizontal="center" vertical="center"/>
    </xf>
    <xf numFmtId="0" fontId="97" fillId="0" borderId="23" xfId="49" applyFont="1" applyBorder="1" applyAlignment="1">
      <alignment horizontal="center" vertical="center"/>
    </xf>
    <xf numFmtId="0" fontId="97" fillId="30" borderId="0" xfId="49" applyFont="1" applyFill="1" applyBorder="1" applyAlignment="1">
      <alignment horizontal="center" vertical="center"/>
    </xf>
    <xf numFmtId="0" fontId="97" fillId="30" borderId="40" xfId="49" applyFont="1" applyFill="1" applyBorder="1" applyAlignment="1">
      <alignment horizontal="center" vertical="center"/>
    </xf>
    <xf numFmtId="0" fontId="97" fillId="30" borderId="12" xfId="49" applyFont="1" applyFill="1" applyBorder="1" applyAlignment="1">
      <alignment horizontal="center" vertical="center"/>
    </xf>
    <xf numFmtId="0" fontId="97" fillId="0" borderId="54" xfId="49" applyFont="1" applyBorder="1" applyAlignment="1">
      <alignment horizontal="center" vertical="center"/>
    </xf>
    <xf numFmtId="0" fontId="97" fillId="30" borderId="30" xfId="49" applyFont="1" applyFill="1" applyBorder="1" applyAlignment="1">
      <alignment horizontal="center" vertical="center"/>
    </xf>
    <xf numFmtId="0" fontId="97" fillId="0" borderId="0" xfId="49" applyFont="1" applyBorder="1" applyAlignment="1">
      <alignment horizontal="center" vertical="center"/>
    </xf>
    <xf numFmtId="0" fontId="97" fillId="0" borderId="0" xfId="49" applyFont="1" applyBorder="1" applyAlignment="1">
      <alignment horizontal="right" vertical="center"/>
    </xf>
    <xf numFmtId="0" fontId="99" fillId="0" borderId="23" xfId="0" applyFont="1" applyBorder="1" applyAlignment="1">
      <alignment horizontal="center"/>
    </xf>
    <xf numFmtId="176" fontId="97" fillId="0" borderId="140" xfId="49" applyNumberFormat="1" applyFont="1" applyBorder="1" applyAlignment="1">
      <alignment horizontal="center" vertical="center"/>
    </xf>
    <xf numFmtId="176" fontId="97" fillId="0" borderId="137" xfId="49" applyNumberFormat="1" applyFont="1" applyBorder="1" applyAlignment="1">
      <alignment horizontal="center" vertical="center"/>
    </xf>
    <xf numFmtId="176" fontId="97" fillId="0" borderId="151" xfId="49" applyNumberFormat="1" applyFont="1" applyBorder="1" applyAlignment="1">
      <alignment horizontal="center" vertical="center"/>
    </xf>
    <xf numFmtId="176" fontId="97" fillId="0" borderId="99" xfId="49" applyNumberFormat="1" applyFont="1" applyBorder="1" applyAlignment="1">
      <alignment horizontal="center" vertical="center"/>
    </xf>
    <xf numFmtId="176" fontId="97" fillId="0" borderId="138" xfId="49" applyNumberFormat="1" applyFont="1" applyBorder="1" applyAlignment="1">
      <alignment horizontal="center" vertical="center"/>
    </xf>
    <xf numFmtId="176" fontId="97" fillId="0" borderId="152" xfId="49" applyNumberFormat="1" applyFont="1" applyBorder="1" applyAlignment="1">
      <alignment horizontal="center" vertical="center"/>
    </xf>
    <xf numFmtId="176" fontId="97" fillId="0" borderId="112" xfId="49" applyNumberFormat="1" applyFont="1" applyBorder="1" applyAlignment="1">
      <alignment horizontal="center" vertical="center"/>
    </xf>
    <xf numFmtId="176" fontId="97" fillId="0" borderId="153" xfId="49" applyNumberFormat="1" applyFont="1" applyBorder="1" applyAlignment="1">
      <alignment horizontal="center" vertical="center"/>
    </xf>
    <xf numFmtId="176" fontId="97" fillId="0" borderId="154" xfId="49" applyNumberFormat="1" applyFont="1" applyBorder="1" applyAlignment="1">
      <alignment horizontal="center" vertical="center"/>
    </xf>
    <xf numFmtId="176" fontId="97" fillId="0" borderId="11" xfId="49" applyNumberFormat="1" applyFont="1" applyBorder="1" applyAlignment="1">
      <alignment horizontal="center" vertical="center"/>
    </xf>
    <xf numFmtId="176" fontId="97" fillId="0" borderId="23" xfId="49" applyNumberFormat="1" applyFont="1" applyBorder="1" applyAlignment="1">
      <alignment horizontal="center" vertical="center"/>
    </xf>
    <xf numFmtId="2" fontId="97" fillId="0" borderId="0" xfId="49" applyNumberFormat="1" applyFont="1" applyFill="1" applyBorder="1" applyAlignment="1">
      <alignment horizontal="center" vertical="center"/>
    </xf>
    <xf numFmtId="2" fontId="97" fillId="0" borderId="0" xfId="49" applyNumberFormat="1" applyFont="1" applyFill="1" applyBorder="1" applyAlignment="1">
      <alignment horizontal="center" vertical="center" wrapText="1" shrinkToFit="1"/>
    </xf>
    <xf numFmtId="2" fontId="97" fillId="0" borderId="0" xfId="49" applyNumberFormat="1" applyFont="1" applyFill="1" applyBorder="1" applyAlignment="1">
      <alignment horizontal="center" vertical="center" wrapText="1"/>
    </xf>
    <xf numFmtId="2" fontId="97" fillId="29" borderId="11" xfId="49" applyNumberFormat="1" applyFont="1" applyFill="1" applyBorder="1" applyAlignment="1">
      <alignment horizontal="center" vertical="center"/>
    </xf>
    <xf numFmtId="2" fontId="97" fillId="29" borderId="23" xfId="49" applyNumberFormat="1" applyFont="1" applyFill="1" applyBorder="1" applyAlignment="1">
      <alignment horizontal="center" vertical="center"/>
    </xf>
    <xf numFmtId="0" fontId="97" fillId="29" borderId="11" xfId="49" applyNumberFormat="1" applyFont="1" applyFill="1" applyBorder="1" applyAlignment="1">
      <alignment horizontal="center" vertical="center"/>
    </xf>
    <xf numFmtId="0" fontId="97" fillId="29" borderId="23" xfId="49" applyNumberFormat="1" applyFont="1" applyFill="1" applyBorder="1" applyAlignment="1">
      <alignment horizontal="center" vertical="center"/>
    </xf>
    <xf numFmtId="176" fontId="97" fillId="30" borderId="89" xfId="49" applyNumberFormat="1" applyFont="1" applyFill="1" applyBorder="1" applyAlignment="1">
      <alignment horizontal="center" vertical="center"/>
    </xf>
    <xf numFmtId="176" fontId="97" fillId="30" borderId="141" xfId="49" applyNumberFormat="1" applyFont="1" applyFill="1" applyBorder="1" applyAlignment="1">
      <alignment horizontal="center" vertical="center"/>
    </xf>
    <xf numFmtId="176" fontId="97" fillId="30" borderId="150" xfId="49" applyNumberFormat="1" applyFont="1" applyFill="1" applyBorder="1" applyAlignment="1">
      <alignment horizontal="center" vertical="center"/>
    </xf>
    <xf numFmtId="176" fontId="97" fillId="0" borderId="17" xfId="49" applyNumberFormat="1" applyFont="1" applyBorder="1" applyAlignment="1">
      <alignment horizontal="center" vertical="center"/>
    </xf>
    <xf numFmtId="0" fontId="19" fillId="0" borderId="0" xfId="43" applyFont="1" applyAlignment="1">
      <alignment vertical="center"/>
    </xf>
    <xf numFmtId="0" fontId="17" fillId="0" borderId="86" xfId="43" applyFont="1" applyBorder="1" applyAlignment="1">
      <alignment vertical="center"/>
    </xf>
    <xf numFmtId="0" fontId="17" fillId="0" borderId="105" xfId="43" applyFont="1" applyBorder="1" applyAlignment="1">
      <alignment vertical="center"/>
    </xf>
    <xf numFmtId="0" fontId="17" fillId="0" borderId="67" xfId="43" applyFont="1" applyBorder="1" applyAlignment="1">
      <alignment vertical="center"/>
    </xf>
    <xf numFmtId="0" fontId="38" fillId="24" borderId="159" xfId="42" applyFont="1" applyFill="1" applyBorder="1" applyAlignment="1">
      <alignment horizontal="center" vertical="center" wrapText="1"/>
    </xf>
    <xf numFmtId="0" fontId="95" fillId="0" borderId="17" xfId="42" applyFont="1" applyFill="1" applyBorder="1" applyAlignment="1">
      <alignment vertical="center" wrapText="1"/>
    </xf>
    <xf numFmtId="0" fontId="95" fillId="0" borderId="10" xfId="42" applyFont="1" applyFill="1" applyBorder="1" applyAlignment="1">
      <alignment vertical="center" wrapText="1"/>
    </xf>
    <xf numFmtId="0" fontId="95" fillId="0" borderId="11" xfId="42" applyFont="1" applyFill="1" applyBorder="1" applyAlignment="1">
      <alignment vertical="center" wrapText="1"/>
    </xf>
    <xf numFmtId="0" fontId="95" fillId="0" borderId="166" xfId="42" applyFont="1" applyFill="1" applyBorder="1" applyAlignment="1">
      <alignment vertical="center" wrapText="1"/>
    </xf>
    <xf numFmtId="0" fontId="95" fillId="0" borderId="167" xfId="42" applyFont="1" applyFill="1" applyBorder="1" applyAlignment="1">
      <alignment vertical="center" wrapText="1"/>
    </xf>
    <xf numFmtId="0" fontId="95" fillId="0" borderId="165" xfId="42" applyFont="1" applyFill="1" applyBorder="1" applyAlignment="1">
      <alignment vertical="center" wrapText="1"/>
    </xf>
    <xf numFmtId="0" fontId="95" fillId="0" borderId="18" xfId="42" applyFont="1" applyFill="1" applyBorder="1" applyAlignment="1">
      <alignment vertical="center" wrapText="1"/>
    </xf>
    <xf numFmtId="0" fontId="38" fillId="0" borderId="17" xfId="42" applyFont="1" applyFill="1" applyBorder="1" applyAlignment="1">
      <alignment vertical="center" wrapText="1"/>
    </xf>
    <xf numFmtId="0" fontId="38" fillId="0" borderId="10" xfId="42" applyFont="1" applyFill="1" applyBorder="1" applyAlignment="1">
      <alignment vertical="center" wrapText="1"/>
    </xf>
    <xf numFmtId="0" fontId="50" fillId="0" borderId="0" xfId="43" applyFont="1" applyAlignment="1"/>
    <xf numFmtId="0" fontId="6" fillId="0" borderId="0" xfId="43" applyFont="1" applyAlignment="1">
      <alignment vertical="center"/>
    </xf>
    <xf numFmtId="0" fontId="4" fillId="0" borderId="18" xfId="43" applyFont="1" applyBorder="1" applyAlignment="1">
      <alignment vertical="center"/>
    </xf>
    <xf numFmtId="0" fontId="4" fillId="0" borderId="12" xfId="43" applyFont="1" applyBorder="1" applyAlignment="1">
      <alignment vertical="center"/>
    </xf>
    <xf numFmtId="0" fontId="4" fillId="0" borderId="39" xfId="43" applyFont="1" applyBorder="1" applyAlignment="1">
      <alignment vertical="center"/>
    </xf>
    <xf numFmtId="0" fontId="4" fillId="0" borderId="70" xfId="43" applyFont="1" applyBorder="1" applyAlignment="1">
      <alignment vertical="center"/>
    </xf>
    <xf numFmtId="0" fontId="4" fillId="0" borderId="24" xfId="43" applyFont="1" applyBorder="1" applyAlignment="1">
      <alignment vertical="center"/>
    </xf>
    <xf numFmtId="0" fontId="4" fillId="0" borderId="19" xfId="43" applyFont="1" applyBorder="1" applyAlignment="1">
      <alignment vertical="center"/>
    </xf>
    <xf numFmtId="0" fontId="4" fillId="0" borderId="69" xfId="43" applyFont="1" applyBorder="1" applyAlignment="1">
      <alignment vertical="center"/>
    </xf>
    <xf numFmtId="0" fontId="4" fillId="0" borderId="0" xfId="43" applyFont="1" applyBorder="1" applyAlignment="1">
      <alignment vertical="center"/>
    </xf>
    <xf numFmtId="0" fontId="4" fillId="0" borderId="0" xfId="43" applyFont="1" applyAlignment="1">
      <alignment horizontal="center" vertical="center"/>
    </xf>
    <xf numFmtId="0" fontId="95" fillId="0" borderId="16" xfId="42" applyFont="1" applyFill="1" applyBorder="1" applyAlignment="1">
      <alignment horizontal="center" vertical="center" wrapText="1"/>
    </xf>
    <xf numFmtId="0" fontId="95" fillId="0" borderId="12" xfId="42" applyFont="1" applyFill="1" applyBorder="1" applyAlignment="1">
      <alignment horizontal="center" vertical="center" wrapText="1"/>
    </xf>
    <xf numFmtId="0" fontId="95" fillId="0" borderId="12" xfId="42" applyFont="1" applyFill="1" applyBorder="1" applyAlignment="1">
      <alignment horizontal="left" vertical="center" wrapText="1"/>
    </xf>
    <xf numFmtId="0" fontId="95" fillId="0" borderId="18" xfId="42" applyFont="1" applyFill="1" applyBorder="1" applyAlignment="1">
      <alignment horizontal="left" vertical="center" wrapText="1"/>
    </xf>
    <xf numFmtId="0" fontId="112" fillId="0" borderId="0" xfId="43" applyFont="1" applyFill="1" applyAlignment="1">
      <alignment vertical="center"/>
    </xf>
    <xf numFmtId="0" fontId="95" fillId="0" borderId="39" xfId="42" applyFont="1" applyFill="1" applyBorder="1" applyAlignment="1">
      <alignment vertical="center" wrapText="1"/>
    </xf>
    <xf numFmtId="0" fontId="95" fillId="0" borderId="0" xfId="42" applyFont="1" applyFill="1" applyBorder="1" applyAlignment="1">
      <alignment vertical="center" wrapText="1"/>
    </xf>
    <xf numFmtId="0" fontId="95" fillId="0" borderId="38" xfId="42" applyFont="1" applyFill="1" applyBorder="1" applyAlignment="1">
      <alignment vertical="center" wrapText="1"/>
    </xf>
    <xf numFmtId="0" fontId="64" fillId="0" borderId="10" xfId="42" applyFont="1" applyFill="1" applyBorder="1" applyAlignment="1">
      <alignment vertical="center" wrapText="1"/>
    </xf>
    <xf numFmtId="0" fontId="64" fillId="0" borderId="11" xfId="42" applyFont="1" applyFill="1" applyBorder="1" applyAlignment="1">
      <alignment vertical="center" wrapText="1"/>
    </xf>
    <xf numFmtId="0" fontId="6" fillId="0" borderId="25"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26" xfId="0" applyFont="1" applyFill="1" applyBorder="1" applyAlignment="1">
      <alignment horizontal="left" vertical="center" shrinkToFit="1"/>
    </xf>
    <xf numFmtId="0" fontId="6" fillId="0" borderId="32" xfId="0" applyFont="1" applyFill="1" applyBorder="1" applyAlignment="1">
      <alignment horizontal="left" vertical="center" shrinkToFit="1"/>
    </xf>
    <xf numFmtId="0" fontId="6" fillId="0" borderId="10" xfId="0" applyFont="1" applyFill="1" applyBorder="1" applyAlignment="1">
      <alignment horizontal="left" vertical="center" shrinkToFit="1"/>
    </xf>
    <xf numFmtId="0" fontId="6" fillId="0" borderId="20" xfId="0" applyFont="1" applyFill="1" applyBorder="1" applyAlignment="1">
      <alignment horizontal="left" vertical="center" shrinkToFit="1"/>
    </xf>
    <xf numFmtId="0" fontId="6" fillId="0" borderId="33" xfId="0" applyFont="1" applyFill="1" applyBorder="1" applyAlignment="1">
      <alignment horizontal="left" vertical="center" shrinkToFit="1"/>
    </xf>
    <xf numFmtId="0" fontId="6" fillId="0" borderId="13" xfId="0" applyFont="1" applyFill="1" applyBorder="1" applyAlignment="1">
      <alignment horizontal="left" vertical="center" shrinkToFit="1"/>
    </xf>
    <xf numFmtId="0" fontId="6" fillId="0" borderId="21" xfId="0" applyFont="1" applyFill="1" applyBorder="1" applyAlignment="1">
      <alignment horizontal="left" vertical="center" shrinkToFit="1"/>
    </xf>
    <xf numFmtId="0" fontId="7" fillId="0" borderId="30" xfId="0" applyFont="1" applyBorder="1" applyAlignment="1">
      <alignment horizontal="left" vertical="center" wrapText="1"/>
    </xf>
    <xf numFmtId="0" fontId="4" fillId="0" borderId="28"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29" xfId="0" applyFont="1" applyBorder="1" applyAlignment="1">
      <alignment horizontal="center" vertical="center" shrinkToFit="1"/>
    </xf>
    <xf numFmtId="0" fontId="6" fillId="0" borderId="28" xfId="49" applyFont="1" applyBorder="1" applyAlignment="1">
      <alignment vertical="center" shrinkToFit="1"/>
    </xf>
    <xf numFmtId="0" fontId="6" fillId="0" borderId="40" xfId="49" applyFont="1" applyBorder="1" applyAlignment="1">
      <alignment vertical="center" shrinkToFit="1"/>
    </xf>
    <xf numFmtId="0" fontId="6" fillId="0" borderId="29" xfId="49" applyFont="1" applyBorder="1" applyAlignment="1">
      <alignment vertical="center" shrinkToFit="1"/>
    </xf>
    <xf numFmtId="0" fontId="4" fillId="0" borderId="0" xfId="0" applyFont="1" applyBorder="1" applyAlignment="1">
      <alignment horizontal="left" vertical="center"/>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5" fillId="24" borderId="50" xfId="0" applyFont="1" applyFill="1" applyBorder="1" applyAlignment="1">
      <alignment horizontal="center" vertical="center"/>
    </xf>
    <xf numFmtId="0" fontId="5" fillId="24" borderId="23" xfId="0" applyFont="1" applyFill="1" applyBorder="1" applyAlignment="1">
      <alignment horizontal="center" vertical="center"/>
    </xf>
    <xf numFmtId="0" fontId="5" fillId="24" borderId="73" xfId="0" applyFont="1" applyFill="1" applyBorder="1" applyAlignment="1">
      <alignment horizontal="center" vertical="center"/>
    </xf>
    <xf numFmtId="0" fontId="5" fillId="24" borderId="69" xfId="0" applyFont="1" applyFill="1" applyBorder="1" applyAlignment="1">
      <alignment horizontal="center" vertical="center"/>
    </xf>
    <xf numFmtId="0" fontId="5" fillId="24" borderId="53" xfId="0" applyFont="1" applyFill="1" applyBorder="1" applyAlignment="1">
      <alignment horizontal="center" vertical="center"/>
    </xf>
    <xf numFmtId="0" fontId="5" fillId="24" borderId="54" xfId="0" applyFont="1" applyFill="1" applyBorder="1" applyAlignment="1">
      <alignment horizontal="center" vertical="center"/>
    </xf>
    <xf numFmtId="0" fontId="6" fillId="24" borderId="25" xfId="0" applyFont="1" applyFill="1" applyBorder="1" applyAlignment="1">
      <alignment horizontal="center" vertical="center" shrinkToFit="1"/>
    </xf>
    <xf numFmtId="0" fontId="6" fillId="24" borderId="0" xfId="0" applyFont="1" applyFill="1" applyBorder="1" applyAlignment="1">
      <alignment horizontal="center" vertical="center" shrinkToFit="1"/>
    </xf>
    <xf numFmtId="0" fontId="6" fillId="24" borderId="26" xfId="0" applyFont="1" applyFill="1" applyBorder="1" applyAlignment="1">
      <alignment horizontal="center" vertical="center" shrinkToFit="1"/>
    </xf>
    <xf numFmtId="0" fontId="5" fillId="24" borderId="100" xfId="0" applyFont="1" applyFill="1" applyBorder="1" applyAlignment="1">
      <alignment horizontal="center" vertical="center"/>
    </xf>
    <xf numFmtId="0" fontId="5" fillId="24" borderId="101" xfId="0" applyFont="1" applyFill="1" applyBorder="1" applyAlignment="1">
      <alignment horizontal="center" vertical="center"/>
    </xf>
    <xf numFmtId="0" fontId="17" fillId="0" borderId="97" xfId="0" applyFont="1" applyBorder="1" applyAlignment="1">
      <alignment horizontal="center" vertical="center" shrinkToFit="1"/>
    </xf>
    <xf numFmtId="0" fontId="17" fillId="0" borderId="94" xfId="0" applyFont="1" applyBorder="1" applyAlignment="1">
      <alignment horizontal="center" vertical="center" shrinkToFit="1"/>
    </xf>
    <xf numFmtId="0" fontId="17" fillId="0" borderId="95" xfId="0" applyFont="1" applyBorder="1" applyAlignment="1">
      <alignment horizontal="center" vertical="center" shrinkToFit="1"/>
    </xf>
    <xf numFmtId="0" fontId="17" fillId="0" borderId="98" xfId="0" applyFont="1" applyBorder="1" applyAlignment="1">
      <alignment horizontal="center" vertical="center" shrinkToFit="1"/>
    </xf>
    <xf numFmtId="0" fontId="17" fillId="0" borderId="75" xfId="0" applyFont="1" applyBorder="1" applyAlignment="1">
      <alignment horizontal="center" vertical="center" shrinkToFit="1"/>
    </xf>
    <xf numFmtId="0" fontId="17" fillId="0" borderId="68" xfId="0" applyFont="1" applyBorder="1" applyAlignment="1">
      <alignment horizontal="center" vertical="center" shrinkToFit="1"/>
    </xf>
    <xf numFmtId="0" fontId="17" fillId="0" borderId="96" xfId="0" applyFont="1" applyBorder="1" applyAlignment="1">
      <alignment horizontal="center" vertical="center" shrinkToFit="1"/>
    </xf>
    <xf numFmtId="0" fontId="17" fillId="0" borderId="76" xfId="0" applyFont="1" applyBorder="1" applyAlignment="1">
      <alignment horizontal="center" vertical="center" shrinkToFit="1"/>
    </xf>
    <xf numFmtId="0" fontId="17" fillId="0" borderId="87" xfId="0" applyFont="1" applyBorder="1" applyAlignment="1">
      <alignment horizontal="center" vertical="center" shrinkToFit="1"/>
    </xf>
    <xf numFmtId="0" fontId="6" fillId="0" borderId="27" xfId="0" applyFont="1" applyBorder="1" applyAlignment="1">
      <alignment horizontal="left" vertical="center"/>
    </xf>
    <xf numFmtId="0" fontId="6" fillId="0" borderId="30" xfId="0" applyFont="1" applyBorder="1" applyAlignment="1">
      <alignment horizontal="left" vertical="center"/>
    </xf>
    <xf numFmtId="0" fontId="6" fillId="0" borderId="42" xfId="0" applyFont="1" applyBorder="1" applyAlignment="1">
      <alignment horizontal="left" vertical="center"/>
    </xf>
    <xf numFmtId="0" fontId="6" fillId="0" borderId="0" xfId="0" applyFont="1" applyBorder="1" applyAlignment="1">
      <alignment horizontal="left" vertical="center"/>
    </xf>
    <xf numFmtId="0" fontId="4" fillId="0" borderId="0" xfId="0" applyFont="1" applyBorder="1" applyAlignment="1">
      <alignment horizontal="left" vertical="top" wrapText="1"/>
    </xf>
    <xf numFmtId="0" fontId="5" fillId="24" borderId="52" xfId="0" applyFont="1" applyFill="1" applyBorder="1" applyAlignment="1">
      <alignment horizontal="center" vertical="center" textRotation="255" shrinkToFit="1"/>
    </xf>
    <xf numFmtId="0" fontId="5" fillId="24" borderId="61" xfId="0" applyFont="1" applyFill="1" applyBorder="1" applyAlignment="1">
      <alignment horizontal="center" vertical="center" textRotation="255" shrinkToFit="1"/>
    </xf>
    <xf numFmtId="0" fontId="6" fillId="0" borderId="34" xfId="50" applyFont="1" applyFill="1" applyBorder="1" applyAlignment="1">
      <alignment horizontal="left" vertical="center" shrinkToFit="1"/>
    </xf>
    <xf numFmtId="0" fontId="6" fillId="0" borderId="12" xfId="50" applyFont="1" applyFill="1" applyBorder="1" applyAlignment="1">
      <alignment horizontal="left" vertical="center" shrinkToFit="1"/>
    </xf>
    <xf numFmtId="0" fontId="6" fillId="0" borderId="22" xfId="50" applyFont="1" applyFill="1" applyBorder="1" applyAlignment="1">
      <alignment horizontal="left" vertical="center" shrinkToFit="1"/>
    </xf>
    <xf numFmtId="0" fontId="6" fillId="0" borderId="63" xfId="0" applyFont="1" applyFill="1" applyBorder="1" applyAlignment="1">
      <alignment horizontal="left" vertical="center" shrinkToFit="1"/>
    </xf>
    <xf numFmtId="0" fontId="6" fillId="0" borderId="78" xfId="0" applyFont="1" applyFill="1" applyBorder="1" applyAlignment="1">
      <alignment horizontal="left" vertical="center" shrinkToFit="1"/>
    </xf>
    <xf numFmtId="0" fontId="6" fillId="0" borderId="65" xfId="0" applyFont="1" applyFill="1" applyBorder="1" applyAlignment="1">
      <alignment horizontal="left" vertical="center" shrinkToFit="1"/>
    </xf>
    <xf numFmtId="0" fontId="6" fillId="0" borderId="25" xfId="50" applyFont="1" applyFill="1" applyBorder="1" applyAlignment="1">
      <alignment horizontal="left" vertical="center" shrinkToFit="1"/>
    </xf>
    <xf numFmtId="0" fontId="6" fillId="0" borderId="0" xfId="50" applyFont="1" applyFill="1" applyBorder="1" applyAlignment="1">
      <alignment horizontal="left" vertical="center" shrinkToFit="1"/>
    </xf>
    <xf numFmtId="0" fontId="6" fillId="0" borderId="26" xfId="50" applyFont="1" applyFill="1" applyBorder="1" applyAlignment="1">
      <alignment horizontal="left" vertical="center" shrinkToFit="1"/>
    </xf>
    <xf numFmtId="0" fontId="10" fillId="24" borderId="27" xfId="0" applyFont="1" applyFill="1" applyBorder="1" applyAlignment="1">
      <alignment horizontal="center" vertical="center"/>
    </xf>
    <xf numFmtId="0" fontId="10" fillId="24" borderId="30" xfId="0" applyFont="1" applyFill="1" applyBorder="1" applyAlignment="1">
      <alignment horizontal="center" vertical="center"/>
    </xf>
    <xf numFmtId="0" fontId="10" fillId="24" borderId="42" xfId="0" applyFont="1" applyFill="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7" fillId="0" borderId="20" xfId="0" applyFont="1" applyBorder="1" applyAlignment="1">
      <alignment horizontal="center" vertical="center"/>
    </xf>
    <xf numFmtId="0" fontId="17" fillId="0" borderId="101" xfId="0" applyFont="1" applyBorder="1" applyAlignment="1">
      <alignment horizontal="center" vertical="center"/>
    </xf>
    <xf numFmtId="0" fontId="17" fillId="0" borderId="102" xfId="0" applyFont="1" applyBorder="1" applyAlignment="1">
      <alignment horizontal="center" vertical="center"/>
    </xf>
    <xf numFmtId="0" fontId="9" fillId="0" borderId="0" xfId="0" applyFont="1" applyAlignment="1">
      <alignment horizontal="center" vertical="center" wrapText="1"/>
    </xf>
    <xf numFmtId="0" fontId="4" fillId="24" borderId="66" xfId="0" applyFont="1" applyFill="1" applyBorder="1" applyAlignment="1">
      <alignment horizontal="center" vertical="center" shrinkToFit="1"/>
    </xf>
    <xf numFmtId="0" fontId="4" fillId="24" borderId="86" xfId="0" applyFont="1" applyFill="1" applyBorder="1" applyAlignment="1">
      <alignment horizontal="center" vertical="center" shrinkToFit="1"/>
    </xf>
    <xf numFmtId="0" fontId="4" fillId="24" borderId="49" xfId="0" applyFont="1" applyFill="1" applyBorder="1" applyAlignment="1">
      <alignment horizontal="center" vertical="center" shrinkToFit="1"/>
    </xf>
    <xf numFmtId="0" fontId="4" fillId="24" borderId="55" xfId="0" applyFont="1" applyFill="1" applyBorder="1" applyAlignment="1">
      <alignment horizontal="center" vertical="center" shrinkToFit="1"/>
    </xf>
    <xf numFmtId="0" fontId="0" fillId="24" borderId="27" xfId="0" applyFont="1" applyFill="1" applyBorder="1" applyAlignment="1">
      <alignment horizontal="center" vertical="center"/>
    </xf>
    <xf numFmtId="0" fontId="5" fillId="24" borderId="30" xfId="0" applyFont="1" applyFill="1" applyBorder="1" applyAlignment="1">
      <alignment horizontal="center" vertical="center"/>
    </xf>
    <xf numFmtId="0" fontId="5" fillId="24" borderId="42" xfId="0" applyFont="1" applyFill="1" applyBorder="1" applyAlignment="1">
      <alignment horizontal="center" vertical="center"/>
    </xf>
    <xf numFmtId="0" fontId="5" fillId="24" borderId="28" xfId="0" applyFont="1" applyFill="1" applyBorder="1" applyAlignment="1">
      <alignment horizontal="center" vertical="center"/>
    </xf>
    <xf numFmtId="0" fontId="5" fillId="24" borderId="40" xfId="0" applyFont="1" applyFill="1" applyBorder="1" applyAlignment="1">
      <alignment horizontal="center" vertical="center"/>
    </xf>
    <xf numFmtId="0" fontId="5" fillId="24" borderId="29" xfId="0" applyFont="1" applyFill="1" applyBorder="1" applyAlignment="1">
      <alignment horizontal="center" vertical="center"/>
    </xf>
    <xf numFmtId="0" fontId="6" fillId="24" borderId="49" xfId="0" applyFont="1" applyFill="1" applyBorder="1" applyAlignment="1">
      <alignment horizontal="center" vertical="center" wrapText="1"/>
    </xf>
    <xf numFmtId="0" fontId="6" fillId="24" borderId="55" xfId="0" applyFont="1" applyFill="1" applyBorder="1" applyAlignment="1">
      <alignment vertical="center" wrapText="1"/>
    </xf>
    <xf numFmtId="0" fontId="17" fillId="0" borderId="85" xfId="0" applyFont="1" applyBorder="1" applyAlignment="1">
      <alignment horizontal="left" vertical="center"/>
    </xf>
    <xf numFmtId="0" fontId="17" fillId="0" borderId="60" xfId="0" applyFont="1" applyBorder="1" applyAlignment="1">
      <alignment horizontal="left" vertical="center"/>
    </xf>
    <xf numFmtId="0" fontId="17" fillId="0" borderId="67" xfId="0" applyFont="1" applyBorder="1" applyAlignment="1">
      <alignment horizontal="left" vertical="center"/>
    </xf>
    <xf numFmtId="0" fontId="4" fillId="0" borderId="0" xfId="0" applyFont="1" applyBorder="1" applyAlignment="1">
      <alignment horizontal="left" vertical="center" shrinkToFit="1"/>
    </xf>
    <xf numFmtId="0" fontId="4" fillId="0" borderId="40" xfId="0" applyFont="1" applyBorder="1" applyAlignment="1">
      <alignment horizontal="left" vertical="top"/>
    </xf>
    <xf numFmtId="0" fontId="4" fillId="0" borderId="0" xfId="0" applyFont="1" applyBorder="1" applyAlignment="1">
      <alignment horizontal="left"/>
    </xf>
    <xf numFmtId="0" fontId="5" fillId="24" borderId="49" xfId="0" applyFont="1" applyFill="1" applyBorder="1" applyAlignment="1">
      <alignment horizontal="center"/>
    </xf>
    <xf numFmtId="0" fontId="5" fillId="24" borderId="55" xfId="0" applyFont="1" applyFill="1" applyBorder="1" applyAlignment="1">
      <alignment horizontal="center"/>
    </xf>
    <xf numFmtId="0" fontId="4" fillId="0" borderId="0" xfId="0" applyFont="1" applyBorder="1" applyAlignment="1">
      <alignment horizontal="left" shrinkToFit="1"/>
    </xf>
    <xf numFmtId="0" fontId="0" fillId="24" borderId="19" xfId="43" applyFont="1" applyFill="1" applyBorder="1" applyAlignment="1">
      <alignment horizontal="center" vertical="center" wrapText="1" shrinkToFit="1"/>
    </xf>
    <xf numFmtId="0" fontId="4" fillId="24" borderId="13" xfId="43" applyFont="1" applyFill="1" applyBorder="1" applyAlignment="1">
      <alignment horizontal="center" vertical="center" shrinkToFit="1"/>
    </xf>
    <xf numFmtId="0" fontId="4" fillId="24" borderId="24" xfId="43" applyFont="1" applyFill="1" applyBorder="1" applyAlignment="1">
      <alignment horizontal="center" vertical="center" shrinkToFit="1"/>
    </xf>
    <xf numFmtId="0" fontId="4" fillId="24" borderId="16" xfId="43" applyFont="1" applyFill="1" applyBorder="1" applyAlignment="1">
      <alignment horizontal="center" vertical="center" shrinkToFit="1"/>
    </xf>
    <xf numFmtId="0" fontId="4" fillId="24" borderId="12" xfId="43" applyFont="1" applyFill="1" applyBorder="1" applyAlignment="1">
      <alignment horizontal="center" vertical="center" shrinkToFit="1"/>
    </xf>
    <xf numFmtId="0" fontId="4" fillId="24" borderId="18" xfId="43" applyFont="1" applyFill="1" applyBorder="1" applyAlignment="1">
      <alignment horizontal="center" vertical="center" shrinkToFit="1"/>
    </xf>
    <xf numFmtId="0" fontId="4" fillId="24" borderId="17" xfId="43" applyFont="1" applyFill="1" applyBorder="1" applyAlignment="1">
      <alignment horizontal="center" vertical="center"/>
    </xf>
    <xf numFmtId="0" fontId="4" fillId="24" borderId="10" xfId="43" applyFont="1" applyFill="1" applyBorder="1" applyAlignment="1">
      <alignment horizontal="center" vertical="center"/>
    </xf>
    <xf numFmtId="0" fontId="4" fillId="24" borderId="11" xfId="43" applyFont="1" applyFill="1" applyBorder="1" applyAlignment="1">
      <alignment horizontal="center" vertical="center"/>
    </xf>
    <xf numFmtId="0" fontId="19" fillId="0" borderId="17" xfId="43" applyFont="1" applyBorder="1" applyAlignment="1">
      <alignment horizontal="center" vertical="center"/>
    </xf>
    <xf numFmtId="0" fontId="19" fillId="0" borderId="10" xfId="43" applyFont="1" applyBorder="1" applyAlignment="1">
      <alignment horizontal="center" vertical="center"/>
    </xf>
    <xf numFmtId="0" fontId="19" fillId="0" borderId="11" xfId="43" applyFont="1" applyBorder="1" applyAlignment="1">
      <alignment horizontal="center" vertical="center"/>
    </xf>
    <xf numFmtId="0" fontId="6" fillId="24" borderId="17" xfId="43" applyFont="1" applyFill="1" applyBorder="1" applyAlignment="1">
      <alignment horizontal="center" vertical="center"/>
    </xf>
    <xf numFmtId="0" fontId="6" fillId="24" borderId="10" xfId="43" applyFont="1" applyFill="1" applyBorder="1" applyAlignment="1">
      <alignment horizontal="center" vertical="center"/>
    </xf>
    <xf numFmtId="0" fontId="6" fillId="24" borderId="11" xfId="43" applyFont="1" applyFill="1" applyBorder="1" applyAlignment="1">
      <alignment horizontal="center" vertical="center"/>
    </xf>
    <xf numFmtId="0" fontId="7" fillId="0" borderId="37" xfId="51" applyFont="1" applyBorder="1" applyAlignment="1">
      <alignment horizontal="center" vertical="center" shrinkToFit="1"/>
    </xf>
    <xf numFmtId="0" fontId="7" fillId="0" borderId="36" xfId="51" applyFont="1" applyBorder="1" applyAlignment="1">
      <alignment horizontal="center" vertical="center" shrinkToFit="1"/>
    </xf>
    <xf numFmtId="0" fontId="19" fillId="0" borderId="36" xfId="51" applyFont="1" applyBorder="1" applyAlignment="1">
      <alignment horizontal="right" vertical="center"/>
    </xf>
    <xf numFmtId="0" fontId="19" fillId="0" borderId="99" xfId="51" applyFont="1" applyBorder="1" applyAlignment="1">
      <alignment horizontal="right" vertical="center"/>
    </xf>
    <xf numFmtId="0" fontId="18" fillId="0" borderId="13" xfId="51" applyFont="1" applyBorder="1" applyAlignment="1">
      <alignment horizontal="center" vertical="center" shrinkToFit="1"/>
    </xf>
    <xf numFmtId="49" fontId="18" fillId="0" borderId="13" xfId="51" applyNumberFormat="1" applyFont="1" applyBorder="1" applyAlignment="1">
      <alignment horizontal="center" vertical="center" shrinkToFit="1"/>
    </xf>
    <xf numFmtId="0" fontId="18" fillId="0" borderId="0" xfId="51" applyFont="1" applyBorder="1" applyAlignment="1">
      <alignment horizontal="center" vertical="center" shrinkToFit="1"/>
    </xf>
    <xf numFmtId="0" fontId="4" fillId="0" borderId="0" xfId="51" applyFont="1" applyBorder="1" applyAlignment="1">
      <alignment horizontal="center" vertical="center" shrinkToFit="1"/>
    </xf>
    <xf numFmtId="0" fontId="4" fillId="0" borderId="38" xfId="51" applyFont="1" applyBorder="1" applyAlignment="1">
      <alignment horizontal="center" vertical="center" shrinkToFit="1"/>
    </xf>
    <xf numFmtId="0" fontId="4" fillId="0" borderId="35" xfId="51" applyFont="1" applyBorder="1" applyAlignment="1">
      <alignment horizontal="center" vertical="center" shrinkToFit="1"/>
    </xf>
    <xf numFmtId="0" fontId="4" fillId="0" borderId="89" xfId="51" applyFont="1" applyBorder="1" applyAlignment="1">
      <alignment horizontal="center" vertical="center" shrinkToFit="1"/>
    </xf>
    <xf numFmtId="0" fontId="4" fillId="0" borderId="19" xfId="51" applyFont="1" applyBorder="1" applyAlignment="1">
      <alignment horizontal="center" vertical="center" shrinkToFit="1"/>
    </xf>
    <xf numFmtId="0" fontId="4" fillId="0" borderId="13" xfId="51" applyFont="1" applyBorder="1" applyAlignment="1">
      <alignment horizontal="center" vertical="center" shrinkToFit="1"/>
    </xf>
    <xf numFmtId="31" fontId="11" fillId="0" borderId="17" xfId="43" applyNumberFormat="1" applyFont="1" applyBorder="1" applyAlignment="1">
      <alignment horizontal="right" vertical="center" shrinkToFit="1"/>
    </xf>
    <xf numFmtId="31" fontId="11" fillId="0" borderId="10" xfId="43" applyNumberFormat="1" applyFont="1" applyBorder="1" applyAlignment="1">
      <alignment horizontal="right" vertical="center" shrinkToFit="1"/>
    </xf>
    <xf numFmtId="31" fontId="11" fillId="0" borderId="11" xfId="43" applyNumberFormat="1" applyFont="1" applyBorder="1" applyAlignment="1">
      <alignment horizontal="right" vertical="center" shrinkToFit="1"/>
    </xf>
    <xf numFmtId="0" fontId="9" fillId="0" borderId="0" xfId="43" applyFont="1" applyAlignment="1">
      <alignment horizontal="center" vertical="center"/>
    </xf>
    <xf numFmtId="0" fontId="4" fillId="25" borderId="23" xfId="43" applyFont="1" applyFill="1" applyBorder="1" applyAlignment="1">
      <alignment horizontal="center" vertical="center"/>
    </xf>
    <xf numFmtId="0" fontId="18" fillId="0" borderId="19" xfId="43" applyFont="1" applyBorder="1" applyAlignment="1">
      <alignment horizontal="center" vertical="center"/>
    </xf>
    <xf numFmtId="0" fontId="18" fillId="0" borderId="13" xfId="43" applyFont="1" applyBorder="1" applyAlignment="1">
      <alignment horizontal="center" vertical="center"/>
    </xf>
    <xf numFmtId="0" fontId="18" fillId="0" borderId="24" xfId="43" applyFont="1" applyBorder="1" applyAlignment="1">
      <alignment horizontal="center" vertical="center"/>
    </xf>
    <xf numFmtId="0" fontId="18" fillId="0" borderId="16" xfId="43" applyFont="1" applyBorder="1" applyAlignment="1">
      <alignment horizontal="center" vertical="center"/>
    </xf>
    <xf numFmtId="0" fontId="18" fillId="0" borderId="12" xfId="43" applyFont="1" applyBorder="1" applyAlignment="1">
      <alignment horizontal="center" vertical="center"/>
    </xf>
    <xf numFmtId="0" fontId="18" fillId="0" borderId="18" xfId="43" applyFont="1" applyBorder="1" applyAlignment="1">
      <alignment horizontal="center" vertical="center"/>
    </xf>
    <xf numFmtId="0" fontId="18" fillId="0" borderId="39" xfId="51" applyFont="1" applyBorder="1" applyAlignment="1">
      <alignment horizontal="center" vertical="center" shrinkToFit="1"/>
    </xf>
    <xf numFmtId="0" fontId="18" fillId="0" borderId="88" xfId="51" applyFont="1" applyBorder="1" applyAlignment="1">
      <alignment horizontal="center" vertical="center" shrinkToFit="1"/>
    </xf>
    <xf numFmtId="0" fontId="18" fillId="0" borderId="35" xfId="51" applyFont="1" applyBorder="1" applyAlignment="1">
      <alignment horizontal="center" vertical="center" shrinkToFit="1"/>
    </xf>
    <xf numFmtId="0" fontId="18" fillId="0" borderId="17" xfId="43" applyFont="1" applyBorder="1" applyAlignment="1">
      <alignment horizontal="center" vertical="center"/>
    </xf>
    <xf numFmtId="0" fontId="18" fillId="0" borderId="10" xfId="43" applyFont="1" applyBorder="1" applyAlignment="1">
      <alignment horizontal="center" vertical="center"/>
    </xf>
    <xf numFmtId="0" fontId="18" fillId="0" borderId="11" xfId="43" applyFont="1" applyBorder="1" applyAlignment="1">
      <alignment horizontal="center" vertical="center"/>
    </xf>
    <xf numFmtId="0" fontId="4" fillId="24" borderId="69" xfId="43" applyFont="1" applyFill="1" applyBorder="1" applyAlignment="1">
      <alignment horizontal="center" vertical="center" textRotation="255"/>
    </xf>
    <xf numFmtId="0" fontId="4" fillId="24" borderId="70" xfId="43" applyFont="1" applyFill="1" applyBorder="1" applyAlignment="1">
      <alignment horizontal="center" vertical="center" textRotation="255"/>
    </xf>
    <xf numFmtId="0" fontId="4" fillId="24" borderId="71" xfId="43" applyFont="1" applyFill="1" applyBorder="1" applyAlignment="1">
      <alignment horizontal="center" vertical="center" textRotation="255"/>
    </xf>
    <xf numFmtId="0" fontId="4" fillId="24" borderId="19" xfId="43" applyFont="1" applyFill="1" applyBorder="1" applyAlignment="1">
      <alignment horizontal="center" vertical="center" wrapText="1"/>
    </xf>
    <xf numFmtId="0" fontId="4" fillId="24" borderId="13" xfId="43" applyFont="1" applyFill="1" applyBorder="1" applyAlignment="1">
      <alignment horizontal="center" vertical="center"/>
    </xf>
    <xf numFmtId="0" fontId="4" fillId="24" borderId="24" xfId="43" applyFont="1" applyFill="1" applyBorder="1" applyAlignment="1">
      <alignment horizontal="center" vertical="center"/>
    </xf>
    <xf numFmtId="0" fontId="4" fillId="24" borderId="39" xfId="43" applyFont="1" applyFill="1" applyBorder="1" applyAlignment="1">
      <alignment horizontal="center" vertical="center"/>
    </xf>
    <xf numFmtId="0" fontId="4" fillId="24" borderId="0" xfId="43" applyFont="1" applyFill="1" applyAlignment="1">
      <alignment horizontal="center" vertical="center"/>
    </xf>
    <xf numFmtId="0" fontId="4" fillId="24" borderId="38" xfId="43" applyFont="1" applyFill="1" applyBorder="1" applyAlignment="1">
      <alignment horizontal="center" vertical="center"/>
    </xf>
    <xf numFmtId="0" fontId="4" fillId="24" borderId="16" xfId="43" applyFont="1" applyFill="1" applyBorder="1" applyAlignment="1">
      <alignment horizontal="center" vertical="center"/>
    </xf>
    <xf numFmtId="0" fontId="4" fillId="24" borderId="12" xfId="43" applyFont="1" applyFill="1" applyBorder="1" applyAlignment="1">
      <alignment horizontal="center" vertical="center"/>
    </xf>
    <xf numFmtId="0" fontId="4" fillId="24" borderId="18" xfId="43" applyFont="1" applyFill="1" applyBorder="1" applyAlignment="1">
      <alignment horizontal="center" vertical="center"/>
    </xf>
    <xf numFmtId="0" fontId="4" fillId="24" borderId="19" xfId="43" applyFont="1" applyFill="1" applyBorder="1" applyAlignment="1">
      <alignment horizontal="center" vertical="center"/>
    </xf>
    <xf numFmtId="0" fontId="4" fillId="24" borderId="0" xfId="43" applyFont="1" applyFill="1" applyBorder="1" applyAlignment="1">
      <alignment horizontal="center" vertical="center"/>
    </xf>
    <xf numFmtId="0" fontId="18" fillId="0" borderId="0" xfId="43" applyFont="1" applyAlignment="1">
      <alignment horizontal="center" vertical="center"/>
    </xf>
    <xf numFmtId="0" fontId="4" fillId="0" borderId="0" xfId="43" applyFont="1" applyAlignment="1">
      <alignment horizontal="left" vertical="center"/>
    </xf>
    <xf numFmtId="0" fontId="19" fillId="0" borderId="0" xfId="43" applyFont="1" applyAlignment="1">
      <alignment horizontal="left" vertical="center"/>
    </xf>
    <xf numFmtId="0" fontId="19" fillId="0" borderId="0" xfId="43" applyFont="1" applyAlignment="1">
      <alignment horizontal="center" vertical="center"/>
    </xf>
    <xf numFmtId="0" fontId="4" fillId="24" borderId="37" xfId="43" applyFont="1" applyFill="1" applyBorder="1" applyAlignment="1">
      <alignment horizontal="center" vertical="center" shrinkToFit="1"/>
    </xf>
    <xf numFmtId="0" fontId="4" fillId="24" borderId="36" xfId="43" applyFont="1" applyFill="1" applyBorder="1" applyAlignment="1">
      <alignment horizontal="center" vertical="center" shrinkToFit="1"/>
    </xf>
    <xf numFmtId="0" fontId="4" fillId="24" borderId="99" xfId="43" applyFont="1" applyFill="1" applyBorder="1" applyAlignment="1">
      <alignment horizontal="center" vertical="center" shrinkToFit="1"/>
    </xf>
    <xf numFmtId="0" fontId="4" fillId="24" borderId="19" xfId="43" applyFont="1" applyFill="1" applyBorder="1" applyAlignment="1">
      <alignment horizontal="center" vertical="center" shrinkToFit="1"/>
    </xf>
    <xf numFmtId="0" fontId="4" fillId="0" borderId="23" xfId="43" applyFont="1" applyFill="1" applyBorder="1" applyAlignment="1">
      <alignment horizontal="center" vertical="center"/>
    </xf>
    <xf numFmtId="0" fontId="4" fillId="24" borderId="23" xfId="43" applyFont="1" applyFill="1" applyBorder="1" applyAlignment="1">
      <alignment horizontal="center" vertical="center" shrinkToFit="1"/>
    </xf>
    <xf numFmtId="0" fontId="17" fillId="0" borderId="37" xfId="43" applyFont="1" applyBorder="1" applyAlignment="1">
      <alignment vertical="center"/>
    </xf>
    <xf numFmtId="0" fontId="17" fillId="0" borderId="36" xfId="43" applyFont="1" applyBorder="1" applyAlignment="1">
      <alignment vertical="center"/>
    </xf>
    <xf numFmtId="0" fontId="17" fillId="0" borderId="99" xfId="43" applyFont="1" applyBorder="1" applyAlignment="1">
      <alignment vertical="center"/>
    </xf>
    <xf numFmtId="0" fontId="19" fillId="0" borderId="19" xfId="43" applyFont="1" applyBorder="1" applyAlignment="1">
      <alignment horizontal="left" vertical="center"/>
    </xf>
    <xf numFmtId="0" fontId="19" fillId="0" borderId="13" xfId="43" applyFont="1" applyBorder="1" applyAlignment="1">
      <alignment horizontal="left" vertical="center"/>
    </xf>
    <xf numFmtId="0" fontId="19" fillId="0" borderId="24" xfId="43" applyFont="1" applyBorder="1" applyAlignment="1">
      <alignment horizontal="left" vertical="center"/>
    </xf>
    <xf numFmtId="0" fontId="4" fillId="0" borderId="0" xfId="43" applyFont="1" applyBorder="1" applyAlignment="1">
      <alignment vertical="center"/>
    </xf>
    <xf numFmtId="0" fontId="0" fillId="24" borderId="23" xfId="43" applyFont="1" applyFill="1" applyBorder="1" applyAlignment="1">
      <alignment horizontal="center" vertical="center" wrapText="1"/>
    </xf>
    <xf numFmtId="0" fontId="4" fillId="24" borderId="23" xfId="43" applyFont="1" applyFill="1" applyBorder="1" applyAlignment="1">
      <alignment horizontal="center" vertical="center"/>
    </xf>
    <xf numFmtId="0" fontId="4" fillId="0" borderId="23" xfId="43" applyFont="1" applyBorder="1" applyAlignment="1">
      <alignment horizontal="center" vertical="center"/>
    </xf>
    <xf numFmtId="0" fontId="4" fillId="0" borderId="23" xfId="51" applyFont="1" applyBorder="1" applyAlignment="1">
      <alignment horizontal="center" vertical="center"/>
    </xf>
    <xf numFmtId="0" fontId="19" fillId="0" borderId="23" xfId="43" applyFont="1" applyBorder="1" applyAlignment="1">
      <alignment horizontal="center" vertical="center"/>
    </xf>
    <xf numFmtId="0" fontId="6" fillId="0" borderId="10" xfId="43" applyFont="1" applyBorder="1" applyAlignment="1">
      <alignment horizontal="center" vertical="center"/>
    </xf>
    <xf numFmtId="0" fontId="6" fillId="0" borderId="11" xfId="43" applyFont="1" applyBorder="1" applyAlignment="1">
      <alignment horizontal="center" vertical="center"/>
    </xf>
    <xf numFmtId="0" fontId="4" fillId="0" borderId="69" xfId="43" applyFont="1" applyBorder="1" applyAlignment="1">
      <alignment horizontal="center" vertical="center"/>
    </xf>
    <xf numFmtId="0" fontId="19" fillId="0" borderId="69" xfId="43" applyFont="1" applyBorder="1" applyAlignment="1">
      <alignment horizontal="center" vertical="center"/>
    </xf>
    <xf numFmtId="0" fontId="19" fillId="0" borderId="13" xfId="43" applyFont="1" applyBorder="1" applyAlignment="1">
      <alignment horizontal="center" vertical="center"/>
    </xf>
    <xf numFmtId="0" fontId="19" fillId="0" borderId="24" xfId="43" applyFont="1" applyBorder="1" applyAlignment="1">
      <alignment horizontal="center" vertical="center"/>
    </xf>
    <xf numFmtId="0" fontId="4" fillId="0" borderId="23" xfId="43" applyFont="1" applyBorder="1" applyAlignment="1">
      <alignment horizontal="center" vertical="center" wrapText="1"/>
    </xf>
    <xf numFmtId="0" fontId="48" fillId="0" borderId="0" xfId="43" applyFont="1" applyAlignment="1">
      <alignment horizontal="center" vertical="center"/>
    </xf>
    <xf numFmtId="0" fontId="4" fillId="24" borderId="13" xfId="43" applyFont="1" applyFill="1" applyBorder="1" applyAlignment="1">
      <alignment horizontal="center" vertical="center" wrapText="1"/>
    </xf>
    <xf numFmtId="0" fontId="4" fillId="24" borderId="24" xfId="43" applyFont="1" applyFill="1" applyBorder="1" applyAlignment="1">
      <alignment horizontal="center" vertical="center" wrapText="1"/>
    </xf>
    <xf numFmtId="0" fontId="4" fillId="24" borderId="0" xfId="43" applyFont="1" applyFill="1" applyBorder="1" applyAlignment="1">
      <alignment horizontal="center" vertical="center" wrapText="1"/>
    </xf>
    <xf numFmtId="0" fontId="4" fillId="24" borderId="38" xfId="43" applyFont="1" applyFill="1" applyBorder="1" applyAlignment="1">
      <alignment horizontal="center" vertical="center" wrapText="1"/>
    </xf>
    <xf numFmtId="0" fontId="4" fillId="24" borderId="12" xfId="43" applyFont="1" applyFill="1" applyBorder="1" applyAlignment="1">
      <alignment horizontal="center" vertical="center" wrapText="1"/>
    </xf>
    <xf numFmtId="0" fontId="4" fillId="24" borderId="18" xfId="43" applyFont="1" applyFill="1" applyBorder="1" applyAlignment="1">
      <alignment horizontal="center" vertical="center" wrapText="1"/>
    </xf>
    <xf numFmtId="0" fontId="4" fillId="24" borderId="23" xfId="51" applyFont="1" applyFill="1" applyBorder="1" applyAlignment="1">
      <alignment horizontal="center" vertical="center" textRotation="255" wrapText="1"/>
    </xf>
    <xf numFmtId="0" fontId="4" fillId="24" borderId="13" xfId="51" applyFont="1" applyFill="1" applyBorder="1" applyAlignment="1">
      <alignment horizontal="center" vertical="center" wrapText="1"/>
    </xf>
    <xf numFmtId="0" fontId="4" fillId="24" borderId="13" xfId="51" applyFont="1" applyFill="1" applyBorder="1" applyAlignment="1">
      <alignment horizontal="center" vertical="center"/>
    </xf>
    <xf numFmtId="0" fontId="4" fillId="24" borderId="24" xfId="51" applyFont="1" applyFill="1" applyBorder="1" applyAlignment="1">
      <alignment horizontal="center" vertical="center"/>
    </xf>
    <xf numFmtId="0" fontId="4" fillId="24" borderId="0" xfId="51" applyFont="1" applyFill="1" applyBorder="1" applyAlignment="1">
      <alignment horizontal="center" vertical="center"/>
    </xf>
    <xf numFmtId="0" fontId="4" fillId="24" borderId="38" xfId="51" applyFont="1" applyFill="1" applyBorder="1" applyAlignment="1">
      <alignment horizontal="center" vertical="center"/>
    </xf>
    <xf numFmtId="0" fontId="4" fillId="24" borderId="12" xfId="51" applyFont="1" applyFill="1" applyBorder="1" applyAlignment="1">
      <alignment horizontal="center" vertical="center"/>
    </xf>
    <xf numFmtId="0" fontId="4" fillId="24" borderId="18" xfId="51" applyFont="1" applyFill="1" applyBorder="1" applyAlignment="1">
      <alignment horizontal="center" vertical="center"/>
    </xf>
    <xf numFmtId="0" fontId="6" fillId="24" borderId="13" xfId="51" applyFont="1" applyFill="1" applyBorder="1" applyAlignment="1">
      <alignment horizontal="center" vertical="center" wrapText="1"/>
    </xf>
    <xf numFmtId="0" fontId="6" fillId="24" borderId="24" xfId="51" applyFont="1" applyFill="1" applyBorder="1" applyAlignment="1">
      <alignment horizontal="center" vertical="center" wrapText="1"/>
    </xf>
    <xf numFmtId="0" fontId="6" fillId="24" borderId="0" xfId="51" applyFont="1" applyFill="1" applyBorder="1" applyAlignment="1">
      <alignment horizontal="center" vertical="center" wrapText="1"/>
    </xf>
    <xf numFmtId="0" fontId="6" fillId="24" borderId="38" xfId="51" applyFont="1" applyFill="1" applyBorder="1" applyAlignment="1">
      <alignment horizontal="center" vertical="center" wrapText="1"/>
    </xf>
    <xf numFmtId="0" fontId="6" fillId="24" borderId="12" xfId="51" applyFont="1" applyFill="1" applyBorder="1" applyAlignment="1">
      <alignment horizontal="center" vertical="center" wrapText="1"/>
    </xf>
    <xf numFmtId="0" fontId="6" fillId="24" borderId="18" xfId="51" applyFont="1" applyFill="1" applyBorder="1" applyAlignment="1">
      <alignment horizontal="center" vertical="center" wrapText="1"/>
    </xf>
    <xf numFmtId="0" fontId="7" fillId="0" borderId="0" xfId="43" applyFont="1" applyBorder="1" applyAlignment="1">
      <alignment horizontal="center" vertical="center"/>
    </xf>
    <xf numFmtId="0" fontId="4" fillId="24" borderId="37" xfId="51" applyFont="1" applyFill="1" applyBorder="1" applyAlignment="1">
      <alignment horizontal="center" vertical="center"/>
    </xf>
    <xf numFmtId="0" fontId="4" fillId="24" borderId="36" xfId="51" applyFont="1" applyFill="1" applyBorder="1" applyAlignment="1">
      <alignment horizontal="center" vertical="center"/>
    </xf>
    <xf numFmtId="0" fontId="4" fillId="24" borderId="99" xfId="51" applyFont="1" applyFill="1" applyBorder="1" applyAlignment="1">
      <alignment horizontal="center" vertical="center"/>
    </xf>
    <xf numFmtId="0" fontId="4" fillId="24" borderId="0" xfId="43" applyFont="1" applyFill="1" applyBorder="1" applyAlignment="1">
      <alignment horizontal="center" vertical="center" shrinkToFit="1"/>
    </xf>
    <xf numFmtId="0" fontId="4" fillId="24" borderId="38" xfId="43" applyFont="1" applyFill="1" applyBorder="1" applyAlignment="1">
      <alignment horizontal="center" vertical="center" shrinkToFit="1"/>
    </xf>
    <xf numFmtId="0" fontId="10" fillId="0" borderId="17" xfId="45" applyFont="1" applyFill="1" applyBorder="1" applyAlignment="1">
      <alignment horizontal="center" vertical="center"/>
    </xf>
    <xf numFmtId="0" fontId="10" fillId="0" borderId="10" xfId="45" applyFont="1" applyFill="1" applyBorder="1" applyAlignment="1">
      <alignment horizontal="center" vertical="center"/>
    </xf>
    <xf numFmtId="0" fontId="10" fillId="0" borderId="11" xfId="45" applyFont="1" applyFill="1" applyBorder="1" applyAlignment="1">
      <alignment horizontal="center" vertical="center"/>
    </xf>
    <xf numFmtId="0" fontId="9" fillId="0" borderId="0" xfId="44" applyFont="1" applyAlignment="1">
      <alignment horizontal="left" vertical="center"/>
    </xf>
    <xf numFmtId="0" fontId="9" fillId="0" borderId="0" xfId="45" applyFont="1" applyFill="1" applyAlignment="1">
      <alignment horizontal="center" vertical="center"/>
    </xf>
    <xf numFmtId="0" fontId="6" fillId="24" borderId="19" xfId="45" applyFont="1" applyFill="1" applyBorder="1" applyAlignment="1">
      <alignment horizontal="center" vertical="center"/>
    </xf>
    <xf numFmtId="0" fontId="6" fillId="24" borderId="13" xfId="45" applyFont="1" applyFill="1" applyBorder="1" applyAlignment="1">
      <alignment horizontal="center" vertical="center"/>
    </xf>
    <xf numFmtId="0" fontId="6" fillId="24" borderId="24" xfId="45" applyFont="1" applyFill="1" applyBorder="1" applyAlignment="1">
      <alignment horizontal="center" vertical="center"/>
    </xf>
    <xf numFmtId="0" fontId="19" fillId="0" borderId="19" xfId="46" applyFont="1" applyBorder="1" applyAlignment="1">
      <alignment horizontal="left" vertical="center"/>
    </xf>
    <xf numFmtId="0" fontId="19" fillId="0" borderId="13" xfId="46" applyFont="1" applyBorder="1" applyAlignment="1">
      <alignment horizontal="left" vertical="center"/>
    </xf>
    <xf numFmtId="0" fontId="19" fillId="0" borderId="24" xfId="46" applyFont="1" applyBorder="1" applyAlignment="1">
      <alignment horizontal="left" vertical="center"/>
    </xf>
    <xf numFmtId="0" fontId="0" fillId="24" borderId="37" xfId="45" applyFont="1" applyFill="1" applyBorder="1" applyAlignment="1">
      <alignment horizontal="center" vertical="center"/>
    </xf>
    <xf numFmtId="0" fontId="4" fillId="24" borderId="36" xfId="45" applyFont="1" applyFill="1" applyBorder="1" applyAlignment="1">
      <alignment horizontal="center" vertical="center"/>
    </xf>
    <xf numFmtId="0" fontId="4" fillId="24" borderId="99" xfId="45" applyFont="1" applyFill="1" applyBorder="1" applyAlignment="1">
      <alignment horizontal="center" vertical="center"/>
    </xf>
    <xf numFmtId="0" fontId="17" fillId="0" borderId="37" xfId="56" applyFont="1" applyBorder="1" applyAlignment="1">
      <alignment horizontal="left" vertical="center"/>
    </xf>
    <xf numFmtId="0" fontId="17" fillId="0" borderId="36" xfId="56" applyFont="1" applyBorder="1" applyAlignment="1">
      <alignment horizontal="left" vertical="center"/>
    </xf>
    <xf numFmtId="0" fontId="17" fillId="0" borderId="99" xfId="56" applyFont="1" applyBorder="1" applyAlignment="1">
      <alignment horizontal="left" vertical="center"/>
    </xf>
    <xf numFmtId="0" fontId="4" fillId="24" borderId="19" xfId="45" applyFont="1" applyFill="1" applyBorder="1" applyAlignment="1">
      <alignment horizontal="center" vertical="center"/>
    </xf>
    <xf numFmtId="0" fontId="4" fillId="24" borderId="13" xfId="45" applyFont="1" applyFill="1" applyBorder="1" applyAlignment="1">
      <alignment horizontal="center" vertical="center"/>
    </xf>
    <xf numFmtId="0" fontId="4" fillId="24" borderId="24" xfId="45" applyFont="1" applyFill="1" applyBorder="1" applyAlignment="1">
      <alignment horizontal="center" vertical="center"/>
    </xf>
    <xf numFmtId="0" fontId="4" fillId="24" borderId="39" xfId="45" applyFont="1" applyFill="1" applyBorder="1" applyAlignment="1">
      <alignment horizontal="center" vertical="center"/>
    </xf>
    <xf numFmtId="0" fontId="4" fillId="24" borderId="0" xfId="45" applyFont="1" applyFill="1" applyBorder="1" applyAlignment="1">
      <alignment horizontal="center" vertical="center"/>
    </xf>
    <xf numFmtId="0" fontId="4" fillId="24" borderId="38" xfId="45" applyFont="1" applyFill="1" applyBorder="1" applyAlignment="1">
      <alignment horizontal="center" vertical="center"/>
    </xf>
    <xf numFmtId="0" fontId="4" fillId="24" borderId="16" xfId="45" applyFont="1" applyFill="1" applyBorder="1" applyAlignment="1">
      <alignment horizontal="center" vertical="center"/>
    </xf>
    <xf numFmtId="0" fontId="4" fillId="24" borderId="12" xfId="45" applyFont="1" applyFill="1" applyBorder="1" applyAlignment="1">
      <alignment horizontal="center" vertical="center"/>
    </xf>
    <xf numFmtId="0" fontId="4" fillId="24" borderId="18" xfId="45" applyFont="1" applyFill="1" applyBorder="1" applyAlignment="1">
      <alignment horizontal="center" vertical="center"/>
    </xf>
    <xf numFmtId="0" fontId="19" fillId="0" borderId="36" xfId="51" applyFont="1" applyBorder="1" applyAlignment="1">
      <alignment horizontal="center" vertical="center"/>
    </xf>
    <xf numFmtId="0" fontId="19" fillId="0" borderId="99" xfId="51" applyFont="1" applyBorder="1" applyAlignment="1">
      <alignment horizontal="center" vertical="center"/>
    </xf>
    <xf numFmtId="0" fontId="5" fillId="24" borderId="69" xfId="45" applyFont="1" applyFill="1" applyBorder="1" applyAlignment="1">
      <alignment horizontal="center" vertical="center" textRotation="255" wrapText="1"/>
    </xf>
    <xf numFmtId="0" fontId="5" fillId="24" borderId="70" xfId="45" applyFont="1" applyFill="1" applyBorder="1" applyAlignment="1">
      <alignment horizontal="center" vertical="center" textRotation="255" wrapText="1"/>
    </xf>
    <xf numFmtId="0" fontId="5" fillId="24" borderId="71" xfId="45" applyFont="1" applyFill="1" applyBorder="1" applyAlignment="1">
      <alignment horizontal="center" vertical="center" textRotation="255" wrapText="1"/>
    </xf>
    <xf numFmtId="0" fontId="4" fillId="24" borderId="17" xfId="45" applyFont="1" applyFill="1" applyBorder="1" applyAlignment="1">
      <alignment horizontal="center" vertical="center"/>
    </xf>
    <xf numFmtId="0" fontId="4" fillId="24" borderId="10" xfId="45" applyFont="1" applyFill="1" applyBorder="1" applyAlignment="1">
      <alignment horizontal="center" vertical="center"/>
    </xf>
    <xf numFmtId="0" fontId="4" fillId="0" borderId="17" xfId="45" applyFont="1" applyBorder="1" applyAlignment="1">
      <alignment horizontal="center" vertical="center"/>
    </xf>
    <xf numFmtId="0" fontId="4" fillId="0" borderId="10" xfId="45" applyFont="1" applyBorder="1" applyAlignment="1">
      <alignment horizontal="center" vertical="center"/>
    </xf>
    <xf numFmtId="0" fontId="4" fillId="0" borderId="11" xfId="45" applyFont="1" applyBorder="1" applyAlignment="1">
      <alignment horizontal="center" vertical="center"/>
    </xf>
    <xf numFmtId="0" fontId="4" fillId="24" borderId="11" xfId="45" applyFont="1" applyFill="1" applyBorder="1" applyAlignment="1">
      <alignment horizontal="center" vertical="center"/>
    </xf>
    <xf numFmtId="0" fontId="18" fillId="0" borderId="38" xfId="51" applyFont="1" applyBorder="1" applyAlignment="1">
      <alignment horizontal="center" vertical="center" shrinkToFit="1"/>
    </xf>
    <xf numFmtId="0" fontId="18" fillId="0" borderId="89" xfId="51" applyFont="1" applyBorder="1" applyAlignment="1">
      <alignment horizontal="center" vertical="center" shrinkToFit="1"/>
    </xf>
    <xf numFmtId="0" fontId="4" fillId="24" borderId="107" xfId="45" applyFont="1" applyFill="1" applyBorder="1" applyAlignment="1">
      <alignment horizontal="center" vertical="center"/>
    </xf>
    <xf numFmtId="0" fontId="4" fillId="24" borderId="108" xfId="45" applyFont="1" applyFill="1" applyBorder="1" applyAlignment="1">
      <alignment horizontal="center" vertical="center"/>
    </xf>
    <xf numFmtId="0" fontId="4" fillId="24" borderId="109" xfId="45" applyFont="1" applyFill="1" applyBorder="1" applyAlignment="1">
      <alignment horizontal="center" vertical="center"/>
    </xf>
    <xf numFmtId="0" fontId="18" fillId="0" borderId="107" xfId="45" applyFont="1" applyBorder="1" applyAlignment="1">
      <alignment horizontal="center" vertical="center"/>
    </xf>
    <xf numFmtId="0" fontId="18" fillId="0" borderId="108" xfId="45" applyFont="1" applyBorder="1" applyAlignment="1">
      <alignment horizontal="center" vertical="center"/>
    </xf>
    <xf numFmtId="0" fontId="18" fillId="0" borderId="109" xfId="45" applyFont="1" applyBorder="1" applyAlignment="1">
      <alignment horizontal="center" vertical="center"/>
    </xf>
    <xf numFmtId="0" fontId="18" fillId="0" borderId="16" xfId="45" applyFont="1" applyBorder="1" applyAlignment="1">
      <alignment horizontal="center" vertical="center"/>
    </xf>
    <xf numFmtId="0" fontId="18" fillId="0" borderId="12" xfId="45" applyFont="1" applyBorder="1" applyAlignment="1">
      <alignment horizontal="center" vertical="center"/>
    </xf>
    <xf numFmtId="0" fontId="18" fillId="0" borderId="18" xfId="45" applyFont="1" applyBorder="1" applyAlignment="1">
      <alignment horizontal="center" vertical="center"/>
    </xf>
    <xf numFmtId="0" fontId="18" fillId="0" borderId="0" xfId="43" applyFont="1" applyBorder="1" applyAlignment="1">
      <alignment horizontal="left" vertical="center" wrapText="1"/>
    </xf>
    <xf numFmtId="0" fontId="18" fillId="0" borderId="38" xfId="43" applyFont="1" applyBorder="1" applyAlignment="1">
      <alignment horizontal="left" vertical="center" wrapText="1"/>
    </xf>
    <xf numFmtId="0" fontId="18" fillId="0" borderId="35" xfId="43" applyFont="1" applyBorder="1" applyAlignment="1">
      <alignment horizontal="left" vertical="center" wrapText="1"/>
    </xf>
    <xf numFmtId="0" fontId="18" fillId="0" borderId="89" xfId="43" applyFont="1" applyBorder="1" applyAlignment="1">
      <alignment horizontal="left" vertical="center" wrapText="1"/>
    </xf>
    <xf numFmtId="0" fontId="5" fillId="24" borderId="70" xfId="43" applyFont="1" applyFill="1" applyBorder="1" applyAlignment="1">
      <alignment horizontal="center" vertical="center" textRotation="255" wrapText="1"/>
    </xf>
    <xf numFmtId="0" fontId="18" fillId="0" borderId="19" xfId="45" applyFont="1" applyBorder="1" applyAlignment="1">
      <alignment horizontal="center" vertical="center"/>
    </xf>
    <xf numFmtId="0" fontId="18" fillId="0" borderId="13" xfId="45" applyFont="1" applyBorder="1" applyAlignment="1">
      <alignment horizontal="center" vertical="center"/>
    </xf>
    <xf numFmtId="0" fontId="18" fillId="0" borderId="24" xfId="45" applyFont="1" applyBorder="1" applyAlignment="1">
      <alignment horizontal="center" vertical="center"/>
    </xf>
    <xf numFmtId="0" fontId="5" fillId="24" borderId="24" xfId="43" applyFill="1" applyBorder="1" applyAlignment="1">
      <alignment horizontal="center" vertical="center"/>
    </xf>
    <xf numFmtId="0" fontId="5" fillId="24" borderId="39" xfId="43" applyFill="1" applyBorder="1" applyAlignment="1">
      <alignment horizontal="center" vertical="center"/>
    </xf>
    <xf numFmtId="0" fontId="5" fillId="24" borderId="38" xfId="43" applyFill="1" applyBorder="1" applyAlignment="1">
      <alignment horizontal="center" vertical="center"/>
    </xf>
    <xf numFmtId="0" fontId="5" fillId="24" borderId="16" xfId="43" applyFill="1" applyBorder="1" applyAlignment="1">
      <alignment horizontal="center" vertical="center"/>
    </xf>
    <xf numFmtId="0" fontId="5" fillId="24" borderId="18" xfId="43" applyFill="1" applyBorder="1" applyAlignment="1">
      <alignment horizontal="center" vertical="center"/>
    </xf>
    <xf numFmtId="0" fontId="50" fillId="24" borderId="16" xfId="45" applyFont="1" applyFill="1" applyBorder="1" applyAlignment="1">
      <alignment horizontal="center" vertical="top" shrinkToFit="1"/>
    </xf>
    <xf numFmtId="0" fontId="50" fillId="24" borderId="12" xfId="45" applyFont="1" applyFill="1" applyBorder="1" applyAlignment="1">
      <alignment horizontal="center" vertical="top" shrinkToFit="1"/>
    </xf>
    <xf numFmtId="0" fontId="50" fillId="24" borderId="18" xfId="45" applyFont="1" applyFill="1" applyBorder="1" applyAlignment="1">
      <alignment horizontal="center" vertical="top" shrinkToFit="1"/>
    </xf>
    <xf numFmtId="0" fontId="18" fillId="0" borderId="17" xfId="45" applyFont="1" applyBorder="1" applyAlignment="1">
      <alignment horizontal="left" vertical="center"/>
    </xf>
    <xf numFmtId="0" fontId="18" fillId="0" borderId="10" xfId="45" applyFont="1" applyBorder="1" applyAlignment="1">
      <alignment horizontal="left" vertical="center"/>
    </xf>
    <xf numFmtId="0" fontId="18" fillId="0" borderId="11" xfId="45" applyFont="1" applyBorder="1" applyAlignment="1">
      <alignment horizontal="left" vertical="center"/>
    </xf>
    <xf numFmtId="0" fontId="19" fillId="0" borderId="36" xfId="45" applyFont="1" applyBorder="1" applyAlignment="1">
      <alignment horizontal="center" vertical="center" shrinkToFit="1"/>
    </xf>
    <xf numFmtId="0" fontId="4" fillId="0" borderId="36" xfId="45" applyBorder="1" applyAlignment="1">
      <alignment horizontal="center" vertical="center" shrinkToFit="1"/>
    </xf>
    <xf numFmtId="0" fontId="4" fillId="0" borderId="99" xfId="45" applyBorder="1" applyAlignment="1">
      <alignment horizontal="center" vertical="center" shrinkToFit="1"/>
    </xf>
    <xf numFmtId="0" fontId="4" fillId="24" borderId="19" xfId="45" applyFont="1" applyFill="1" applyBorder="1" applyAlignment="1">
      <alignment horizontal="center"/>
    </xf>
    <xf numFmtId="0" fontId="4" fillId="24" borderId="13" xfId="45" applyFont="1" applyFill="1" applyBorder="1" applyAlignment="1">
      <alignment horizontal="center"/>
    </xf>
    <xf numFmtId="0" fontId="4" fillId="24" borderId="24" xfId="45" applyFont="1" applyFill="1" applyBorder="1" applyAlignment="1">
      <alignment horizontal="center"/>
    </xf>
    <xf numFmtId="0" fontId="48" fillId="24" borderId="16" xfId="45" applyFont="1" applyFill="1" applyBorder="1" applyAlignment="1">
      <alignment horizontal="center" vertical="top"/>
    </xf>
    <xf numFmtId="0" fontId="48" fillId="24" borderId="12" xfId="45" applyFont="1" applyFill="1" applyBorder="1" applyAlignment="1">
      <alignment horizontal="center" vertical="top"/>
    </xf>
    <xf numFmtId="0" fontId="48" fillId="24" borderId="18" xfId="45" applyFont="1" applyFill="1" applyBorder="1" applyAlignment="1">
      <alignment horizontal="center" vertical="top"/>
    </xf>
    <xf numFmtId="0" fontId="18" fillId="0" borderId="19" xfId="45" applyFont="1" applyFill="1" applyBorder="1" applyAlignment="1">
      <alignment horizontal="left" vertical="center"/>
    </xf>
    <xf numFmtId="0" fontId="18" fillId="0" borderId="13" xfId="45" applyFont="1" applyFill="1" applyBorder="1" applyAlignment="1">
      <alignment horizontal="left" vertical="center"/>
    </xf>
    <xf numFmtId="0" fontId="18" fillId="0" borderId="24" xfId="45" applyFont="1" applyFill="1" applyBorder="1" applyAlignment="1">
      <alignment horizontal="left" vertical="center"/>
    </xf>
    <xf numFmtId="0" fontId="18" fillId="0" borderId="16" xfId="45" applyFont="1" applyFill="1" applyBorder="1" applyAlignment="1">
      <alignment horizontal="left" vertical="center"/>
    </xf>
    <xf numFmtId="0" fontId="18" fillId="0" borderId="12" xfId="45" applyFont="1" applyFill="1" applyBorder="1" applyAlignment="1">
      <alignment horizontal="left" vertical="center"/>
    </xf>
    <xf numFmtId="0" fontId="18" fillId="0" borderId="18" xfId="45" applyFont="1" applyFill="1" applyBorder="1" applyAlignment="1">
      <alignment horizontal="left" vertical="center"/>
    </xf>
    <xf numFmtId="0" fontId="19" fillId="0" borderId="17" xfId="45" applyFont="1" applyBorder="1" applyAlignment="1">
      <alignment horizontal="center" vertical="center" shrinkToFit="1"/>
    </xf>
    <xf numFmtId="0" fontId="19" fillId="0" borderId="10" xfId="45" applyFont="1" applyBorder="1" applyAlignment="1">
      <alignment horizontal="center" vertical="center" shrinkToFit="1"/>
    </xf>
    <xf numFmtId="0" fontId="18" fillId="0" borderId="17" xfId="45" applyFont="1" applyBorder="1" applyAlignment="1">
      <alignment horizontal="left" vertical="center" shrinkToFit="1"/>
    </xf>
    <xf numFmtId="0" fontId="18" fillId="0" borderId="10" xfId="45" applyFont="1" applyBorder="1" applyAlignment="1">
      <alignment horizontal="left" vertical="center" shrinkToFit="1"/>
    </xf>
    <xf numFmtId="0" fontId="18" fillId="0" borderId="11" xfId="45" applyFont="1" applyBorder="1" applyAlignment="1">
      <alignment horizontal="left" vertical="center" shrinkToFit="1"/>
    </xf>
    <xf numFmtId="0" fontId="0" fillId="0" borderId="39"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38" xfId="0" applyFont="1" applyBorder="1" applyAlignment="1">
      <alignment horizontal="left" vertical="center" shrinkToFit="1"/>
    </xf>
    <xf numFmtId="0" fontId="4" fillId="24" borderId="17" xfId="44" applyFont="1" applyFill="1" applyBorder="1" applyAlignment="1">
      <alignment horizontal="center" vertical="center" shrinkToFit="1"/>
    </xf>
    <xf numFmtId="0" fontId="4" fillId="24" borderId="10" xfId="44" applyFont="1" applyFill="1" applyBorder="1" applyAlignment="1">
      <alignment horizontal="center" vertical="center" shrinkToFit="1"/>
    </xf>
    <xf numFmtId="0" fontId="4" fillId="24" borderId="11" xfId="44" applyFont="1" applyFill="1" applyBorder="1" applyAlignment="1">
      <alignment horizontal="center" vertical="center" shrinkToFit="1"/>
    </xf>
    <xf numFmtId="0" fontId="4" fillId="0" borderId="10" xfId="44" applyFont="1" applyBorder="1" applyAlignment="1">
      <alignment horizontal="left" vertical="center" shrinkToFit="1"/>
    </xf>
    <xf numFmtId="0" fontId="4" fillId="0" borderId="11" xfId="44" applyFont="1" applyBorder="1" applyAlignment="1">
      <alignment horizontal="left" vertical="center" shrinkToFit="1"/>
    </xf>
    <xf numFmtId="0" fontId="51" fillId="0" borderId="19" xfId="43" applyFont="1" applyFill="1" applyBorder="1" applyAlignment="1">
      <alignment horizontal="left" vertical="top" wrapText="1"/>
    </xf>
    <xf numFmtId="0" fontId="51" fillId="0" borderId="13" xfId="43" applyFont="1" applyFill="1" applyBorder="1" applyAlignment="1">
      <alignment horizontal="left" vertical="top" wrapText="1"/>
    </xf>
    <xf numFmtId="0" fontId="51" fillId="0" borderId="24" xfId="43" applyFont="1" applyFill="1" applyBorder="1" applyAlignment="1">
      <alignment horizontal="left" vertical="top" wrapText="1"/>
    </xf>
    <xf numFmtId="0" fontId="4" fillId="24" borderId="17" xfId="45" applyFont="1" applyFill="1" applyBorder="1" applyAlignment="1">
      <alignment horizontal="center" vertical="center" shrinkToFit="1"/>
    </xf>
    <xf numFmtId="0" fontId="4" fillId="24" borderId="10" xfId="45" applyFont="1" applyFill="1" applyBorder="1" applyAlignment="1">
      <alignment horizontal="center" vertical="center" shrinkToFit="1"/>
    </xf>
    <xf numFmtId="0" fontId="4" fillId="24" borderId="11" xfId="45" applyFont="1" applyFill="1" applyBorder="1" applyAlignment="1">
      <alignment horizontal="center" vertical="center" shrinkToFit="1"/>
    </xf>
    <xf numFmtId="0" fontId="4" fillId="0" borderId="10" xfId="44" applyFont="1" applyFill="1" applyBorder="1" applyAlignment="1">
      <alignment horizontal="center" vertical="center"/>
    </xf>
    <xf numFmtId="0" fontId="4" fillId="0" borderId="11" xfId="44" applyFont="1" applyFill="1" applyBorder="1" applyAlignment="1">
      <alignment horizontal="center" vertical="center"/>
    </xf>
    <xf numFmtId="0" fontId="4" fillId="24" borderId="19" xfId="45" applyFont="1" applyFill="1" applyBorder="1" applyAlignment="1">
      <alignment horizontal="center" vertical="center" wrapText="1"/>
    </xf>
    <xf numFmtId="0" fontId="4" fillId="24" borderId="13" xfId="45" applyFont="1" applyFill="1" applyBorder="1" applyAlignment="1">
      <alignment horizontal="center" vertical="center" wrapText="1"/>
    </xf>
    <xf numFmtId="0" fontId="4" fillId="24" borderId="24" xfId="45" applyFont="1" applyFill="1" applyBorder="1" applyAlignment="1">
      <alignment horizontal="center" vertical="center" wrapText="1"/>
    </xf>
    <xf numFmtId="0" fontId="4" fillId="24" borderId="39" xfId="45" applyFont="1" applyFill="1" applyBorder="1" applyAlignment="1">
      <alignment horizontal="center" vertical="center" wrapText="1"/>
    </xf>
    <xf numFmtId="0" fontId="4" fillId="24" borderId="0" xfId="45" applyFont="1" applyFill="1" applyBorder="1" applyAlignment="1">
      <alignment horizontal="center" vertical="center" wrapText="1"/>
    </xf>
    <xf numFmtId="0" fontId="4" fillId="24" borderId="38" xfId="45" applyFont="1" applyFill="1" applyBorder="1" applyAlignment="1">
      <alignment horizontal="center" vertical="center" wrapText="1"/>
    </xf>
    <xf numFmtId="0" fontId="7" fillId="24" borderId="23" xfId="44" applyFont="1" applyFill="1" applyBorder="1" applyAlignment="1">
      <alignment horizontal="center" vertical="center" textRotation="255"/>
    </xf>
    <xf numFmtId="0" fontId="7" fillId="24" borderId="23" xfId="0" applyFont="1" applyFill="1" applyBorder="1" applyAlignment="1">
      <alignment horizontal="center" vertical="center" textRotation="255"/>
    </xf>
    <xf numFmtId="0" fontId="7" fillId="24" borderId="69" xfId="0" applyFont="1" applyFill="1" applyBorder="1" applyAlignment="1">
      <alignment horizontal="center" vertical="center" textRotation="255"/>
    </xf>
    <xf numFmtId="0" fontId="4" fillId="24" borderId="23" xfId="0" applyFont="1" applyFill="1" applyBorder="1" applyAlignment="1">
      <alignment horizontal="center" vertical="center" shrinkToFit="1"/>
    </xf>
    <xf numFmtId="0" fontId="4" fillId="24" borderId="69" xfId="0" applyFont="1" applyFill="1" applyBorder="1" applyAlignment="1">
      <alignment horizontal="center" vertical="center" shrinkToFit="1"/>
    </xf>
    <xf numFmtId="0" fontId="0" fillId="24" borderId="103" xfId="0" applyFont="1" applyFill="1" applyBorder="1" applyAlignment="1">
      <alignment horizontal="center" vertical="center" shrinkToFit="1"/>
    </xf>
    <xf numFmtId="0" fontId="17" fillId="0" borderId="23" xfId="0" applyFont="1" applyBorder="1" applyAlignment="1">
      <alignment horizontal="center" vertical="center" shrinkToFit="1"/>
    </xf>
    <xf numFmtId="0" fontId="17" fillId="0" borderId="69" xfId="0" applyFont="1" applyBorder="1" applyAlignment="1">
      <alignment horizontal="center" vertical="center" shrinkToFit="1"/>
    </xf>
    <xf numFmtId="0" fontId="4" fillId="24" borderId="17" xfId="0" applyFont="1" applyFill="1" applyBorder="1" applyAlignment="1">
      <alignment horizontal="left" vertical="center" shrinkToFit="1"/>
    </xf>
    <xf numFmtId="0" fontId="4" fillId="24" borderId="10" xfId="0" applyFont="1" applyFill="1" applyBorder="1" applyAlignment="1">
      <alignment horizontal="left" vertical="center" shrinkToFit="1"/>
    </xf>
    <xf numFmtId="0" fontId="4" fillId="24" borderId="16" xfId="45" applyFont="1" applyFill="1" applyBorder="1" applyAlignment="1">
      <alignment horizontal="center" vertical="center" wrapText="1"/>
    </xf>
    <xf numFmtId="0" fontId="4" fillId="24" borderId="12" xfId="45" applyFont="1" applyFill="1" applyBorder="1" applyAlignment="1">
      <alignment horizontal="center" vertical="center" wrapText="1"/>
    </xf>
    <xf numFmtId="0" fontId="4" fillId="24" borderId="18" xfId="45" applyFont="1" applyFill="1" applyBorder="1" applyAlignment="1">
      <alignment horizontal="center" vertical="center" wrapText="1"/>
    </xf>
    <xf numFmtId="0" fontId="18" fillId="0" borderId="17" xfId="45" applyFont="1" applyBorder="1" applyAlignment="1">
      <alignment horizontal="center" vertical="center"/>
    </xf>
    <xf numFmtId="0" fontId="18" fillId="0" borderId="10" xfId="45" applyFont="1" applyBorder="1" applyAlignment="1">
      <alignment horizontal="center" vertical="center"/>
    </xf>
    <xf numFmtId="0" fontId="18" fillId="0" borderId="11" xfId="45" applyFont="1" applyBorder="1" applyAlignment="1">
      <alignment horizontal="center" vertical="center"/>
    </xf>
    <xf numFmtId="0" fontId="0" fillId="24" borderId="17" xfId="45" applyFont="1" applyFill="1" applyBorder="1" applyAlignment="1">
      <alignment horizontal="center" vertical="center"/>
    </xf>
    <xf numFmtId="0" fontId="0" fillId="24" borderId="11" xfId="45" applyFont="1" applyFill="1" applyBorder="1" applyAlignment="1">
      <alignment horizontal="center" vertical="center"/>
    </xf>
    <xf numFmtId="0" fontId="18" fillId="0" borderId="19" xfId="45" applyFont="1" applyBorder="1" applyAlignment="1">
      <alignment horizontal="center" vertical="center" wrapText="1"/>
    </xf>
    <xf numFmtId="0" fontId="18" fillId="0" borderId="13" xfId="45" applyFont="1" applyBorder="1" applyAlignment="1">
      <alignment horizontal="center" vertical="center" wrapText="1"/>
    </xf>
    <xf numFmtId="0" fontId="18" fillId="0" borderId="24" xfId="45" applyFont="1" applyBorder="1" applyAlignment="1">
      <alignment horizontal="center" vertical="center" wrapText="1"/>
    </xf>
    <xf numFmtId="0" fontId="18" fillId="0" borderId="16" xfId="45" applyFont="1" applyBorder="1" applyAlignment="1">
      <alignment horizontal="center" vertical="center" wrapText="1"/>
    </xf>
    <xf numFmtId="0" fontId="18" fillId="0" borderId="12" xfId="45" applyFont="1" applyBorder="1" applyAlignment="1">
      <alignment horizontal="center" vertical="center" wrapText="1"/>
    </xf>
    <xf numFmtId="0" fontId="18" fillId="0" borderId="18" xfId="45" applyFont="1" applyBorder="1" applyAlignment="1">
      <alignment horizontal="center" vertical="center" wrapText="1"/>
    </xf>
    <xf numFmtId="0" fontId="4" fillId="24" borderId="19" xfId="45" applyFill="1" applyBorder="1" applyAlignment="1">
      <alignment horizontal="center" vertical="center"/>
    </xf>
    <xf numFmtId="0" fontId="4" fillId="24" borderId="13" xfId="45" applyFill="1" applyBorder="1" applyAlignment="1">
      <alignment horizontal="center" vertical="center"/>
    </xf>
    <xf numFmtId="0" fontId="4" fillId="24" borderId="24" xfId="45" applyFill="1" applyBorder="1" applyAlignment="1">
      <alignment horizontal="center" vertical="center"/>
    </xf>
    <xf numFmtId="0" fontId="4" fillId="24" borderId="39" xfId="45" applyFill="1" applyBorder="1" applyAlignment="1">
      <alignment horizontal="center" vertical="center"/>
    </xf>
    <xf numFmtId="0" fontId="4" fillId="24" borderId="0" xfId="45" applyFill="1" applyBorder="1" applyAlignment="1">
      <alignment horizontal="center" vertical="center"/>
    </xf>
    <xf numFmtId="0" fontId="4" fillId="24" borderId="38" xfId="45" applyFill="1" applyBorder="1" applyAlignment="1">
      <alignment horizontal="center" vertical="center"/>
    </xf>
    <xf numFmtId="0" fontId="4" fillId="24" borderId="16" xfId="45" applyFill="1" applyBorder="1" applyAlignment="1">
      <alignment horizontal="center" vertical="center"/>
    </xf>
    <xf numFmtId="0" fontId="4" fillId="24" borderId="12" xfId="45" applyFill="1" applyBorder="1" applyAlignment="1">
      <alignment horizontal="center" vertical="center"/>
    </xf>
    <xf numFmtId="0" fontId="4" fillId="24" borderId="18" xfId="45" applyFill="1" applyBorder="1" applyAlignment="1">
      <alignment horizontal="center" vertical="center"/>
    </xf>
    <xf numFmtId="0" fontId="18" fillId="0" borderId="17" xfId="45" applyFont="1" applyBorder="1" applyAlignment="1">
      <alignment horizontal="center" vertical="center" shrinkToFit="1"/>
    </xf>
    <xf numFmtId="0" fontId="18" fillId="0" borderId="10" xfId="45" applyFont="1" applyBorder="1" applyAlignment="1">
      <alignment horizontal="center" vertical="center" shrinkToFit="1"/>
    </xf>
    <xf numFmtId="0" fontId="18" fillId="0" borderId="11" xfId="45" applyFont="1" applyBorder="1" applyAlignment="1">
      <alignment horizontal="center" vertical="center" shrinkToFit="1"/>
    </xf>
    <xf numFmtId="0" fontId="7" fillId="24" borderId="17" xfId="45" applyFont="1" applyFill="1" applyBorder="1" applyAlignment="1">
      <alignment horizontal="left" vertical="center" wrapText="1"/>
    </xf>
    <xf numFmtId="0" fontId="7" fillId="24" borderId="10" xfId="45" applyFont="1" applyFill="1" applyBorder="1" applyAlignment="1">
      <alignment horizontal="left" vertical="center" wrapText="1"/>
    </xf>
    <xf numFmtId="0" fontId="7" fillId="24" borderId="11" xfId="45" applyFont="1" applyFill="1" applyBorder="1" applyAlignment="1">
      <alignment horizontal="left" vertical="center" wrapText="1"/>
    </xf>
    <xf numFmtId="0" fontId="52" fillId="0" borderId="17" xfId="45" applyFont="1" applyBorder="1" applyAlignment="1">
      <alignment horizontal="left" vertical="center" shrinkToFit="1"/>
    </xf>
    <xf numFmtId="0" fontId="52" fillId="0" borderId="10" xfId="45" applyFont="1" applyBorder="1" applyAlignment="1">
      <alignment horizontal="left" vertical="center" shrinkToFit="1"/>
    </xf>
    <xf numFmtId="0" fontId="52" fillId="0" borderId="20" xfId="45" applyFont="1" applyBorder="1" applyAlignment="1">
      <alignment horizontal="left" vertical="center" shrinkToFit="1"/>
    </xf>
    <xf numFmtId="0" fontId="7" fillId="24" borderId="17" xfId="45" applyFont="1" applyFill="1" applyBorder="1" applyAlignment="1">
      <alignment horizontal="left" vertical="center"/>
    </xf>
    <xf numFmtId="0" fontId="7" fillId="24" borderId="10" xfId="45" applyFont="1" applyFill="1" applyBorder="1" applyAlignment="1">
      <alignment horizontal="left" vertical="center"/>
    </xf>
    <xf numFmtId="0" fontId="7" fillId="24" borderId="11" xfId="45" applyFont="1" applyFill="1" applyBorder="1" applyAlignment="1">
      <alignment horizontal="left" vertical="center"/>
    </xf>
    <xf numFmtId="0" fontId="52" fillId="0" borderId="17" xfId="45" applyFont="1" applyBorder="1" applyAlignment="1">
      <alignment horizontal="left" vertical="center"/>
    </xf>
    <xf numFmtId="0" fontId="52" fillId="0" borderId="10" xfId="45" applyFont="1" applyBorder="1" applyAlignment="1">
      <alignment horizontal="left" vertical="center"/>
    </xf>
    <xf numFmtId="0" fontId="52" fillId="0" borderId="11" xfId="45" applyFont="1" applyBorder="1" applyAlignment="1">
      <alignment horizontal="left" vertical="center"/>
    </xf>
    <xf numFmtId="0" fontId="4" fillId="24" borderId="19" xfId="45" applyFont="1" applyFill="1" applyBorder="1" applyAlignment="1">
      <alignment horizontal="center" vertical="center" shrinkToFit="1"/>
    </xf>
    <xf numFmtId="0" fontId="4" fillId="24" borderId="13" xfId="45" applyFont="1" applyFill="1" applyBorder="1" applyAlignment="1">
      <alignment horizontal="center" vertical="center" shrinkToFit="1"/>
    </xf>
    <xf numFmtId="0" fontId="4" fillId="24" borderId="24" xfId="45" applyFont="1" applyFill="1" applyBorder="1" applyAlignment="1">
      <alignment horizontal="center" vertical="center" shrinkToFit="1"/>
    </xf>
    <xf numFmtId="0" fontId="4" fillId="24" borderId="16" xfId="45" applyFont="1" applyFill="1" applyBorder="1" applyAlignment="1">
      <alignment horizontal="center" vertical="center" shrinkToFit="1"/>
    </xf>
    <xf numFmtId="0" fontId="4" fillId="24" borderId="12" xfId="45" applyFont="1" applyFill="1" applyBorder="1" applyAlignment="1">
      <alignment horizontal="center" vertical="center" shrinkToFit="1"/>
    </xf>
    <xf numFmtId="0" fontId="4" fillId="24" borderId="18" xfId="45" applyFont="1" applyFill="1" applyBorder="1" applyAlignment="1">
      <alignment horizontal="center" vertical="center" shrinkToFit="1"/>
    </xf>
    <xf numFmtId="0" fontId="17" fillId="0" borderId="17"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81" xfId="0" applyFont="1" applyBorder="1" applyAlignment="1">
      <alignment horizontal="center" vertical="center" shrinkToFit="1"/>
    </xf>
    <xf numFmtId="0" fontId="17" fillId="0" borderId="82" xfId="0" applyFont="1" applyBorder="1" applyAlignment="1">
      <alignment horizontal="center" vertical="center" shrinkToFit="1"/>
    </xf>
    <xf numFmtId="0" fontId="17" fillId="0" borderId="120" xfId="0" applyFont="1" applyBorder="1" applyAlignment="1">
      <alignment horizontal="center" vertical="center" shrinkToFit="1"/>
    </xf>
    <xf numFmtId="0" fontId="17" fillId="0" borderId="83" xfId="0" applyFont="1" applyBorder="1" applyAlignment="1">
      <alignment horizontal="center" vertical="center" shrinkToFit="1"/>
    </xf>
    <xf numFmtId="0" fontId="17" fillId="0" borderId="84" xfId="0" applyFont="1" applyBorder="1" applyAlignment="1">
      <alignment horizontal="center" vertical="center" shrinkToFit="1"/>
    </xf>
    <xf numFmtId="0" fontId="17" fillId="0" borderId="121" xfId="0" applyFont="1" applyBorder="1" applyAlignment="1">
      <alignment horizontal="center" vertical="center" shrinkToFit="1"/>
    </xf>
    <xf numFmtId="0" fontId="0" fillId="0" borderId="60" xfId="45" applyFont="1" applyBorder="1" applyAlignment="1">
      <alignment horizontal="center" vertical="center" shrinkToFit="1"/>
    </xf>
    <xf numFmtId="0" fontId="5" fillId="0" borderId="67" xfId="45" applyFont="1" applyBorder="1" applyAlignment="1">
      <alignment horizontal="center" vertical="center" shrinkToFit="1"/>
    </xf>
    <xf numFmtId="0" fontId="4" fillId="24" borderId="17" xfId="44" applyFont="1" applyFill="1" applyBorder="1" applyAlignment="1">
      <alignment horizontal="left" vertical="center"/>
    </xf>
    <xf numFmtId="0" fontId="4" fillId="24" borderId="10" xfId="44" applyFont="1" applyFill="1" applyBorder="1" applyAlignment="1">
      <alignment horizontal="left" vertical="center"/>
    </xf>
    <xf numFmtId="0" fontId="4" fillId="24" borderId="11" xfId="44" applyFont="1" applyFill="1" applyBorder="1" applyAlignment="1">
      <alignment horizontal="left" vertical="center"/>
    </xf>
    <xf numFmtId="0" fontId="17" fillId="0" borderId="17" xfId="44" applyFont="1" applyBorder="1" applyAlignment="1">
      <alignment horizontal="center" vertical="center"/>
    </xf>
    <xf numFmtId="0" fontId="17" fillId="0" borderId="10" xfId="44" applyFont="1" applyBorder="1" applyAlignment="1">
      <alignment horizontal="center" vertical="center"/>
    </xf>
    <xf numFmtId="0" fontId="4" fillId="24" borderId="17" xfId="44" applyFont="1" applyFill="1" applyBorder="1" applyAlignment="1">
      <alignment horizontal="center" vertical="center"/>
    </xf>
    <xf numFmtId="0" fontId="4" fillId="24" borderId="10" xfId="44" applyFont="1" applyFill="1" applyBorder="1" applyAlignment="1">
      <alignment horizontal="center" vertical="center"/>
    </xf>
    <xf numFmtId="0" fontId="18" fillId="0" borderId="17" xfId="44" applyFont="1" applyFill="1" applyBorder="1" applyAlignment="1">
      <alignment horizontal="center" vertical="center"/>
    </xf>
    <xf numFmtId="0" fontId="18" fillId="0" borderId="10" xfId="44" applyFont="1" applyFill="1" applyBorder="1" applyAlignment="1">
      <alignment horizontal="center" vertical="center"/>
    </xf>
    <xf numFmtId="0" fontId="19" fillId="0" borderId="41" xfId="46" applyFont="1" applyBorder="1" applyAlignment="1">
      <alignment horizontal="left" vertical="center"/>
    </xf>
    <xf numFmtId="0" fontId="19" fillId="0" borderId="30" xfId="46" applyFont="1" applyBorder="1" applyAlignment="1">
      <alignment horizontal="left" vertical="center"/>
    </xf>
    <xf numFmtId="0" fontId="19" fillId="0" borderId="42" xfId="46" applyFont="1" applyBorder="1" applyAlignment="1">
      <alignment horizontal="left" vertical="center"/>
    </xf>
    <xf numFmtId="0" fontId="17" fillId="0" borderId="113" xfId="56" applyFont="1" applyBorder="1" applyAlignment="1">
      <alignment horizontal="left" vertical="center"/>
    </xf>
    <xf numFmtId="0" fontId="17" fillId="0" borderId="111" xfId="56" applyFont="1" applyBorder="1" applyAlignment="1">
      <alignment horizontal="left" vertical="center"/>
    </xf>
    <xf numFmtId="0" fontId="17" fillId="0" borderId="114" xfId="56" applyFont="1" applyBorder="1" applyAlignment="1">
      <alignment horizontal="left" vertical="center"/>
    </xf>
    <xf numFmtId="0" fontId="4" fillId="24" borderId="27" xfId="45" applyFont="1" applyFill="1" applyBorder="1" applyAlignment="1">
      <alignment horizontal="center" vertical="center" shrinkToFit="1"/>
    </xf>
    <xf numFmtId="0" fontId="4" fillId="24" borderId="30" xfId="45" applyFont="1" applyFill="1" applyBorder="1" applyAlignment="1">
      <alignment horizontal="center" vertical="center" shrinkToFit="1"/>
    </xf>
    <xf numFmtId="0" fontId="4" fillId="24" borderId="80" xfId="45" applyFont="1" applyFill="1" applyBorder="1" applyAlignment="1">
      <alignment horizontal="center" vertical="center" shrinkToFit="1"/>
    </xf>
    <xf numFmtId="0" fontId="0" fillId="24" borderId="110" xfId="45" applyFont="1" applyFill="1" applyBorder="1" applyAlignment="1">
      <alignment horizontal="center" vertical="center"/>
    </xf>
    <xf numFmtId="0" fontId="0" fillId="24" borderId="111" xfId="45" applyFont="1" applyFill="1" applyBorder="1" applyAlignment="1">
      <alignment horizontal="center" vertical="center"/>
    </xf>
    <xf numFmtId="0" fontId="0" fillId="24" borderId="112" xfId="45" applyFont="1" applyFill="1" applyBorder="1" applyAlignment="1">
      <alignment horizontal="center" vertical="center"/>
    </xf>
    <xf numFmtId="0" fontId="51" fillId="0" borderId="39" xfId="43" applyFont="1" applyFill="1" applyBorder="1" applyAlignment="1">
      <alignment horizontal="left" vertical="top" wrapText="1"/>
    </xf>
    <xf numFmtId="0" fontId="51" fillId="0" borderId="0" xfId="43" applyFont="1" applyFill="1" applyBorder="1" applyAlignment="1">
      <alignment horizontal="left" vertical="top" wrapText="1"/>
    </xf>
    <xf numFmtId="0" fontId="51" fillId="0" borderId="38" xfId="43" applyFont="1" applyFill="1" applyBorder="1" applyAlignment="1">
      <alignment horizontal="left" vertical="top" wrapText="1"/>
    </xf>
    <xf numFmtId="0" fontId="0" fillId="24" borderId="69" xfId="0" applyFont="1" applyFill="1" applyBorder="1" applyAlignment="1">
      <alignment horizontal="center" vertical="center" textRotation="255" shrinkToFit="1"/>
    </xf>
    <xf numFmtId="0" fontId="0" fillId="24" borderId="70" xfId="0" applyFont="1" applyFill="1" applyBorder="1" applyAlignment="1">
      <alignment horizontal="center" vertical="center" textRotation="255" shrinkToFit="1"/>
    </xf>
    <xf numFmtId="0" fontId="0" fillId="24" borderId="71" xfId="0" applyFont="1" applyFill="1" applyBorder="1" applyAlignment="1">
      <alignment horizontal="center" vertical="center" textRotation="255" shrinkToFit="1"/>
    </xf>
    <xf numFmtId="0" fontId="97" fillId="0" borderId="56" xfId="49" applyFont="1" applyBorder="1" applyAlignment="1">
      <alignment horizontal="center" vertical="center"/>
    </xf>
    <xf numFmtId="0" fontId="97" fillId="0" borderId="57" xfId="49" applyFont="1" applyBorder="1" applyAlignment="1">
      <alignment horizontal="center" vertical="center"/>
    </xf>
    <xf numFmtId="0" fontId="97" fillId="0" borderId="58" xfId="49" applyFont="1" applyBorder="1" applyAlignment="1">
      <alignment horizontal="center" vertical="center"/>
    </xf>
    <xf numFmtId="0" fontId="97" fillId="0" borderId="50" xfId="49" applyFont="1" applyBorder="1" applyAlignment="1">
      <alignment horizontal="center" vertical="center"/>
    </xf>
    <xf numFmtId="0" fontId="97" fillId="0" borderId="23" xfId="49" applyFont="1" applyBorder="1" applyAlignment="1">
      <alignment horizontal="center" vertical="center"/>
    </xf>
    <xf numFmtId="0" fontId="97" fillId="0" borderId="51" xfId="49" applyFont="1" applyBorder="1" applyAlignment="1">
      <alignment horizontal="center" vertical="center"/>
    </xf>
    <xf numFmtId="0" fontId="97" fillId="29" borderId="53" xfId="49" applyFont="1" applyFill="1" applyBorder="1" applyAlignment="1">
      <alignment horizontal="center" vertical="center"/>
    </xf>
    <xf numFmtId="0" fontId="97" fillId="29" borderId="54" xfId="49" applyFont="1" applyFill="1" applyBorder="1" applyAlignment="1">
      <alignment horizontal="center" vertical="center"/>
    </xf>
    <xf numFmtId="0" fontId="97" fillId="29" borderId="92" xfId="49" applyFont="1" applyFill="1" applyBorder="1" applyAlignment="1">
      <alignment horizontal="center" vertical="center"/>
    </xf>
    <xf numFmtId="0" fontId="97" fillId="0" borderId="103" xfId="49" applyFont="1" applyBorder="1" applyAlignment="1">
      <alignment horizontal="center" vertical="center" wrapText="1" shrinkToFit="1"/>
    </xf>
    <xf numFmtId="0" fontId="97" fillId="0" borderId="103" xfId="49" applyFont="1" applyBorder="1" applyAlignment="1">
      <alignment horizontal="center" vertical="center" wrapText="1"/>
    </xf>
    <xf numFmtId="2" fontId="97" fillId="0" borderId="23" xfId="49" applyNumberFormat="1" applyFont="1" applyBorder="1" applyAlignment="1">
      <alignment horizontal="center" vertical="center" wrapText="1" shrinkToFit="1"/>
    </xf>
    <xf numFmtId="2" fontId="97" fillId="0" borderId="23" xfId="49" applyNumberFormat="1" applyFont="1" applyBorder="1" applyAlignment="1">
      <alignment horizontal="center" vertical="center" wrapText="1"/>
    </xf>
    <xf numFmtId="0" fontId="97" fillId="0" borderId="14" xfId="49" applyFont="1" applyBorder="1" applyAlignment="1">
      <alignment horizontal="left" vertical="center" wrapText="1" shrinkToFit="1"/>
    </xf>
    <xf numFmtId="0" fontId="97" fillId="0" borderId="15" xfId="49" applyFont="1" applyBorder="1" applyAlignment="1">
      <alignment horizontal="left" vertical="center" wrapText="1" shrinkToFit="1"/>
    </xf>
    <xf numFmtId="0" fontId="97" fillId="0" borderId="10" xfId="49" applyFont="1" applyBorder="1" applyAlignment="1">
      <alignment horizontal="left" vertical="center" wrapText="1" shrinkToFit="1"/>
    </xf>
    <xf numFmtId="0" fontId="97" fillId="0" borderId="20" xfId="49" applyFont="1" applyBorder="1" applyAlignment="1">
      <alignment horizontal="left" vertical="center" wrapText="1" shrinkToFit="1"/>
    </xf>
    <xf numFmtId="0" fontId="97" fillId="0" borderId="43" xfId="49" applyFont="1" applyBorder="1" applyAlignment="1">
      <alignment horizontal="left" vertical="center" wrapText="1" shrinkToFit="1"/>
    </xf>
    <xf numFmtId="0" fontId="97" fillId="0" borderId="45" xfId="49" applyFont="1" applyBorder="1" applyAlignment="1">
      <alignment horizontal="left" vertical="center" wrapText="1" shrinkToFit="1"/>
    </xf>
    <xf numFmtId="0" fontId="97" fillId="29" borderId="0" xfId="49" applyFont="1" applyFill="1" applyBorder="1" applyAlignment="1">
      <alignment horizontal="center" vertical="center"/>
    </xf>
    <xf numFmtId="0" fontId="97" fillId="29" borderId="38" xfId="49" applyFont="1" applyFill="1" applyBorder="1" applyAlignment="1">
      <alignment horizontal="center" vertical="center"/>
    </xf>
    <xf numFmtId="0" fontId="97" fillId="29" borderId="40" xfId="49" applyFont="1" applyFill="1" applyBorder="1" applyAlignment="1">
      <alignment horizontal="center" vertical="center"/>
    </xf>
    <xf numFmtId="0" fontId="97" fillId="29" borderId="104" xfId="49" applyFont="1" applyFill="1" applyBorder="1" applyAlignment="1">
      <alignment horizontal="center" vertical="center"/>
    </xf>
    <xf numFmtId="0" fontId="97" fillId="29" borderId="39" xfId="49" applyFont="1" applyFill="1" applyBorder="1" applyAlignment="1">
      <alignment horizontal="center" vertical="center" wrapText="1" shrinkToFit="1"/>
    </xf>
    <xf numFmtId="0" fontId="97" fillId="29" borderId="38" xfId="49" applyFont="1" applyFill="1" applyBorder="1" applyAlignment="1">
      <alignment horizontal="center" vertical="center" wrapText="1" shrinkToFit="1"/>
    </xf>
    <xf numFmtId="0" fontId="97" fillId="29" borderId="59" xfId="49" applyFont="1" applyFill="1" applyBorder="1" applyAlignment="1">
      <alignment horizontal="center" vertical="center" wrapText="1" shrinkToFit="1"/>
    </xf>
    <xf numFmtId="0" fontId="97" fillId="29" borderId="104" xfId="49" applyFont="1" applyFill="1" applyBorder="1" applyAlignment="1">
      <alignment horizontal="center" vertical="center" wrapText="1" shrinkToFit="1"/>
    </xf>
    <xf numFmtId="0" fontId="97" fillId="30" borderId="39" xfId="49" applyFont="1" applyFill="1" applyBorder="1" applyAlignment="1">
      <alignment horizontal="center" vertical="center"/>
    </xf>
    <xf numFmtId="0" fontId="97" fillId="30" borderId="0" xfId="49" applyFont="1" applyFill="1" applyBorder="1" applyAlignment="1">
      <alignment horizontal="center" vertical="center"/>
    </xf>
    <xf numFmtId="0" fontId="97" fillId="30" borderId="26" xfId="49" applyFont="1" applyFill="1" applyBorder="1" applyAlignment="1">
      <alignment horizontal="center" vertical="center"/>
    </xf>
    <xf numFmtId="0" fontId="97" fillId="30" borderId="59" xfId="49" applyFont="1" applyFill="1" applyBorder="1" applyAlignment="1">
      <alignment horizontal="center" vertical="center"/>
    </xf>
    <xf numFmtId="0" fontId="97" fillId="30" borderId="40" xfId="49" applyFont="1" applyFill="1" applyBorder="1" applyAlignment="1">
      <alignment horizontal="center" vertical="center"/>
    </xf>
    <xf numFmtId="0" fontId="97" fillId="30" borderId="29" xfId="49" applyFont="1" applyFill="1" applyBorder="1" applyAlignment="1">
      <alignment horizontal="center" vertical="center"/>
    </xf>
    <xf numFmtId="0" fontId="97" fillId="0" borderId="155" xfId="49" applyFont="1" applyBorder="1" applyAlignment="1">
      <alignment horizontal="center" vertical="center"/>
    </xf>
    <xf numFmtId="0" fontId="97" fillId="0" borderId="145" xfId="49" applyFont="1" applyBorder="1" applyAlignment="1">
      <alignment horizontal="center" vertical="center"/>
    </xf>
    <xf numFmtId="0" fontId="97" fillId="0" borderId="156" xfId="49" applyFont="1" applyBorder="1" applyAlignment="1">
      <alignment horizontal="center" vertical="center"/>
    </xf>
    <xf numFmtId="2" fontId="97" fillId="0" borderId="148" xfId="49" applyNumberFormat="1" applyFont="1" applyBorder="1" applyAlignment="1">
      <alignment horizontal="center" vertical="center" wrapText="1" shrinkToFit="1"/>
    </xf>
    <xf numFmtId="2" fontId="97" fillId="0" borderId="149" xfId="49" applyNumberFormat="1" applyFont="1" applyBorder="1" applyAlignment="1">
      <alignment horizontal="center" vertical="center" wrapText="1" shrinkToFit="1"/>
    </xf>
    <xf numFmtId="2" fontId="97" fillId="0" borderId="148" xfId="49" applyNumberFormat="1" applyFont="1" applyBorder="1" applyAlignment="1">
      <alignment horizontal="center" vertical="center" wrapText="1"/>
    </xf>
    <xf numFmtId="2" fontId="97" fillId="0" borderId="149" xfId="49" applyNumberFormat="1" applyFont="1" applyBorder="1" applyAlignment="1">
      <alignment horizontal="center" vertical="center" wrapText="1"/>
    </xf>
    <xf numFmtId="0" fontId="97" fillId="29" borderId="30" xfId="49" applyFont="1" applyFill="1" applyBorder="1" applyAlignment="1">
      <alignment horizontal="center" vertical="center" wrapText="1"/>
    </xf>
    <xf numFmtId="0" fontId="97" fillId="29" borderId="42" xfId="49" applyFont="1" applyFill="1" applyBorder="1" applyAlignment="1">
      <alignment horizontal="center" vertical="center" wrapText="1"/>
    </xf>
    <xf numFmtId="0" fontId="97" fillId="29" borderId="0" xfId="49" applyFont="1" applyFill="1" applyBorder="1" applyAlignment="1">
      <alignment horizontal="center" vertical="center" wrapText="1"/>
    </xf>
    <xf numFmtId="0" fontId="97" fillId="29" borderId="26" xfId="49" applyFont="1" applyFill="1" applyBorder="1" applyAlignment="1">
      <alignment horizontal="center" vertical="center" wrapText="1"/>
    </xf>
    <xf numFmtId="0" fontId="97" fillId="29" borderId="40" xfId="49" applyFont="1" applyFill="1" applyBorder="1" applyAlignment="1">
      <alignment horizontal="center" vertical="center" wrapText="1"/>
    </xf>
    <xf numFmtId="0" fontId="97" fillId="29" borderId="29" xfId="49" applyFont="1" applyFill="1" applyBorder="1" applyAlignment="1">
      <alignment horizontal="center" vertical="center" wrapText="1"/>
    </xf>
    <xf numFmtId="0" fontId="97" fillId="0" borderId="143" xfId="49" applyFont="1" applyBorder="1" applyAlignment="1">
      <alignment horizontal="center" vertical="center"/>
    </xf>
    <xf numFmtId="0" fontId="97" fillId="0" borderId="139" xfId="49" applyFont="1" applyBorder="1" applyAlignment="1">
      <alignment horizontal="center" vertical="center"/>
    </xf>
    <xf numFmtId="0" fontId="97" fillId="0" borderId="144" xfId="49" applyFont="1" applyBorder="1" applyAlignment="1">
      <alignment horizontal="center" vertical="center"/>
    </xf>
    <xf numFmtId="2" fontId="97" fillId="0" borderId="143" xfId="49" applyNumberFormat="1" applyFont="1" applyBorder="1" applyAlignment="1">
      <alignment horizontal="center" vertical="center" wrapText="1" shrinkToFit="1"/>
    </xf>
    <xf numFmtId="2" fontId="97" fillId="0" borderId="144" xfId="49" applyNumberFormat="1" applyFont="1" applyBorder="1" applyAlignment="1">
      <alignment horizontal="center" vertical="center" wrapText="1" shrinkToFit="1"/>
    </xf>
    <xf numFmtId="2" fontId="97" fillId="0" borderId="143" xfId="49" applyNumberFormat="1" applyFont="1" applyBorder="1" applyAlignment="1">
      <alignment horizontal="center" vertical="center" wrapText="1"/>
    </xf>
    <xf numFmtId="2" fontId="97" fillId="0" borderId="144" xfId="49" applyNumberFormat="1" applyFont="1" applyBorder="1" applyAlignment="1">
      <alignment horizontal="center" vertical="center" wrapText="1"/>
    </xf>
    <xf numFmtId="0" fontId="101" fillId="0" borderId="110" xfId="49" applyFont="1" applyBorder="1" applyAlignment="1">
      <alignment horizontal="center" vertical="center" wrapText="1"/>
    </xf>
    <xf numFmtId="0" fontId="101" fillId="0" borderId="111" xfId="49" applyFont="1" applyBorder="1" applyAlignment="1">
      <alignment horizontal="center" vertical="center" wrapText="1"/>
    </xf>
    <xf numFmtId="0" fontId="101" fillId="0" borderId="114" xfId="49" applyFont="1" applyBorder="1" applyAlignment="1">
      <alignment horizontal="center" vertical="center" wrapText="1"/>
    </xf>
    <xf numFmtId="2" fontId="97" fillId="0" borderId="110" xfId="49" applyNumberFormat="1" applyFont="1" applyBorder="1" applyAlignment="1">
      <alignment horizontal="center" vertical="center" wrapText="1" shrinkToFit="1"/>
    </xf>
    <xf numFmtId="2" fontId="97" fillId="0" borderId="114" xfId="49" applyNumberFormat="1" applyFont="1" applyBorder="1" applyAlignment="1">
      <alignment horizontal="center" vertical="center" wrapText="1" shrinkToFit="1"/>
    </xf>
    <xf numFmtId="2" fontId="97" fillId="0" borderId="110" xfId="49" applyNumberFormat="1" applyFont="1" applyBorder="1" applyAlignment="1">
      <alignment horizontal="center" vertical="center" wrapText="1"/>
    </xf>
    <xf numFmtId="2" fontId="97" fillId="0" borderId="114" xfId="49" applyNumberFormat="1" applyFont="1" applyBorder="1" applyAlignment="1">
      <alignment horizontal="center" vertical="center" wrapText="1"/>
    </xf>
    <xf numFmtId="0" fontId="97" fillId="29" borderId="12" xfId="49" applyFont="1" applyFill="1" applyBorder="1" applyAlignment="1">
      <alignment horizontal="center" vertical="center"/>
    </xf>
    <xf numFmtId="0" fontId="97" fillId="29" borderId="18" xfId="49" applyFont="1" applyFill="1" applyBorder="1" applyAlignment="1">
      <alignment horizontal="center" vertical="center"/>
    </xf>
    <xf numFmtId="0" fontId="97" fillId="29" borderId="16" xfId="49" applyFont="1" applyFill="1" applyBorder="1" applyAlignment="1">
      <alignment horizontal="center" vertical="center" wrapText="1" shrinkToFit="1"/>
    </xf>
    <xf numFmtId="0" fontId="97" fillId="29" borderId="18" xfId="49" applyFont="1" applyFill="1" applyBorder="1" applyAlignment="1">
      <alignment horizontal="center" vertical="center" wrapText="1" shrinkToFit="1"/>
    </xf>
    <xf numFmtId="0" fontId="97" fillId="30" borderId="16" xfId="49" applyFont="1" applyFill="1" applyBorder="1" applyAlignment="1">
      <alignment horizontal="center" vertical="center"/>
    </xf>
    <xf numFmtId="0" fontId="97" fillId="30" borderId="12" xfId="49" applyFont="1" applyFill="1" applyBorder="1" applyAlignment="1">
      <alignment horizontal="center" vertical="center"/>
    </xf>
    <xf numFmtId="0" fontId="97" fillId="30" borderId="22" xfId="49" applyFont="1" applyFill="1" applyBorder="1" applyAlignment="1">
      <alignment horizontal="center" vertical="center"/>
    </xf>
    <xf numFmtId="0" fontId="97" fillId="29" borderId="12" xfId="49" applyFont="1" applyFill="1" applyBorder="1" applyAlignment="1">
      <alignment horizontal="center" vertical="center" wrapText="1"/>
    </xf>
    <xf numFmtId="0" fontId="97" fillId="29" borderId="22" xfId="49" applyFont="1" applyFill="1" applyBorder="1" applyAlignment="1">
      <alignment horizontal="center" vertical="center" wrapText="1"/>
    </xf>
    <xf numFmtId="0" fontId="101" fillId="0" borderId="146" xfId="49" applyFont="1" applyBorder="1" applyAlignment="1">
      <alignment horizontal="center" vertical="center" wrapText="1"/>
    </xf>
    <xf numFmtId="0" fontId="101" fillId="0" borderId="36" xfId="49" applyFont="1" applyBorder="1" applyAlignment="1">
      <alignment horizontal="center" vertical="center" wrapText="1"/>
    </xf>
    <xf numFmtId="0" fontId="101" fillId="0" borderId="147" xfId="49" applyFont="1" applyBorder="1" applyAlignment="1">
      <alignment horizontal="center" vertical="center" wrapText="1"/>
    </xf>
    <xf numFmtId="2" fontId="97" fillId="0" borderId="146" xfId="49" applyNumberFormat="1" applyFont="1" applyBorder="1" applyAlignment="1">
      <alignment horizontal="center" vertical="center" wrapText="1" shrinkToFit="1"/>
    </xf>
    <xf numFmtId="2" fontId="97" fillId="0" borderId="147" xfId="49" applyNumberFormat="1" applyFont="1" applyBorder="1" applyAlignment="1">
      <alignment horizontal="center" vertical="center" wrapText="1" shrinkToFit="1"/>
    </xf>
    <xf numFmtId="2" fontId="97" fillId="0" borderId="146" xfId="49" applyNumberFormat="1" applyFont="1" applyBorder="1" applyAlignment="1">
      <alignment horizontal="center" vertical="center" wrapText="1"/>
    </xf>
    <xf numFmtId="2" fontId="97" fillId="0" borderId="147" xfId="49" applyNumberFormat="1" applyFont="1" applyBorder="1" applyAlignment="1">
      <alignment horizontal="center" vertical="center" wrapText="1"/>
    </xf>
    <xf numFmtId="0" fontId="97" fillId="0" borderId="74" xfId="49" applyFont="1" applyBorder="1" applyAlignment="1">
      <alignment horizontal="center" vertical="center"/>
    </xf>
    <xf numFmtId="0" fontId="97" fillId="0" borderId="11" xfId="49" applyFont="1" applyBorder="1" applyAlignment="1">
      <alignment horizontal="center" vertical="center"/>
    </xf>
    <xf numFmtId="0" fontId="97" fillId="0" borderId="44" xfId="49" applyFont="1" applyBorder="1" applyAlignment="1">
      <alignment horizontal="center" vertical="center"/>
    </xf>
    <xf numFmtId="0" fontId="97" fillId="0" borderId="54" xfId="49" applyFont="1" applyBorder="1" applyAlignment="1">
      <alignment horizontal="center" vertical="center"/>
    </xf>
    <xf numFmtId="0" fontId="97" fillId="0" borderId="57" xfId="49" applyFont="1" applyBorder="1" applyAlignment="1">
      <alignment horizontal="center" vertical="center" wrapText="1" shrinkToFit="1"/>
    </xf>
    <xf numFmtId="0" fontId="97" fillId="0" borderId="23" xfId="49" applyFont="1" applyBorder="1" applyAlignment="1">
      <alignment horizontal="center" vertical="center" wrapText="1" shrinkToFit="1"/>
    </xf>
    <xf numFmtId="0" fontId="97" fillId="0" borderId="54" xfId="49" applyFont="1" applyBorder="1" applyAlignment="1">
      <alignment horizontal="center" vertical="center" wrapText="1" shrinkToFit="1"/>
    </xf>
    <xf numFmtId="0" fontId="97" fillId="0" borderId="92" xfId="49" applyFont="1" applyBorder="1" applyAlignment="1">
      <alignment horizontal="center" vertical="center"/>
    </xf>
    <xf numFmtId="0" fontId="97" fillId="0" borderId="80" xfId="49" applyFont="1" applyBorder="1" applyAlignment="1">
      <alignment horizontal="center"/>
    </xf>
    <xf numFmtId="0" fontId="97" fillId="0" borderId="134" xfId="49" applyFont="1" applyBorder="1" applyAlignment="1">
      <alignment horizontal="center"/>
    </xf>
    <xf numFmtId="0" fontId="97" fillId="0" borderId="135" xfId="49" applyFont="1" applyBorder="1" applyAlignment="1">
      <alignment horizontal="center"/>
    </xf>
    <xf numFmtId="0" fontId="97" fillId="0" borderId="41" xfId="49" applyFont="1" applyBorder="1" applyAlignment="1">
      <alignment horizontal="center"/>
    </xf>
    <xf numFmtId="0" fontId="97" fillId="0" borderId="136" xfId="49" applyFont="1" applyBorder="1" applyAlignment="1">
      <alignment horizontal="center"/>
    </xf>
    <xf numFmtId="0" fontId="97" fillId="0" borderId="74" xfId="49" applyFont="1" applyBorder="1" applyAlignment="1">
      <alignment horizontal="center" vertical="center" wrapText="1" shrinkToFit="1"/>
    </xf>
    <xf numFmtId="0" fontId="97" fillId="0" borderId="31" xfId="49" applyFont="1" applyBorder="1" applyAlignment="1">
      <alignment horizontal="center" vertical="center" wrapText="1" shrinkToFit="1"/>
    </xf>
    <xf numFmtId="0" fontId="97" fillId="0" borderId="11" xfId="49" applyFont="1" applyBorder="1" applyAlignment="1">
      <alignment horizontal="center" vertical="center" wrapText="1" shrinkToFit="1"/>
    </xf>
    <xf numFmtId="0" fontId="97" fillId="0" borderId="17" xfId="49" applyFont="1" applyBorder="1" applyAlignment="1">
      <alignment horizontal="center" vertical="center" wrapText="1" shrinkToFit="1"/>
    </xf>
    <xf numFmtId="0" fontId="97" fillId="0" borderId="24" xfId="49" applyFont="1" applyBorder="1" applyAlignment="1">
      <alignment horizontal="center" vertical="center" wrapText="1" shrinkToFit="1"/>
    </xf>
    <xf numFmtId="0" fontId="97" fillId="0" borderId="19" xfId="49" applyFont="1" applyBorder="1" applyAlignment="1">
      <alignment horizontal="center" vertical="center" wrapText="1" shrinkToFit="1"/>
    </xf>
    <xf numFmtId="0" fontId="97" fillId="0" borderId="56" xfId="49" applyFont="1" applyBorder="1" applyAlignment="1">
      <alignment horizontal="center" vertical="center" wrapText="1"/>
    </xf>
    <xf numFmtId="0" fontId="97" fillId="0" borderId="58" xfId="49" applyFont="1" applyBorder="1" applyAlignment="1">
      <alignment horizontal="center" vertical="center" wrapText="1"/>
    </xf>
    <xf numFmtId="0" fontId="97" fillId="0" borderId="50" xfId="49" applyFont="1" applyBorder="1" applyAlignment="1">
      <alignment horizontal="center" vertical="center" wrapText="1"/>
    </xf>
    <xf numFmtId="0" fontId="97" fillId="0" borderId="51" xfId="49" applyFont="1" applyBorder="1" applyAlignment="1">
      <alignment horizontal="center" vertical="center" wrapText="1"/>
    </xf>
    <xf numFmtId="0" fontId="97" fillId="0" borderId="73" xfId="49" applyFont="1" applyBorder="1" applyAlignment="1">
      <alignment horizontal="center" vertical="center" wrapText="1"/>
    </xf>
    <xf numFmtId="0" fontId="97" fillId="0" borderId="91" xfId="49" applyFont="1" applyBorder="1" applyAlignment="1">
      <alignment horizontal="center" vertical="center" wrapText="1"/>
    </xf>
    <xf numFmtId="0" fontId="97" fillId="0" borderId="30" xfId="49" applyFont="1" applyBorder="1" applyAlignment="1">
      <alignment horizontal="center" vertical="center" wrapText="1"/>
    </xf>
    <xf numFmtId="0" fontId="97" fillId="0" borderId="42" xfId="49" applyFont="1" applyBorder="1" applyAlignment="1">
      <alignment horizontal="center" vertical="center" wrapText="1"/>
    </xf>
    <xf numFmtId="0" fontId="97" fillId="0" borderId="0" xfId="49" applyFont="1" applyBorder="1" applyAlignment="1">
      <alignment horizontal="center" vertical="center" wrapText="1"/>
    </xf>
    <xf numFmtId="0" fontId="97" fillId="0" borderId="26" xfId="49" applyFont="1" applyBorder="1" applyAlignment="1">
      <alignment horizontal="center" vertical="center" wrapText="1"/>
    </xf>
    <xf numFmtId="0" fontId="97" fillId="29" borderId="41" xfId="49" applyFont="1" applyFill="1" applyBorder="1" applyAlignment="1">
      <alignment horizontal="center" vertical="center" wrapText="1" shrinkToFit="1"/>
    </xf>
    <xf numFmtId="0" fontId="97" fillId="29" borderId="80" xfId="49" applyFont="1" applyFill="1" applyBorder="1" applyAlignment="1">
      <alignment horizontal="center" vertical="center" wrapText="1" shrinkToFit="1"/>
    </xf>
    <xf numFmtId="0" fontId="97" fillId="30" borderId="41" xfId="49" applyFont="1" applyFill="1" applyBorder="1" applyAlignment="1">
      <alignment horizontal="center" vertical="center"/>
    </xf>
    <xf numFmtId="0" fontId="97" fillId="30" borderId="30" xfId="49" applyFont="1" applyFill="1" applyBorder="1" applyAlignment="1">
      <alignment horizontal="center" vertical="center"/>
    </xf>
    <xf numFmtId="0" fontId="97" fillId="30" borderId="42" xfId="49" applyFont="1" applyFill="1" applyBorder="1" applyAlignment="1">
      <alignment horizontal="center" vertical="center"/>
    </xf>
    <xf numFmtId="0" fontId="97" fillId="0" borderId="148" xfId="49" applyFont="1" applyBorder="1" applyAlignment="1">
      <alignment horizontal="center" vertical="center" wrapText="1" shrinkToFit="1"/>
    </xf>
    <xf numFmtId="0" fontId="97" fillId="0" borderId="149" xfId="49" applyFont="1" applyBorder="1" applyAlignment="1">
      <alignment horizontal="center" vertical="center" wrapText="1" shrinkToFit="1"/>
    </xf>
    <xf numFmtId="0" fontId="97" fillId="0" borderId="148" xfId="49" applyFont="1" applyBorder="1" applyAlignment="1">
      <alignment horizontal="center" vertical="center" wrapText="1"/>
    </xf>
    <xf numFmtId="0" fontId="97" fillId="0" borderId="149" xfId="49" applyFont="1" applyBorder="1" applyAlignment="1">
      <alignment horizontal="center" vertical="center" wrapText="1"/>
    </xf>
    <xf numFmtId="0" fontId="97" fillId="0" borderId="27" xfId="49" applyFont="1" applyBorder="1" applyAlignment="1">
      <alignment horizontal="center" vertical="center"/>
    </xf>
    <xf numFmtId="0" fontId="97" fillId="0" borderId="30" xfId="49" applyFont="1" applyBorder="1" applyAlignment="1">
      <alignment horizontal="center" vertical="center"/>
    </xf>
    <xf numFmtId="0" fontId="97" fillId="0" borderId="42" xfId="49" applyFont="1" applyBorder="1" applyAlignment="1">
      <alignment horizontal="center" vertical="center"/>
    </xf>
    <xf numFmtId="0" fontId="97" fillId="0" borderId="25" xfId="49" applyFont="1" applyBorder="1" applyAlignment="1">
      <alignment horizontal="center" vertical="center"/>
    </xf>
    <xf numFmtId="0" fontId="97" fillId="0" borderId="0" xfId="49" applyFont="1" applyBorder="1" applyAlignment="1">
      <alignment horizontal="center" vertical="center"/>
    </xf>
    <xf numFmtId="0" fontId="97" fillId="0" borderId="26" xfId="49" applyFont="1" applyBorder="1" applyAlignment="1">
      <alignment horizontal="center" vertical="center"/>
    </xf>
    <xf numFmtId="0" fontId="97" fillId="0" borderId="28" xfId="49" applyFont="1" applyBorder="1" applyAlignment="1">
      <alignment horizontal="center" vertical="center"/>
    </xf>
    <xf numFmtId="0" fontId="97" fillId="0" borderId="40" xfId="49" applyFont="1" applyBorder="1" applyAlignment="1">
      <alignment horizontal="center" vertical="center"/>
    </xf>
    <xf numFmtId="0" fontId="97" fillId="0" borderId="29" xfId="49" applyFont="1" applyBorder="1" applyAlignment="1">
      <alignment horizontal="center" vertical="center"/>
    </xf>
    <xf numFmtId="0" fontId="97" fillId="0" borderId="66" xfId="49" applyFont="1" applyBorder="1" applyAlignment="1">
      <alignment horizontal="center" vertical="center" shrinkToFit="1"/>
    </xf>
    <xf numFmtId="0" fontId="97" fillId="0" borderId="60" xfId="49" applyFont="1" applyBorder="1" applyAlignment="1">
      <alignment horizontal="center" vertical="center" shrinkToFit="1"/>
    </xf>
    <xf numFmtId="0" fontId="97" fillId="0" borderId="67" xfId="49" applyFont="1" applyBorder="1" applyAlignment="1">
      <alignment horizontal="center" vertical="center" shrinkToFit="1"/>
    </xf>
    <xf numFmtId="0" fontId="98" fillId="0" borderId="0" xfId="49" applyFont="1" applyAlignment="1">
      <alignment horizontal="center" vertical="center" shrinkToFit="1"/>
    </xf>
    <xf numFmtId="0" fontId="97" fillId="0" borderId="0" xfId="49" applyFont="1" applyBorder="1" applyAlignment="1">
      <alignment horizontal="right" vertical="center"/>
    </xf>
    <xf numFmtId="0" fontId="97" fillId="0" borderId="26" xfId="49" applyFont="1" applyBorder="1" applyAlignment="1">
      <alignment horizontal="right" vertical="center"/>
    </xf>
    <xf numFmtId="0" fontId="97" fillId="29" borderId="28" xfId="49" applyFont="1" applyFill="1" applyBorder="1" applyAlignment="1">
      <alignment horizontal="center" vertical="center"/>
    </xf>
    <xf numFmtId="0" fontId="97" fillId="29" borderId="29" xfId="49" applyFont="1" applyFill="1" applyBorder="1" applyAlignment="1">
      <alignment horizontal="center" vertical="center"/>
    </xf>
    <xf numFmtId="0" fontId="97" fillId="30" borderId="23" xfId="49" applyFont="1" applyFill="1" applyBorder="1" applyAlignment="1">
      <alignment horizontal="center" vertical="center" shrinkToFit="1"/>
    </xf>
    <xf numFmtId="0" fontId="97" fillId="30" borderId="23" xfId="49" applyFont="1" applyFill="1" applyBorder="1" applyAlignment="1">
      <alignment horizontal="center" vertical="center"/>
    </xf>
    <xf numFmtId="0" fontId="97" fillId="29" borderId="23" xfId="49" applyFont="1" applyFill="1" applyBorder="1" applyAlignment="1">
      <alignment horizontal="center" vertical="center"/>
    </xf>
    <xf numFmtId="0" fontId="97" fillId="0" borderId="19" xfId="49" applyFont="1" applyBorder="1" applyAlignment="1">
      <alignment horizontal="center"/>
    </xf>
    <xf numFmtId="0" fontId="97" fillId="0" borderId="13" xfId="49" applyFont="1" applyBorder="1" applyAlignment="1">
      <alignment horizontal="center"/>
    </xf>
    <xf numFmtId="0" fontId="97" fillId="0" borderId="24" xfId="49" applyFont="1" applyBorder="1" applyAlignment="1">
      <alignment horizontal="center"/>
    </xf>
    <xf numFmtId="0" fontId="96" fillId="0" borderId="0" xfId="49" applyFont="1" applyAlignment="1">
      <alignment horizontal="center"/>
    </xf>
    <xf numFmtId="0" fontId="98" fillId="29" borderId="0" xfId="49" applyFont="1" applyFill="1" applyAlignment="1">
      <alignment horizontal="center"/>
    </xf>
    <xf numFmtId="0" fontId="96" fillId="0" borderId="0" xfId="49" applyFont="1" applyBorder="1" applyAlignment="1">
      <alignment horizontal="center"/>
    </xf>
    <xf numFmtId="0" fontId="97" fillId="0" borderId="0" xfId="49" applyFont="1" applyBorder="1" applyAlignment="1">
      <alignment horizontal="right" vertical="center" shrinkToFit="1"/>
    </xf>
    <xf numFmtId="0" fontId="97" fillId="0" borderId="26" xfId="49" applyFont="1" applyBorder="1" applyAlignment="1">
      <alignment horizontal="right" vertical="center" shrinkToFit="1"/>
    </xf>
    <xf numFmtId="0" fontId="97" fillId="29" borderId="17" xfId="49" applyFont="1" applyFill="1" applyBorder="1" applyAlignment="1">
      <alignment horizontal="center"/>
    </xf>
    <xf numFmtId="0" fontId="97" fillId="29" borderId="10" xfId="49" applyFont="1" applyFill="1" applyBorder="1" applyAlignment="1">
      <alignment horizontal="center"/>
    </xf>
    <xf numFmtId="0" fontId="97" fillId="29" borderId="11" xfId="49" applyFont="1" applyFill="1" applyBorder="1" applyAlignment="1">
      <alignment horizontal="center"/>
    </xf>
    <xf numFmtId="0" fontId="97" fillId="0" borderId="17" xfId="49" applyFont="1" applyBorder="1" applyAlignment="1">
      <alignment horizontal="center"/>
    </xf>
    <xf numFmtId="0" fontId="97" fillId="0" borderId="11" xfId="49" applyFont="1" applyBorder="1" applyAlignment="1">
      <alignment horizontal="center"/>
    </xf>
    <xf numFmtId="20" fontId="97" fillId="29" borderId="17" xfId="49" applyNumberFormat="1" applyFont="1" applyFill="1" applyBorder="1" applyAlignment="1">
      <alignment horizontal="center"/>
    </xf>
    <xf numFmtId="11" fontId="97" fillId="29" borderId="10" xfId="49" applyNumberFormat="1" applyFont="1" applyFill="1" applyBorder="1" applyAlignment="1">
      <alignment horizontal="center"/>
    </xf>
    <xf numFmtId="11" fontId="97" fillId="29" borderId="11" xfId="49" applyNumberFormat="1" applyFont="1" applyFill="1" applyBorder="1" applyAlignment="1">
      <alignment horizontal="center"/>
    </xf>
    <xf numFmtId="0" fontId="105" fillId="0" borderId="64" xfId="49" applyFont="1" applyBorder="1" applyAlignment="1">
      <alignment horizontal="center" vertical="center"/>
    </xf>
    <xf numFmtId="0" fontId="105" fillId="0" borderId="158" xfId="49" applyFont="1" applyBorder="1" applyAlignment="1">
      <alignment horizontal="center" vertical="center"/>
    </xf>
    <xf numFmtId="0" fontId="97" fillId="0" borderId="27" xfId="49" applyFont="1" applyBorder="1" applyAlignment="1">
      <alignment horizontal="center" vertical="center" wrapText="1"/>
    </xf>
    <xf numFmtId="0" fontId="97" fillId="0" borderId="25" xfId="49" applyFont="1" applyBorder="1" applyAlignment="1">
      <alignment horizontal="center" vertical="center" wrapText="1"/>
    </xf>
    <xf numFmtId="0" fontId="97" fillId="0" borderId="28" xfId="49" applyFont="1" applyBorder="1" applyAlignment="1">
      <alignment horizontal="center" vertical="center" wrapText="1"/>
    </xf>
    <xf numFmtId="0" fontId="97" fillId="0" borderId="40" xfId="49" applyFont="1" applyBorder="1" applyAlignment="1">
      <alignment horizontal="center" vertical="center" wrapText="1"/>
    </xf>
    <xf numFmtId="0" fontId="105" fillId="0" borderId="157" xfId="49" applyFont="1" applyBorder="1" applyAlignment="1">
      <alignment horizontal="center" vertical="center"/>
    </xf>
    <xf numFmtId="0" fontId="105" fillId="0" borderId="61" xfId="49" applyFont="1" applyBorder="1" applyAlignment="1">
      <alignment horizontal="center" vertical="center"/>
    </xf>
    <xf numFmtId="0" fontId="97" fillId="29" borderId="30" xfId="49" applyFont="1" applyFill="1" applyBorder="1" applyAlignment="1">
      <alignment horizontal="center" vertical="center"/>
    </xf>
    <xf numFmtId="0" fontId="97" fillId="29" borderId="80" xfId="49" applyFont="1" applyFill="1" applyBorder="1" applyAlignment="1">
      <alignment horizontal="center" vertical="center"/>
    </xf>
    <xf numFmtId="0" fontId="99" fillId="0" borderId="17" xfId="0" applyFont="1" applyBorder="1" applyAlignment="1">
      <alignment horizontal="center"/>
    </xf>
    <xf numFmtId="0" fontId="99" fillId="0" borderId="10" xfId="0" applyFont="1" applyBorder="1" applyAlignment="1">
      <alignment horizontal="center"/>
    </xf>
    <xf numFmtId="0" fontId="99" fillId="0" borderId="11" xfId="0" applyFont="1" applyBorder="1" applyAlignment="1">
      <alignment horizontal="center"/>
    </xf>
    <xf numFmtId="0" fontId="99" fillId="0" borderId="23" xfId="0" applyFont="1" applyBorder="1" applyAlignment="1">
      <alignment horizontal="center" vertical="center"/>
    </xf>
    <xf numFmtId="0" fontId="99" fillId="0" borderId="23" xfId="0" applyFont="1" applyBorder="1" applyAlignment="1">
      <alignment horizontal="center"/>
    </xf>
    <xf numFmtId="2" fontId="97" fillId="0" borderId="103" xfId="49" applyNumberFormat="1" applyFont="1" applyBorder="1" applyAlignment="1">
      <alignment horizontal="center" vertical="center" wrapText="1" shrinkToFit="1"/>
    </xf>
    <xf numFmtId="0" fontId="97" fillId="30" borderId="38" xfId="49" applyFont="1" applyFill="1" applyBorder="1" applyAlignment="1">
      <alignment horizontal="center" vertical="center"/>
    </xf>
    <xf numFmtId="0" fontId="97" fillId="30" borderId="104" xfId="49" applyFont="1" applyFill="1" applyBorder="1" applyAlignment="1">
      <alignment horizontal="center" vertical="center"/>
    </xf>
    <xf numFmtId="0" fontId="97" fillId="30" borderId="39" xfId="49" applyFont="1" applyFill="1" applyBorder="1" applyAlignment="1">
      <alignment horizontal="center" vertical="center" wrapText="1" shrinkToFit="1"/>
    </xf>
    <xf numFmtId="0" fontId="97" fillId="30" borderId="38" xfId="49" applyFont="1" applyFill="1" applyBorder="1" applyAlignment="1">
      <alignment horizontal="center" vertical="center" wrapText="1" shrinkToFit="1"/>
    </xf>
    <xf numFmtId="0" fontId="97" fillId="30" borderId="59" xfId="49" applyFont="1" applyFill="1" applyBorder="1" applyAlignment="1">
      <alignment horizontal="center" vertical="center" wrapText="1" shrinkToFit="1"/>
    </xf>
    <xf numFmtId="0" fontId="97" fillId="30" borderId="104" xfId="49" applyFont="1" applyFill="1" applyBorder="1" applyAlignment="1">
      <alignment horizontal="center" vertical="center" wrapText="1" shrinkToFit="1"/>
    </xf>
    <xf numFmtId="0" fontId="97" fillId="30" borderId="18" xfId="49" applyFont="1" applyFill="1" applyBorder="1" applyAlignment="1">
      <alignment horizontal="center" vertical="center"/>
    </xf>
    <xf numFmtId="0" fontId="97" fillId="30" borderId="16" xfId="49" applyFont="1" applyFill="1" applyBorder="1" applyAlignment="1">
      <alignment horizontal="center" vertical="center" wrapText="1" shrinkToFit="1"/>
    </xf>
    <xf numFmtId="0" fontId="97" fillId="30" borderId="18" xfId="49" applyFont="1" applyFill="1" applyBorder="1" applyAlignment="1">
      <alignment horizontal="center" vertical="center" wrapText="1" shrinkToFit="1"/>
    </xf>
    <xf numFmtId="0" fontId="97" fillId="29" borderId="39" xfId="49" applyFont="1" applyFill="1" applyBorder="1" applyAlignment="1">
      <alignment horizontal="center" vertical="center"/>
    </xf>
    <xf numFmtId="0" fontId="97" fillId="29" borderId="26" xfId="49" applyFont="1" applyFill="1" applyBorder="1" applyAlignment="1">
      <alignment horizontal="center" vertical="center"/>
    </xf>
    <xf numFmtId="0" fontId="97" fillId="29" borderId="16" xfId="49" applyFont="1" applyFill="1" applyBorder="1" applyAlignment="1">
      <alignment horizontal="center" vertical="center"/>
    </xf>
    <xf numFmtId="0" fontId="97" fillId="29" borderId="22" xfId="49" applyFont="1" applyFill="1" applyBorder="1" applyAlignment="1">
      <alignment horizontal="center" vertical="center"/>
    </xf>
    <xf numFmtId="0" fontId="97" fillId="29" borderId="59" xfId="49" applyFont="1" applyFill="1" applyBorder="1" applyAlignment="1">
      <alignment horizontal="center" vertical="center"/>
    </xf>
    <xf numFmtId="0" fontId="97" fillId="30" borderId="80" xfId="49" applyFont="1" applyFill="1" applyBorder="1" applyAlignment="1">
      <alignment horizontal="center" vertical="center"/>
    </xf>
    <xf numFmtId="0" fontId="97" fillId="30" borderId="41" xfId="49" applyFont="1" applyFill="1" applyBorder="1" applyAlignment="1">
      <alignment horizontal="center" vertical="center" wrapText="1" shrinkToFit="1"/>
    </xf>
    <xf numFmtId="0" fontId="97" fillId="30" borderId="80" xfId="49" applyFont="1" applyFill="1" applyBorder="1" applyAlignment="1">
      <alignment horizontal="center" vertical="center" wrapText="1" shrinkToFit="1"/>
    </xf>
    <xf numFmtId="0" fontId="97" fillId="29" borderId="41" xfId="49" applyFont="1" applyFill="1" applyBorder="1" applyAlignment="1">
      <alignment horizontal="center" vertical="center"/>
    </xf>
    <xf numFmtId="0" fontId="97" fillId="29" borderId="42" xfId="49" applyFont="1" applyFill="1" applyBorder="1" applyAlignment="1">
      <alignment horizontal="center" vertical="center"/>
    </xf>
    <xf numFmtId="0" fontId="97" fillId="29" borderId="17" xfId="49" applyFont="1" applyFill="1" applyBorder="1" applyAlignment="1">
      <alignment horizontal="center" vertical="center"/>
    </xf>
    <xf numFmtId="0" fontId="97" fillId="29" borderId="10" xfId="49" applyFont="1" applyFill="1" applyBorder="1" applyAlignment="1">
      <alignment horizontal="center" vertical="center"/>
    </xf>
    <xf numFmtId="0" fontId="5" fillId="26" borderId="17" xfId="50" applyFill="1" applyBorder="1" applyAlignment="1">
      <alignment horizontal="center" vertical="center"/>
    </xf>
    <xf numFmtId="0" fontId="5" fillId="26" borderId="10" xfId="50" applyFill="1" applyBorder="1" applyAlignment="1">
      <alignment horizontal="center" vertical="center"/>
    </xf>
    <xf numFmtId="0" fontId="5" fillId="26" borderId="20" xfId="50" applyFill="1" applyBorder="1" applyAlignment="1">
      <alignment horizontal="center" vertical="center"/>
    </xf>
    <xf numFmtId="0" fontId="17" fillId="0" borderId="66" xfId="50" applyFont="1" applyBorder="1" applyAlignment="1">
      <alignment horizontal="center"/>
    </xf>
    <xf numFmtId="0" fontId="17" fillId="0" borderId="60" xfId="50" applyFont="1" applyBorder="1" applyAlignment="1">
      <alignment horizontal="center"/>
    </xf>
    <xf numFmtId="0" fontId="17" fillId="0" borderId="67" xfId="50" applyFont="1" applyBorder="1" applyAlignment="1">
      <alignment horizontal="center"/>
    </xf>
    <xf numFmtId="0" fontId="5" fillId="0" borderId="13" xfId="50" applyBorder="1" applyAlignment="1">
      <alignment horizontal="center" vertical="center"/>
    </xf>
    <xf numFmtId="0" fontId="9" fillId="0" borderId="0" xfId="50" applyFont="1" applyBorder="1" applyAlignment="1">
      <alignment horizontal="center" vertical="center"/>
    </xf>
    <xf numFmtId="0" fontId="4" fillId="0" borderId="13" xfId="50" applyFont="1" applyBorder="1" applyAlignment="1">
      <alignment horizontal="center" vertical="center"/>
    </xf>
    <xf numFmtId="0" fontId="4" fillId="0" borderId="13" xfId="50" applyFont="1" applyBorder="1" applyAlignment="1">
      <alignment horizontal="left" vertical="center"/>
    </xf>
    <xf numFmtId="0" fontId="4" fillId="0" borderId="0" xfId="50" applyFont="1" applyAlignment="1">
      <alignment horizontal="left" vertical="center"/>
    </xf>
    <xf numFmtId="0" fontId="5" fillId="0" borderId="66" xfId="50" applyFill="1" applyBorder="1" applyAlignment="1">
      <alignment horizontal="center" vertical="center"/>
    </xf>
    <xf numFmtId="0" fontId="5" fillId="0" borderId="60" xfId="50" applyFill="1" applyBorder="1" applyAlignment="1">
      <alignment horizontal="center" vertical="center"/>
    </xf>
    <xf numFmtId="0" fontId="5" fillId="0" borderId="67" xfId="50" applyFill="1" applyBorder="1" applyAlignment="1">
      <alignment horizontal="center" vertical="center"/>
    </xf>
    <xf numFmtId="0" fontId="41" fillId="0" borderId="123" xfId="60" applyFont="1" applyFill="1" applyBorder="1" applyAlignment="1">
      <alignment horizontal="center"/>
    </xf>
    <xf numFmtId="0" fontId="85" fillId="0" borderId="0" xfId="60" applyFont="1" applyFill="1" applyBorder="1" applyAlignment="1">
      <alignment horizontal="center"/>
    </xf>
    <xf numFmtId="0" fontId="86" fillId="0" borderId="131" xfId="60" applyFont="1" applyBorder="1" applyAlignment="1">
      <alignment horizontal="center" vertical="center" textRotation="255" wrapText="1"/>
    </xf>
    <xf numFmtId="0" fontId="86" fillId="0" borderId="131" xfId="60" applyFont="1" applyBorder="1" applyAlignment="1">
      <alignment horizontal="center" vertical="center" textRotation="255"/>
    </xf>
    <xf numFmtId="0" fontId="85" fillId="0" borderId="27" xfId="60" applyFont="1" applyFill="1" applyBorder="1" applyAlignment="1">
      <alignment horizontal="center" vertical="center" wrapText="1"/>
    </xf>
    <xf numFmtId="0" fontId="85" fillId="0" borderId="42" xfId="60" applyFont="1" applyFill="1" applyBorder="1" applyAlignment="1">
      <alignment horizontal="center" vertical="center" wrapText="1"/>
    </xf>
    <xf numFmtId="0" fontId="85" fillId="0" borderId="25" xfId="60" applyFont="1" applyFill="1" applyBorder="1" applyAlignment="1">
      <alignment horizontal="center" vertical="center" wrapText="1"/>
    </xf>
    <xf numFmtId="0" fontId="85" fillId="0" borderId="26" xfId="60" applyFont="1" applyFill="1" applyBorder="1" applyAlignment="1">
      <alignment horizontal="center" vertical="center" wrapText="1"/>
    </xf>
    <xf numFmtId="0" fontId="85" fillId="0" borderId="28" xfId="60" applyFont="1" applyFill="1" applyBorder="1" applyAlignment="1">
      <alignment horizontal="center" vertical="center" wrapText="1"/>
    </xf>
    <xf numFmtId="0" fontId="85" fillId="0" borderId="29" xfId="60" applyFont="1" applyFill="1" applyBorder="1" applyAlignment="1">
      <alignment horizontal="center" vertical="center" wrapText="1"/>
    </xf>
    <xf numFmtId="0" fontId="84" fillId="0" borderId="25" xfId="59" applyFont="1" applyBorder="1" applyAlignment="1">
      <alignment horizontal="center"/>
    </xf>
    <xf numFmtId="0" fontId="84" fillId="0" borderId="0" xfId="59" applyFont="1" applyBorder="1" applyAlignment="1">
      <alignment horizontal="center"/>
    </xf>
    <xf numFmtId="0" fontId="78" fillId="28" borderId="0" xfId="60" applyFont="1" applyFill="1" applyBorder="1" applyAlignment="1">
      <alignment horizontal="center" vertical="center"/>
    </xf>
    <xf numFmtId="0" fontId="76" fillId="0" borderId="25" xfId="60" applyFont="1" applyBorder="1" applyAlignment="1">
      <alignment horizontal="center"/>
    </xf>
    <xf numFmtId="0" fontId="76" fillId="0" borderId="0" xfId="60" applyFont="1" applyBorder="1" applyAlignment="1">
      <alignment horizontal="center"/>
    </xf>
    <xf numFmtId="0" fontId="41" fillId="0" borderId="0" xfId="60" applyFont="1" applyBorder="1" applyAlignment="1">
      <alignment horizontal="right" vertical="center"/>
    </xf>
    <xf numFmtId="0" fontId="41" fillId="0" borderId="26" xfId="60" applyFont="1" applyBorder="1" applyAlignment="1">
      <alignment horizontal="right" vertical="center"/>
    </xf>
    <xf numFmtId="0" fontId="76" fillId="0" borderId="25" xfId="60" applyFont="1" applyFill="1" applyBorder="1" applyAlignment="1">
      <alignment horizontal="center" vertical="center" textRotation="255"/>
    </xf>
    <xf numFmtId="0" fontId="79" fillId="0" borderId="25" xfId="59" applyFont="1" applyBorder="1" applyAlignment="1">
      <alignment horizontal="right" vertical="center" textRotation="255"/>
    </xf>
    <xf numFmtId="0" fontId="79" fillId="0" borderId="26" xfId="59" applyFont="1" applyBorder="1" applyAlignment="1">
      <alignment horizontal="right" vertical="center" textRotation="255"/>
    </xf>
    <xf numFmtId="0" fontId="79" fillId="0" borderId="28" xfId="59" applyFont="1" applyBorder="1" applyAlignment="1">
      <alignment horizontal="right" vertical="center" textRotation="255"/>
    </xf>
    <xf numFmtId="0" fontId="79" fillId="0" borderId="29" xfId="59" applyFont="1" applyBorder="1" applyAlignment="1">
      <alignment horizontal="right" vertical="center" textRotation="255"/>
    </xf>
    <xf numFmtId="0" fontId="76" fillId="28" borderId="124" xfId="60" applyFont="1" applyFill="1" applyBorder="1" applyAlignment="1">
      <alignment horizontal="center" vertical="center"/>
    </xf>
    <xf numFmtId="0" fontId="76" fillId="0" borderId="25" xfId="60" applyFont="1" applyBorder="1" applyAlignment="1">
      <alignment horizontal="center" vertical="center"/>
    </xf>
    <xf numFmtId="0" fontId="15" fillId="0" borderId="26" xfId="59" applyBorder="1" applyAlignment="1">
      <alignment horizontal="center" vertical="center"/>
    </xf>
    <xf numFmtId="0" fontId="15" fillId="0" borderId="25" xfId="59" applyBorder="1" applyAlignment="1">
      <alignment horizontal="center" vertical="center"/>
    </xf>
    <xf numFmtId="0" fontId="41" fillId="0" borderId="131" xfId="60" applyFont="1" applyBorder="1" applyAlignment="1">
      <alignment horizontal="center" vertical="center" textRotation="255"/>
    </xf>
    <xf numFmtId="0" fontId="76" fillId="0" borderId="27" xfId="60" applyFont="1" applyBorder="1" applyAlignment="1">
      <alignment horizontal="center" vertical="top" wrapText="1"/>
    </xf>
    <xf numFmtId="0" fontId="76" fillId="0" borderId="25" xfId="60" applyFont="1" applyBorder="1" applyAlignment="1">
      <alignment horizontal="center" vertical="top" wrapText="1"/>
    </xf>
    <xf numFmtId="0" fontId="84" fillId="0" borderId="26" xfId="59" applyFont="1" applyBorder="1" applyAlignment="1">
      <alignment horizontal="center"/>
    </xf>
    <xf numFmtId="0" fontId="82" fillId="27" borderId="0" xfId="60" applyFont="1" applyFill="1" applyBorder="1" applyAlignment="1">
      <alignment horizontal="right"/>
    </xf>
    <xf numFmtId="0" fontId="82" fillId="27" borderId="124" xfId="60" applyFont="1" applyFill="1" applyBorder="1" applyAlignment="1">
      <alignment horizontal="right"/>
    </xf>
    <xf numFmtId="0" fontId="76" fillId="0" borderId="30" xfId="60" applyFont="1" applyBorder="1" applyAlignment="1">
      <alignment horizontal="right"/>
    </xf>
    <xf numFmtId="0" fontId="76" fillId="0" borderId="127" xfId="60" applyFont="1" applyBorder="1" applyAlignment="1">
      <alignment horizontal="center" vertical="center"/>
    </xf>
    <xf numFmtId="0" fontId="76" fillId="0" borderId="128" xfId="60" applyFont="1" applyBorder="1" applyAlignment="1">
      <alignment horizontal="center" vertical="center"/>
    </xf>
    <xf numFmtId="0" fontId="76" fillId="0" borderId="130" xfId="60" applyFont="1" applyBorder="1" applyAlignment="1">
      <alignment horizontal="center" vertical="center"/>
    </xf>
    <xf numFmtId="0" fontId="76" fillId="0" borderId="124" xfId="60" applyFont="1" applyBorder="1" applyAlignment="1">
      <alignment horizontal="center" vertical="center"/>
    </xf>
    <xf numFmtId="0" fontId="41" fillId="28" borderId="0" xfId="60" applyFont="1" applyFill="1" applyBorder="1" applyAlignment="1">
      <alignment horizontal="center"/>
    </xf>
    <xf numFmtId="0" fontId="15" fillId="0" borderId="26" xfId="59" applyBorder="1" applyAlignment="1"/>
    <xf numFmtId="0" fontId="15" fillId="0" borderId="25" xfId="59" applyBorder="1" applyAlignment="1"/>
    <xf numFmtId="0" fontId="84" fillId="0" borderId="27" xfId="59" applyFont="1" applyBorder="1" applyAlignment="1">
      <alignment horizontal="center"/>
    </xf>
    <xf numFmtId="0" fontId="84" fillId="0" borderId="30" xfId="59" applyFont="1" applyBorder="1" applyAlignment="1">
      <alignment horizontal="center"/>
    </xf>
    <xf numFmtId="0" fontId="76" fillId="0" borderId="27" xfId="60" applyFont="1" applyBorder="1" applyAlignment="1">
      <alignment horizontal="center" vertical="center"/>
    </xf>
    <xf numFmtId="0" fontId="76" fillId="0" borderId="30" xfId="60" applyFont="1" applyBorder="1" applyAlignment="1">
      <alignment horizontal="center" vertical="center"/>
    </xf>
    <xf numFmtId="0" fontId="7" fillId="0" borderId="27" xfId="60" applyFont="1" applyBorder="1" applyAlignment="1">
      <alignment horizontal="center" vertical="center" shrinkToFit="1"/>
    </xf>
    <xf numFmtId="0" fontId="7" fillId="0" borderId="30" xfId="60" applyFont="1" applyBorder="1" applyAlignment="1">
      <alignment horizontal="center" vertical="center" shrinkToFit="1"/>
    </xf>
    <xf numFmtId="0" fontId="7" fillId="0" borderId="42" xfId="60" applyFont="1" applyBorder="1" applyAlignment="1">
      <alignment horizontal="center" vertical="center" shrinkToFit="1"/>
    </xf>
    <xf numFmtId="0" fontId="7" fillId="0" borderId="28" xfId="60" applyFont="1" applyBorder="1" applyAlignment="1">
      <alignment horizontal="center" vertical="center" shrinkToFit="1"/>
    </xf>
    <xf numFmtId="0" fontId="7" fillId="0" borderId="40" xfId="60" applyFont="1" applyBorder="1" applyAlignment="1">
      <alignment horizontal="center" vertical="center" shrinkToFit="1"/>
    </xf>
    <xf numFmtId="0" fontId="7" fillId="0" borderId="29" xfId="60" applyFont="1" applyBorder="1" applyAlignment="1">
      <alignment horizontal="center" vertical="center" shrinkToFit="1"/>
    </xf>
    <xf numFmtId="0" fontId="76" fillId="0" borderId="0" xfId="60" applyFont="1" applyBorder="1" applyAlignment="1">
      <alignment horizontal="center" vertical="center"/>
    </xf>
    <xf numFmtId="0" fontId="18" fillId="0" borderId="0" xfId="0" applyFont="1" applyBorder="1" applyAlignment="1">
      <alignment horizontal="left" shrinkToFit="1"/>
    </xf>
    <xf numFmtId="0" fontId="18" fillId="0" borderId="26" xfId="0" applyFont="1" applyBorder="1" applyAlignment="1">
      <alignment horizontal="left" shrinkToFit="1"/>
    </xf>
    <xf numFmtId="49" fontId="17" fillId="0" borderId="12" xfId="0" applyNumberFormat="1" applyFont="1" applyBorder="1" applyAlignment="1">
      <alignment horizontal="center"/>
    </xf>
    <xf numFmtId="49" fontId="17" fillId="0" borderId="10" xfId="0" applyNumberFormat="1" applyFont="1" applyBorder="1" applyAlignment="1">
      <alignment horizontal="center"/>
    </xf>
    <xf numFmtId="0" fontId="4" fillId="0" borderId="10" xfId="0" applyFont="1" applyBorder="1" applyAlignment="1">
      <alignment horizontal="center"/>
    </xf>
    <xf numFmtId="0" fontId="4" fillId="0" borderId="0" xfId="0" applyFont="1" applyFill="1" applyBorder="1" applyAlignment="1">
      <alignment horizontal="center" shrinkToFit="1"/>
    </xf>
    <xf numFmtId="0" fontId="17" fillId="0" borderId="12" xfId="0" applyFont="1" applyFill="1" applyBorder="1" applyAlignment="1">
      <alignment horizontal="center"/>
    </xf>
    <xf numFmtId="0" fontId="17" fillId="0" borderId="0" xfId="0" applyFont="1" applyFill="1" applyBorder="1" applyAlignment="1">
      <alignment horizontal="center"/>
    </xf>
    <xf numFmtId="0" fontId="18" fillId="0" borderId="12" xfId="0" applyFont="1" applyBorder="1" applyAlignment="1">
      <alignment horizontal="left"/>
    </xf>
    <xf numFmtId="0" fontId="9" fillId="0" borderId="0" xfId="0" applyFont="1" applyAlignment="1">
      <alignment horizontal="center" vertical="center"/>
    </xf>
    <xf numFmtId="0" fontId="3" fillId="24" borderId="47" xfId="0" applyFont="1" applyFill="1" applyBorder="1" applyAlignment="1">
      <alignment horizontal="center" vertical="center"/>
    </xf>
    <xf numFmtId="0" fontId="3" fillId="24" borderId="14" xfId="0" applyFont="1" applyFill="1" applyBorder="1" applyAlignment="1">
      <alignment horizontal="center" vertical="center"/>
    </xf>
    <xf numFmtId="0" fontId="3" fillId="24" borderId="15" xfId="0" applyFont="1" applyFill="1" applyBorder="1" applyAlignment="1">
      <alignment horizontal="center" vertical="center"/>
    </xf>
    <xf numFmtId="0" fontId="17" fillId="0" borderId="31"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0" fillId="0" borderId="46" xfId="0" applyFont="1" applyBorder="1" applyAlignment="1">
      <alignment horizontal="center" vertical="center"/>
    </xf>
    <xf numFmtId="0" fontId="5" fillId="0" borderId="43" xfId="0" applyFont="1" applyBorder="1" applyAlignment="1">
      <alignment horizontal="center" vertical="center"/>
    </xf>
    <xf numFmtId="0" fontId="5" fillId="0" borderId="45" xfId="0" applyFont="1" applyBorder="1" applyAlignment="1">
      <alignment horizontal="center" vertical="center"/>
    </xf>
    <xf numFmtId="0" fontId="0" fillId="24" borderId="47" xfId="0" applyFont="1" applyFill="1" applyBorder="1" applyAlignment="1">
      <alignment horizontal="center" vertical="center"/>
    </xf>
    <xf numFmtId="0" fontId="0" fillId="24" borderId="14" xfId="0" applyFont="1" applyFill="1" applyBorder="1" applyAlignment="1">
      <alignment horizontal="center" vertical="center"/>
    </xf>
    <xf numFmtId="0" fontId="0" fillId="24" borderId="74" xfId="0" applyFont="1" applyFill="1" applyBorder="1" applyAlignment="1">
      <alignment horizontal="center" vertical="center"/>
    </xf>
    <xf numFmtId="0" fontId="5" fillId="24" borderId="48" xfId="0" applyFont="1" applyFill="1" applyBorder="1" applyAlignment="1">
      <alignment horizontal="center" vertical="center"/>
    </xf>
    <xf numFmtId="0" fontId="5" fillId="24" borderId="43" xfId="0" applyFont="1" applyFill="1" applyBorder="1" applyAlignment="1">
      <alignment horizontal="center" vertical="center"/>
    </xf>
    <xf numFmtId="0" fontId="5" fillId="24" borderId="44" xfId="0" applyFont="1" applyFill="1" applyBorder="1" applyAlignment="1">
      <alignment horizontal="center" vertical="center"/>
    </xf>
    <xf numFmtId="0" fontId="0" fillId="0" borderId="0" xfId="43" applyFont="1" applyAlignment="1">
      <alignment horizontal="left" vertical="top" wrapText="1"/>
    </xf>
    <xf numFmtId="0" fontId="4" fillId="0" borderId="0" xfId="43" applyFont="1" applyAlignment="1">
      <alignment horizontal="left" vertical="top" wrapText="1"/>
    </xf>
    <xf numFmtId="0" fontId="4" fillId="0" borderId="0" xfId="43" applyFont="1" applyAlignment="1">
      <alignment horizontal="left" vertical="center" shrinkToFit="1"/>
    </xf>
    <xf numFmtId="0" fontId="9" fillId="0" borderId="0" xfId="43" applyFont="1" applyAlignment="1">
      <alignment horizontal="center" vertical="center" wrapText="1"/>
    </xf>
    <xf numFmtId="0" fontId="4" fillId="0" borderId="0" xfId="43" applyFont="1" applyAlignment="1">
      <alignment horizontal="center" vertical="center"/>
    </xf>
    <xf numFmtId="0" fontId="50" fillId="0" borderId="0" xfId="43" applyFont="1" applyAlignment="1">
      <alignment horizontal="center" vertical="center" shrinkToFit="1"/>
    </xf>
    <xf numFmtId="0" fontId="7" fillId="0" borderId="0" xfId="43" applyFont="1" applyAlignment="1">
      <alignment horizontal="left" vertical="center"/>
    </xf>
    <xf numFmtId="0" fontId="95" fillId="0" borderId="19" xfId="42" applyFont="1" applyFill="1" applyBorder="1" applyAlignment="1">
      <alignment horizontal="center" vertical="center" wrapText="1"/>
    </xf>
    <xf numFmtId="0" fontId="95" fillId="0" borderId="13" xfId="42" applyFont="1" applyFill="1" applyBorder="1" applyAlignment="1">
      <alignment horizontal="center" vertical="center" wrapText="1"/>
    </xf>
    <xf numFmtId="0" fontId="95" fillId="0" borderId="13" xfId="42" applyFont="1" applyFill="1" applyBorder="1" applyAlignment="1">
      <alignment horizontal="left" vertical="center" wrapText="1"/>
    </xf>
    <xf numFmtId="0" fontId="95" fillId="0" borderId="24" xfId="42" applyFont="1" applyFill="1" applyBorder="1" applyAlignment="1">
      <alignment horizontal="left" vertical="center" wrapText="1"/>
    </xf>
    <xf numFmtId="0" fontId="95" fillId="0" borderId="17" xfId="42" applyFont="1" applyFill="1" applyBorder="1" applyAlignment="1">
      <alignment horizontal="center" vertical="center" wrapText="1"/>
    </xf>
    <xf numFmtId="0" fontId="95" fillId="0" borderId="10" xfId="42" applyFont="1" applyFill="1" applyBorder="1" applyAlignment="1">
      <alignment horizontal="center" vertical="center" wrapText="1"/>
    </xf>
    <xf numFmtId="0" fontId="95" fillId="0" borderId="10" xfId="42" applyFont="1" applyFill="1" applyBorder="1" applyAlignment="1">
      <alignment horizontal="left" vertical="center" wrapText="1"/>
    </xf>
    <xf numFmtId="0" fontId="95" fillId="0" borderId="11" xfId="42" applyFont="1" applyFill="1" applyBorder="1" applyAlignment="1">
      <alignment horizontal="left" vertical="center" wrapText="1"/>
    </xf>
    <xf numFmtId="0" fontId="95" fillId="0" borderId="0" xfId="42" applyFont="1" applyFill="1" applyBorder="1" applyAlignment="1">
      <alignment horizontal="left" vertical="center" wrapText="1"/>
    </xf>
    <xf numFmtId="0" fontId="95" fillId="0" borderId="18" xfId="42" applyFont="1" applyFill="1" applyBorder="1" applyAlignment="1">
      <alignment horizontal="left" vertical="center" wrapText="1"/>
    </xf>
    <xf numFmtId="0" fontId="95" fillId="0" borderId="165" xfId="42" applyFont="1" applyFill="1" applyBorder="1" applyAlignment="1">
      <alignment horizontal="center" vertical="center" wrapText="1"/>
    </xf>
    <xf numFmtId="0" fontId="95" fillId="0" borderId="166" xfId="42" applyFont="1" applyFill="1" applyBorder="1" applyAlignment="1">
      <alignment horizontal="center" vertical="center" wrapText="1"/>
    </xf>
    <xf numFmtId="0" fontId="95" fillId="0" borderId="12" xfId="42" applyFont="1" applyFill="1" applyBorder="1" applyAlignment="1">
      <alignment horizontal="left" vertical="center" wrapText="1"/>
    </xf>
    <xf numFmtId="0" fontId="95" fillId="0" borderId="11" xfId="42" applyFont="1" applyFill="1" applyBorder="1" applyAlignment="1">
      <alignment horizontal="center" vertical="center" wrapText="1"/>
    </xf>
    <xf numFmtId="0" fontId="15" fillId="24" borderId="17" xfId="42" applyFont="1" applyFill="1" applyBorder="1" applyAlignment="1">
      <alignment horizontal="left" vertical="center" wrapText="1"/>
    </xf>
    <xf numFmtId="0" fontId="15" fillId="24" borderId="10" xfId="42" applyFont="1" applyFill="1" applyBorder="1" applyAlignment="1">
      <alignment horizontal="left" vertical="center" wrapText="1"/>
    </xf>
    <xf numFmtId="0" fontId="15" fillId="24" borderId="11" xfId="42" applyFont="1" applyFill="1" applyBorder="1" applyAlignment="1">
      <alignment horizontal="left" vertical="center" wrapText="1"/>
    </xf>
    <xf numFmtId="0" fontId="38" fillId="0" borderId="17" xfId="42" applyFont="1" applyFill="1" applyBorder="1" applyAlignment="1">
      <alignment horizontal="center" vertical="center" wrapText="1"/>
    </xf>
    <xf numFmtId="0" fontId="38" fillId="0" borderId="10" xfId="42" applyFont="1" applyFill="1" applyBorder="1" applyAlignment="1">
      <alignment horizontal="center" vertical="center" wrapText="1"/>
    </xf>
    <xf numFmtId="0" fontId="38" fillId="0" borderId="10" xfId="42" applyFont="1" applyFill="1" applyBorder="1" applyAlignment="1">
      <alignment horizontal="left" vertical="center" wrapText="1"/>
    </xf>
    <xf numFmtId="0" fontId="38" fillId="0" borderId="11" xfId="42" applyFont="1" applyFill="1" applyBorder="1" applyAlignment="1">
      <alignment horizontal="left" vertical="center" wrapText="1"/>
    </xf>
    <xf numFmtId="0" fontId="64" fillId="24" borderId="39" xfId="42" applyFont="1" applyFill="1" applyBorder="1" applyAlignment="1">
      <alignment horizontal="left" vertical="center" wrapText="1"/>
    </xf>
    <xf numFmtId="0" fontId="64" fillId="24" borderId="0" xfId="42" applyFont="1" applyFill="1" applyBorder="1" applyAlignment="1">
      <alignment horizontal="left" vertical="center" wrapText="1"/>
    </xf>
    <xf numFmtId="0" fontId="64" fillId="24" borderId="38" xfId="42" applyFont="1" applyFill="1" applyBorder="1" applyAlignment="1">
      <alignment horizontal="left" vertical="center" wrapText="1"/>
    </xf>
    <xf numFmtId="0" fontId="64" fillId="24" borderId="16" xfId="42" applyFont="1" applyFill="1" applyBorder="1" applyAlignment="1">
      <alignment horizontal="left" vertical="center" wrapText="1"/>
    </xf>
    <xf numFmtId="0" fontId="64" fillId="24" borderId="12" xfId="42" applyFont="1" applyFill="1" applyBorder="1" applyAlignment="1">
      <alignment horizontal="left" vertical="center" wrapText="1"/>
    </xf>
    <xf numFmtId="0" fontId="64" fillId="24" borderId="18" xfId="42" applyFont="1" applyFill="1" applyBorder="1" applyAlignment="1">
      <alignment horizontal="left" vertical="center" wrapText="1"/>
    </xf>
    <xf numFmtId="0" fontId="95" fillId="0" borderId="39" xfId="42" applyFont="1" applyFill="1" applyBorder="1" applyAlignment="1">
      <alignment horizontal="center" vertical="center" wrapText="1"/>
    </xf>
    <xf numFmtId="0" fontId="95" fillId="0" borderId="0" xfId="42" applyFont="1" applyFill="1" applyBorder="1" applyAlignment="1">
      <alignment horizontal="center" vertical="center" wrapText="1"/>
    </xf>
    <xf numFmtId="0" fontId="95" fillId="0" borderId="169" xfId="42" applyFont="1" applyFill="1" applyBorder="1" applyAlignment="1">
      <alignment horizontal="left" vertical="center" wrapText="1"/>
    </xf>
    <xf numFmtId="0" fontId="95" fillId="0" borderId="38" xfId="42" applyFont="1" applyFill="1" applyBorder="1" applyAlignment="1">
      <alignment horizontal="left" vertical="center" wrapText="1"/>
    </xf>
    <xf numFmtId="0" fontId="7" fillId="0" borderId="70" xfId="43" applyFont="1" applyBorder="1" applyAlignment="1">
      <alignment horizontal="center" vertical="center"/>
    </xf>
    <xf numFmtId="0" fontId="7" fillId="0" borderId="39" xfId="43" applyFont="1" applyBorder="1" applyAlignment="1">
      <alignment horizontal="center" vertical="center"/>
    </xf>
    <xf numFmtId="0" fontId="7" fillId="0" borderId="38" xfId="43" applyFont="1" applyBorder="1" applyAlignment="1">
      <alignment horizontal="center" vertical="center"/>
    </xf>
    <xf numFmtId="0" fontId="15" fillId="24" borderId="17" xfId="42" applyFont="1" applyFill="1" applyBorder="1" applyAlignment="1">
      <alignment horizontal="left" vertical="center" shrinkToFit="1"/>
    </xf>
    <xf numFmtId="0" fontId="15" fillId="24" borderId="10" xfId="42" applyFont="1" applyFill="1" applyBorder="1" applyAlignment="1">
      <alignment horizontal="left" vertical="center" shrinkToFit="1"/>
    </xf>
    <xf numFmtId="0" fontId="15" fillId="24" borderId="11" xfId="42" applyFont="1" applyFill="1" applyBorder="1" applyAlignment="1">
      <alignment horizontal="left" vertical="center" shrinkToFit="1"/>
    </xf>
    <xf numFmtId="0" fontId="15" fillId="24" borderId="19" xfId="42" applyFont="1" applyFill="1" applyBorder="1" applyAlignment="1">
      <alignment horizontal="left" vertical="center" wrapText="1"/>
    </xf>
    <xf numFmtId="0" fontId="15" fillId="24" borderId="13" xfId="42" applyFont="1" applyFill="1" applyBorder="1" applyAlignment="1">
      <alignment horizontal="left" vertical="center" wrapText="1"/>
    </xf>
    <xf numFmtId="0" fontId="15" fillId="24" borderId="24" xfId="42" applyFont="1" applyFill="1" applyBorder="1" applyAlignment="1">
      <alignment horizontal="left" vertical="center" wrapText="1"/>
    </xf>
    <xf numFmtId="0" fontId="15" fillId="24" borderId="16" xfId="42" applyFont="1" applyFill="1" applyBorder="1" applyAlignment="1">
      <alignment horizontal="left" vertical="center" wrapText="1"/>
    </xf>
    <xf numFmtId="0" fontId="15" fillId="24" borderId="12" xfId="42" applyFont="1" applyFill="1" applyBorder="1" applyAlignment="1">
      <alignment horizontal="left" vertical="center" wrapText="1"/>
    </xf>
    <xf numFmtId="0" fontId="15" fillId="24" borderId="18" xfId="42" applyFont="1" applyFill="1" applyBorder="1" applyAlignment="1">
      <alignment horizontal="left" vertical="center" wrapText="1"/>
    </xf>
    <xf numFmtId="0" fontId="64" fillId="24" borderId="17" xfId="42" applyFont="1" applyFill="1" applyBorder="1" applyAlignment="1">
      <alignment horizontal="left" vertical="center" wrapText="1"/>
    </xf>
    <xf numFmtId="0" fontId="64" fillId="24" borderId="10" xfId="42" applyFont="1" applyFill="1" applyBorder="1" applyAlignment="1">
      <alignment horizontal="left" vertical="center" wrapText="1"/>
    </xf>
    <xf numFmtId="0" fontId="64" fillId="24" borderId="11" xfId="42" applyFont="1" applyFill="1" applyBorder="1" applyAlignment="1">
      <alignment horizontal="left" vertical="center" wrapText="1"/>
    </xf>
    <xf numFmtId="0" fontId="17" fillId="0" borderId="10" xfId="43" applyFont="1" applyBorder="1" applyAlignment="1">
      <alignment horizontal="center" vertical="center"/>
    </xf>
    <xf numFmtId="0" fontId="17" fillId="0" borderId="17" xfId="43" applyFont="1" applyBorder="1" applyAlignment="1">
      <alignment horizontal="center" vertical="center"/>
    </xf>
    <xf numFmtId="0" fontId="17" fillId="0" borderId="11" xfId="43" applyFont="1" applyBorder="1" applyAlignment="1">
      <alignment horizontal="center" vertical="center"/>
    </xf>
    <xf numFmtId="0" fontId="4" fillId="24" borderId="116" xfId="43" applyFont="1" applyFill="1" applyBorder="1" applyAlignment="1">
      <alignment horizontal="center" vertical="center"/>
    </xf>
    <xf numFmtId="0" fontId="4" fillId="24" borderId="115" xfId="43" applyFont="1" applyFill="1" applyBorder="1" applyAlignment="1">
      <alignment horizontal="center" vertical="center"/>
    </xf>
    <xf numFmtId="0" fontId="4" fillId="24" borderId="117" xfId="43" applyFont="1" applyFill="1" applyBorder="1" applyAlignment="1">
      <alignment horizontal="center" vertical="center"/>
    </xf>
    <xf numFmtId="0" fontId="18" fillId="0" borderId="107" xfId="43" applyFont="1" applyBorder="1" applyAlignment="1">
      <alignment horizontal="center" vertical="center"/>
    </xf>
    <xf numFmtId="0" fontId="18" fillId="0" borderId="108" xfId="43" applyFont="1" applyBorder="1" applyAlignment="1">
      <alignment horizontal="center" vertical="center"/>
    </xf>
    <xf numFmtId="0" fontId="18" fillId="0" borderId="109" xfId="43" applyFont="1" applyBorder="1" applyAlignment="1">
      <alignment horizontal="center" vertical="center"/>
    </xf>
    <xf numFmtId="0" fontId="18" fillId="0" borderId="39" xfId="43" applyFont="1" applyBorder="1" applyAlignment="1">
      <alignment horizontal="center" vertical="center"/>
    </xf>
    <xf numFmtId="0" fontId="18" fillId="0" borderId="0" xfId="43" applyFont="1" applyBorder="1" applyAlignment="1">
      <alignment horizontal="center" vertical="center"/>
    </xf>
    <xf numFmtId="0" fontId="18" fillId="0" borderId="38" xfId="43" applyFont="1" applyBorder="1" applyAlignment="1">
      <alignment horizontal="center" vertical="center"/>
    </xf>
    <xf numFmtId="0" fontId="95" fillId="0" borderId="163" xfId="42" applyFont="1" applyFill="1" applyBorder="1" applyAlignment="1">
      <alignment horizontal="center" vertical="center" wrapText="1"/>
    </xf>
    <xf numFmtId="0" fontId="95" fillId="0" borderId="164" xfId="42" applyFont="1" applyFill="1" applyBorder="1" applyAlignment="1">
      <alignment horizontal="center" vertical="center" wrapText="1"/>
    </xf>
    <xf numFmtId="0" fontId="95" fillId="0" borderId="166" xfId="42" applyFont="1" applyFill="1" applyBorder="1" applyAlignment="1">
      <alignment horizontal="left" vertical="center" wrapText="1"/>
    </xf>
    <xf numFmtId="0" fontId="95" fillId="0" borderId="167" xfId="42" applyFont="1" applyFill="1" applyBorder="1" applyAlignment="1">
      <alignment horizontal="left" vertical="center" wrapText="1"/>
    </xf>
    <xf numFmtId="0" fontId="95" fillId="0" borderId="16" xfId="42" applyFont="1" applyFill="1" applyBorder="1" applyAlignment="1">
      <alignment horizontal="center" vertical="center" wrapText="1"/>
    </xf>
    <xf numFmtId="0" fontId="95" fillId="0" borderId="12" xfId="42" applyFont="1" applyFill="1" applyBorder="1" applyAlignment="1">
      <alignment horizontal="center" vertical="center" wrapText="1"/>
    </xf>
    <xf numFmtId="0" fontId="64" fillId="24" borderId="19" xfId="42" applyFont="1" applyFill="1" applyBorder="1" applyAlignment="1">
      <alignment horizontal="left" vertical="center" wrapText="1"/>
    </xf>
    <xf numFmtId="0" fontId="64" fillId="24" borderId="13" xfId="42" applyFont="1" applyFill="1" applyBorder="1" applyAlignment="1">
      <alignment horizontal="left" vertical="center" wrapText="1"/>
    </xf>
    <xf numFmtId="0" fontId="64" fillId="24" borderId="24" xfId="42" applyFont="1" applyFill="1" applyBorder="1" applyAlignment="1">
      <alignment horizontal="left" vertical="center" wrapText="1"/>
    </xf>
    <xf numFmtId="0" fontId="15" fillId="24" borderId="160" xfId="42" applyFont="1" applyFill="1" applyBorder="1" applyAlignment="1">
      <alignment horizontal="left" vertical="center" wrapText="1"/>
    </xf>
    <xf numFmtId="0" fontId="15" fillId="24" borderId="161" xfId="42" applyFont="1" applyFill="1" applyBorder="1" applyAlignment="1">
      <alignment horizontal="left" vertical="center" wrapText="1"/>
    </xf>
    <xf numFmtId="0" fontId="15" fillId="24" borderId="162" xfId="42" applyFont="1" applyFill="1" applyBorder="1" applyAlignment="1">
      <alignment horizontal="left" vertical="center" wrapText="1"/>
    </xf>
    <xf numFmtId="0" fontId="4" fillId="31" borderId="10" xfId="43" applyFont="1" applyFill="1" applyBorder="1" applyAlignment="1">
      <alignment horizontal="center" vertical="center"/>
    </xf>
    <xf numFmtId="0" fontId="4" fillId="31" borderId="11" xfId="43" applyFont="1" applyFill="1" applyBorder="1" applyAlignment="1">
      <alignment horizontal="center" vertical="center"/>
    </xf>
    <xf numFmtId="0" fontId="15" fillId="24" borderId="118" xfId="42" applyFont="1" applyFill="1" applyBorder="1" applyAlignment="1">
      <alignment horizontal="center" vertical="center" wrapText="1"/>
    </xf>
    <xf numFmtId="0" fontId="15" fillId="24" borderId="119" xfId="42" applyFont="1" applyFill="1" applyBorder="1" applyAlignment="1">
      <alignment horizontal="center" vertical="center" wrapText="1"/>
    </xf>
    <xf numFmtId="0" fontId="7" fillId="24" borderId="118" xfId="43" applyFont="1" applyFill="1" applyBorder="1" applyAlignment="1">
      <alignment horizontal="center" vertical="center" wrapText="1"/>
    </xf>
    <xf numFmtId="0" fontId="7" fillId="24" borderId="168" xfId="43" applyFont="1" applyFill="1" applyBorder="1" applyAlignment="1">
      <alignment horizontal="center" vertical="center"/>
    </xf>
    <xf numFmtId="0" fontId="4" fillId="24" borderId="39" xfId="51" applyFont="1" applyFill="1" applyBorder="1" applyAlignment="1">
      <alignment horizontal="center" vertical="center" wrapText="1"/>
    </xf>
    <xf numFmtId="0" fontId="4" fillId="24" borderId="16" xfId="51" applyFont="1" applyFill="1" applyBorder="1" applyAlignment="1">
      <alignment horizontal="center" vertical="center"/>
    </xf>
    <xf numFmtId="0" fontId="4" fillId="24" borderId="19" xfId="51" applyFont="1" applyFill="1" applyBorder="1" applyAlignment="1">
      <alignment horizontal="center" vertical="center" wrapText="1"/>
    </xf>
    <xf numFmtId="0" fontId="4" fillId="24" borderId="24" xfId="51" applyFont="1" applyFill="1" applyBorder="1" applyAlignment="1">
      <alignment horizontal="center" vertical="center" wrapText="1"/>
    </xf>
    <xf numFmtId="0" fontId="4" fillId="24" borderId="0" xfId="51" applyFont="1" applyFill="1" applyBorder="1" applyAlignment="1">
      <alignment horizontal="center" vertical="center" wrapText="1"/>
    </xf>
    <xf numFmtId="0" fontId="4" fillId="24" borderId="38" xfId="51" applyFont="1" applyFill="1" applyBorder="1" applyAlignment="1">
      <alignment horizontal="center" vertical="center" wrapText="1"/>
    </xf>
    <xf numFmtId="0" fontId="4" fillId="24" borderId="16" xfId="51" applyFont="1" applyFill="1" applyBorder="1" applyAlignment="1">
      <alignment horizontal="center" vertical="center" wrapText="1"/>
    </xf>
    <xf numFmtId="0" fontId="4" fillId="24" borderId="12" xfId="51" applyFont="1" applyFill="1" applyBorder="1" applyAlignment="1">
      <alignment horizontal="center" vertical="center" wrapText="1"/>
    </xf>
    <xf numFmtId="0" fontId="4" fillId="24" borderId="18" xfId="51" applyFont="1" applyFill="1" applyBorder="1" applyAlignment="1">
      <alignment horizontal="center" vertical="center" wrapText="1"/>
    </xf>
    <xf numFmtId="0" fontId="4" fillId="24" borderId="19" xfId="51" applyFont="1" applyFill="1" applyBorder="1" applyAlignment="1">
      <alignment horizontal="center" vertical="center"/>
    </xf>
    <xf numFmtId="0" fontId="4" fillId="24" borderId="37" xfId="43" applyFont="1" applyFill="1" applyBorder="1" applyAlignment="1">
      <alignment horizontal="center" vertical="center"/>
    </xf>
    <xf numFmtId="0" fontId="4" fillId="24" borderId="36" xfId="43" applyFont="1" applyFill="1" applyBorder="1" applyAlignment="1">
      <alignment horizontal="center" vertical="center"/>
    </xf>
    <xf numFmtId="0" fontId="4" fillId="24" borderId="99" xfId="43" applyFont="1" applyFill="1" applyBorder="1" applyAlignment="1">
      <alignment horizontal="center" vertical="center"/>
    </xf>
    <xf numFmtId="0" fontId="4" fillId="24" borderId="17" xfId="43" applyFont="1" applyFill="1" applyBorder="1" applyAlignment="1">
      <alignment horizontal="center" vertical="center" wrapText="1"/>
    </xf>
    <xf numFmtId="0" fontId="4" fillId="24" borderId="10" xfId="43" applyFont="1" applyFill="1" applyBorder="1" applyAlignment="1">
      <alignment horizontal="center" vertical="center" wrapText="1"/>
    </xf>
    <xf numFmtId="0" fontId="4" fillId="24" borderId="11" xfId="43" applyFont="1" applyFill="1" applyBorder="1" applyAlignment="1">
      <alignment horizontal="center" vertical="center" wrapText="1"/>
    </xf>
    <xf numFmtId="0" fontId="4" fillId="0" borderId="17" xfId="51" applyFont="1" applyBorder="1" applyAlignment="1">
      <alignment horizontal="left" vertical="center"/>
    </xf>
    <xf numFmtId="0" fontId="4" fillId="0" borderId="10" xfId="51" applyFont="1" applyBorder="1" applyAlignment="1">
      <alignment horizontal="left" vertical="center"/>
    </xf>
    <xf numFmtId="0" fontId="4" fillId="0" borderId="11" xfId="51" applyFont="1" applyBorder="1" applyAlignment="1">
      <alignment horizontal="left" vertical="center"/>
    </xf>
    <xf numFmtId="0" fontId="19" fillId="0" borderId="13" xfId="51" applyFont="1" applyBorder="1" applyAlignment="1">
      <alignment horizontal="center" vertical="center"/>
    </xf>
    <xf numFmtId="0" fontId="19" fillId="0" borderId="24" xfId="51" applyFont="1" applyBorder="1" applyAlignment="1">
      <alignment horizontal="center" vertical="center"/>
    </xf>
    <xf numFmtId="0" fontId="18" fillId="0" borderId="36" xfId="43" applyFont="1" applyBorder="1" applyAlignment="1">
      <alignment horizontal="center" vertical="center"/>
    </xf>
    <xf numFmtId="0" fontId="18" fillId="0" borderId="99" xfId="43" applyFont="1" applyBorder="1" applyAlignment="1">
      <alignment horizontal="center" vertical="center"/>
    </xf>
    <xf numFmtId="0" fontId="4" fillId="24" borderId="39" xfId="43" applyFont="1" applyFill="1" applyBorder="1" applyAlignment="1">
      <alignment horizontal="center" vertical="center" shrinkToFit="1"/>
    </xf>
    <xf numFmtId="0" fontId="5" fillId="24" borderId="66" xfId="43" applyFont="1" applyFill="1" applyBorder="1" applyAlignment="1">
      <alignment horizontal="center" vertical="center" shrinkToFit="1"/>
    </xf>
    <xf numFmtId="0" fontId="5" fillId="24" borderId="60" xfId="43" applyFont="1" applyFill="1" applyBorder="1" applyAlignment="1">
      <alignment horizontal="center" vertical="center" shrinkToFit="1"/>
    </xf>
    <xf numFmtId="0" fontId="5" fillId="24" borderId="86" xfId="43" applyFont="1" applyFill="1" applyBorder="1" applyAlignment="1">
      <alignment horizontal="center" vertical="center" shrinkToFit="1"/>
    </xf>
    <xf numFmtId="0" fontId="4" fillId="24" borderId="39" xfId="51" applyFont="1" applyFill="1" applyBorder="1" applyAlignment="1">
      <alignment horizontal="center" vertical="center"/>
    </xf>
    <xf numFmtId="0" fontId="19" fillId="0" borderId="39" xfId="43" applyFont="1" applyBorder="1" applyAlignment="1">
      <alignment horizontal="left" vertical="center"/>
    </xf>
    <xf numFmtId="0" fontId="19" fillId="0" borderId="0" xfId="43" applyFont="1" applyBorder="1" applyAlignment="1">
      <alignment horizontal="left" vertical="center"/>
    </xf>
    <xf numFmtId="0" fontId="2" fillId="0" borderId="0" xfId="55" applyBorder="1" applyAlignment="1">
      <alignment horizontal="left" vertical="center" shrinkToFit="1"/>
    </xf>
    <xf numFmtId="0" fontId="2" fillId="0" borderId="10" xfId="55" applyBorder="1" applyAlignment="1">
      <alignment horizontal="center" vertical="center"/>
    </xf>
    <xf numFmtId="0" fontId="2" fillId="0" borderId="0" xfId="55" applyAlignment="1">
      <alignment horizontal="left" vertical="center"/>
    </xf>
    <xf numFmtId="0" fontId="2" fillId="0" borderId="0" xfId="55" applyAlignment="1">
      <alignment horizontal="left" vertical="center" shrinkToFit="1"/>
    </xf>
    <xf numFmtId="0" fontId="2" fillId="0" borderId="69" xfId="55" applyBorder="1" applyAlignment="1">
      <alignment horizontal="center" vertical="center"/>
    </xf>
    <xf numFmtId="0" fontId="2" fillId="0" borderId="71" xfId="55" applyBorder="1" applyAlignment="1">
      <alignment horizontal="center" vertical="center"/>
    </xf>
    <xf numFmtId="0" fontId="2" fillId="0" borderId="70" xfId="55" applyBorder="1" applyAlignment="1">
      <alignment horizontal="center" vertical="center"/>
    </xf>
    <xf numFmtId="0" fontId="45" fillId="0" borderId="39" xfId="55" applyFont="1" applyBorder="1" applyAlignment="1">
      <alignment horizontal="left" vertical="center"/>
    </xf>
    <xf numFmtId="0" fontId="46" fillId="0" borderId="0" xfId="55" applyFont="1" applyBorder="1" applyAlignment="1">
      <alignment horizontal="left" vertical="center"/>
    </xf>
    <xf numFmtId="0" fontId="46" fillId="0" borderId="38" xfId="55" applyFont="1" applyBorder="1" applyAlignment="1">
      <alignment horizontal="left" vertical="center"/>
    </xf>
    <xf numFmtId="0" fontId="45" fillId="0" borderId="16" xfId="55" applyFont="1" applyBorder="1" applyAlignment="1">
      <alignment horizontal="left" vertical="center" shrinkToFit="1"/>
    </xf>
    <xf numFmtId="0" fontId="46" fillId="0" borderId="12" xfId="55" applyFont="1" applyBorder="1" applyAlignment="1">
      <alignment horizontal="left" vertical="center" shrinkToFit="1"/>
    </xf>
    <xf numFmtId="0" fontId="46" fillId="0" borderId="18" xfId="55" applyFont="1" applyBorder="1" applyAlignment="1">
      <alignment horizontal="left" vertical="center" shrinkToFit="1"/>
    </xf>
    <xf numFmtId="0" fontId="2" fillId="0" borderId="11" xfId="55" applyBorder="1" applyAlignment="1">
      <alignment horizontal="center" vertical="center"/>
    </xf>
    <xf numFmtId="0" fontId="2" fillId="0" borderId="13" xfId="55" applyBorder="1" applyAlignment="1">
      <alignment horizontal="center" vertical="center" shrinkToFit="1"/>
    </xf>
    <xf numFmtId="0" fontId="2" fillId="0" borderId="12" xfId="55" applyBorder="1" applyAlignment="1">
      <alignment horizontal="center" vertical="center"/>
    </xf>
    <xf numFmtId="0" fontId="2" fillId="0" borderId="0" xfId="55" applyAlignment="1">
      <alignment horizontal="right" vertical="center"/>
    </xf>
    <xf numFmtId="0" fontId="2" fillId="0" borderId="0" xfId="55" applyAlignment="1">
      <alignment horizontal="center" vertical="center"/>
    </xf>
    <xf numFmtId="0" fontId="45" fillId="0" borderId="39" xfId="55" applyFont="1" applyFill="1" applyBorder="1" applyAlignment="1">
      <alignment horizontal="left" vertical="center" shrinkToFit="1"/>
    </xf>
    <xf numFmtId="0" fontId="46" fillId="0" borderId="0" xfId="55" applyFont="1" applyFill="1" applyBorder="1" applyAlignment="1">
      <alignment horizontal="left" vertical="center" shrinkToFit="1"/>
    </xf>
    <xf numFmtId="0" fontId="46" fillId="0" borderId="38" xfId="55" applyFont="1" applyFill="1" applyBorder="1" applyAlignment="1">
      <alignment horizontal="left" vertical="center" shrinkToFit="1"/>
    </xf>
    <xf numFmtId="0" fontId="69" fillId="0" borderId="0" xfId="58" applyFont="1" applyAlignment="1">
      <alignment horizontal="center" vertical="center"/>
    </xf>
    <xf numFmtId="0" fontId="58" fillId="0" borderId="0" xfId="58" applyAlignment="1">
      <alignment horizontal="center" vertical="center" shrinkToFit="1"/>
    </xf>
    <xf numFmtId="0" fontId="64" fillId="0" borderId="0" xfId="58" applyFont="1" applyAlignment="1">
      <alignment horizontal="left" vertical="center"/>
    </xf>
    <xf numFmtId="0" fontId="58" fillId="0" borderId="0" xfId="58" applyAlignment="1">
      <alignment horizontal="left" vertical="center"/>
    </xf>
    <xf numFmtId="0" fontId="69" fillId="0" borderId="0" xfId="58" applyFont="1" applyAlignment="1">
      <alignment horizontal="left" vertical="center"/>
    </xf>
    <xf numFmtId="0" fontId="58" fillId="0" borderId="0" xfId="58" applyAlignment="1">
      <alignment horizontal="left" vertical="center" shrinkToFit="1"/>
    </xf>
    <xf numFmtId="0" fontId="58" fillId="0" borderId="0" xfId="58" applyAlignment="1">
      <alignment horizontal="center" vertical="center"/>
    </xf>
    <xf numFmtId="0" fontId="66" fillId="0" borderId="0" xfId="58" applyFont="1" applyFill="1" applyBorder="1" applyAlignment="1">
      <alignment horizontal="center" vertical="center"/>
    </xf>
    <xf numFmtId="0" fontId="61" fillId="0" borderId="17" xfId="58" applyFont="1" applyBorder="1" applyAlignment="1">
      <alignment horizontal="center" vertical="center"/>
    </xf>
    <xf numFmtId="0" fontId="61" fillId="0" borderId="10" xfId="58" applyFont="1" applyBorder="1" applyAlignment="1">
      <alignment horizontal="center" vertical="center"/>
    </xf>
    <xf numFmtId="0" fontId="61" fillId="0" borderId="11" xfId="58" applyFont="1" applyBorder="1" applyAlignment="1">
      <alignment horizontal="center" vertical="center"/>
    </xf>
    <xf numFmtId="0" fontId="61" fillId="0" borderId="17" xfId="58" applyFont="1" applyBorder="1" applyAlignment="1">
      <alignment horizontal="center" vertical="center" wrapText="1"/>
    </xf>
    <xf numFmtId="0" fontId="61" fillId="0" borderId="10" xfId="58" applyFont="1" applyBorder="1" applyAlignment="1">
      <alignment horizontal="center" vertical="center" wrapText="1"/>
    </xf>
    <xf numFmtId="0" fontId="61" fillId="0" borderId="11" xfId="58" applyFont="1" applyBorder="1" applyAlignment="1">
      <alignment horizontal="center" vertical="center" wrapText="1"/>
    </xf>
    <xf numFmtId="0" fontId="61" fillId="0" borderId="0" xfId="58" applyFont="1" applyBorder="1" applyAlignment="1">
      <alignment horizontal="center" vertical="center"/>
    </xf>
    <xf numFmtId="0" fontId="63" fillId="0" borderId="12" xfId="58" applyFont="1" applyBorder="1" applyAlignment="1">
      <alignment horizontal="center" vertical="center" shrinkToFit="1"/>
    </xf>
    <xf numFmtId="0" fontId="57" fillId="0" borderId="69" xfId="58" applyFont="1" applyBorder="1" applyAlignment="1">
      <alignment horizontal="center" vertical="center" shrinkToFit="1"/>
    </xf>
    <xf numFmtId="0" fontId="57" fillId="0" borderId="70" xfId="58" applyFont="1" applyBorder="1" applyAlignment="1">
      <alignment horizontal="center" vertical="center" shrinkToFit="1"/>
    </xf>
    <xf numFmtId="0" fontId="57" fillId="0" borderId="71" xfId="58" applyFont="1" applyBorder="1" applyAlignment="1">
      <alignment vertical="center" shrinkToFit="1"/>
    </xf>
    <xf numFmtId="0" fontId="61" fillId="0" borderId="19" xfId="58" applyFont="1" applyBorder="1" applyAlignment="1">
      <alignment horizontal="center" vertical="center"/>
    </xf>
    <xf numFmtId="0" fontId="61" fillId="0" borderId="13" xfId="58" applyFont="1" applyBorder="1" applyAlignment="1">
      <alignment horizontal="center" vertical="center"/>
    </xf>
    <xf numFmtId="0" fontId="63" fillId="0" borderId="0" xfId="58" applyFont="1" applyBorder="1" applyAlignment="1">
      <alignment horizontal="center" vertical="center"/>
    </xf>
    <xf numFmtId="0" fontId="59" fillId="0" borderId="0" xfId="58" applyFont="1" applyAlignment="1">
      <alignment horizontal="center" vertical="center"/>
    </xf>
    <xf numFmtId="0" fontId="57" fillId="0" borderId="10" xfId="58" applyFont="1" applyBorder="1" applyAlignment="1">
      <alignment horizontal="center" vertical="center"/>
    </xf>
    <xf numFmtId="0" fontId="57" fillId="0" borderId="11" xfId="58" applyFont="1" applyBorder="1" applyAlignment="1">
      <alignment horizontal="center"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57"/>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9"/>
    <cellStyle name="標準 2 3" xfId="63"/>
    <cellStyle name="標準 3" xfId="48"/>
    <cellStyle name="標準 3 2" xfId="60"/>
    <cellStyle name="標準 4" xfId="50"/>
    <cellStyle name="標準 4 2" xfId="59"/>
    <cellStyle name="標準 5" xfId="52"/>
    <cellStyle name="標準 6" xfId="55"/>
    <cellStyle name="標準 7" xfId="58"/>
    <cellStyle name="標準 8" xfId="62"/>
    <cellStyle name="標準_34henkou_houjin(1)" xfId="42"/>
    <cellStyle name="標準_kyotaku_kinyuurei" xfId="56"/>
    <cellStyle name="標準_記載方法" xfId="61"/>
    <cellStyle name="標準_第１号様式・付表" xfId="43"/>
    <cellStyle name="標準_第１号様式・付表(通所介護）" xfId="44"/>
    <cellStyle name="標準_通所②" xfId="54"/>
    <cellStyle name="標準_付表　訪問介護　修正版" xfId="45"/>
    <cellStyle name="標準_付表　訪問介護　修正版_第一号様式" xfId="46"/>
    <cellStyle name="標準_付表　訪問介護　修正版_第一号様式 2" xfId="51"/>
    <cellStyle name="標準_訪問介護申請書" xfId="53"/>
    <cellStyle name="良い" xfId="4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CCECFF"/>
      <color rgb="FFCCFF99"/>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46</xdr:row>
      <xdr:rowOff>0</xdr:rowOff>
    </xdr:from>
    <xdr:to>
      <xdr:col>31</xdr:col>
      <xdr:colOff>0</xdr:colOff>
      <xdr:row>46</xdr:row>
      <xdr:rowOff>0</xdr:rowOff>
    </xdr:to>
    <xdr:sp macro="" textlink="">
      <xdr:nvSpPr>
        <xdr:cNvPr id="2" name="Line 1"/>
        <xdr:cNvSpPr>
          <a:spLocks noChangeShapeType="1"/>
        </xdr:cNvSpPr>
      </xdr:nvSpPr>
      <xdr:spPr bwMode="auto">
        <a:xfrm>
          <a:off x="3981450" y="8372475"/>
          <a:ext cx="3571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46</xdr:row>
      <xdr:rowOff>0</xdr:rowOff>
    </xdr:from>
    <xdr:to>
      <xdr:col>20</xdr:col>
      <xdr:colOff>38100</xdr:colOff>
      <xdr:row>46</xdr:row>
      <xdr:rowOff>0</xdr:rowOff>
    </xdr:to>
    <xdr:sp macro="" textlink="">
      <xdr:nvSpPr>
        <xdr:cNvPr id="3" name="Line 2"/>
        <xdr:cNvSpPr>
          <a:spLocks noChangeShapeType="1"/>
        </xdr:cNvSpPr>
      </xdr:nvSpPr>
      <xdr:spPr bwMode="auto">
        <a:xfrm>
          <a:off x="2114550" y="8372475"/>
          <a:ext cx="2857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28575</xdr:colOff>
      <xdr:row>14</xdr:row>
      <xdr:rowOff>9525</xdr:rowOff>
    </xdr:from>
    <xdr:to>
      <xdr:col>23</xdr:col>
      <xdr:colOff>47625</xdr:colOff>
      <xdr:row>14</xdr:row>
      <xdr:rowOff>28575</xdr:rowOff>
    </xdr:to>
    <xdr:sp macro="" textlink="">
      <xdr:nvSpPr>
        <xdr:cNvPr id="6" name="Line 9"/>
        <xdr:cNvSpPr>
          <a:spLocks noChangeShapeType="1"/>
        </xdr:cNvSpPr>
      </xdr:nvSpPr>
      <xdr:spPr bwMode="auto">
        <a:xfrm flipV="1">
          <a:off x="5676900" y="2419350"/>
          <a:ext cx="1905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17</xdr:row>
      <xdr:rowOff>0</xdr:rowOff>
    </xdr:from>
    <xdr:to>
      <xdr:col>23</xdr:col>
      <xdr:colOff>47625</xdr:colOff>
      <xdr:row>17</xdr:row>
      <xdr:rowOff>0</xdr:rowOff>
    </xdr:to>
    <xdr:sp macro="" textlink="">
      <xdr:nvSpPr>
        <xdr:cNvPr id="7" name="Line 11"/>
        <xdr:cNvSpPr>
          <a:spLocks noChangeShapeType="1"/>
        </xdr:cNvSpPr>
      </xdr:nvSpPr>
      <xdr:spPr bwMode="auto">
        <a:xfrm flipV="1">
          <a:off x="5676900" y="286702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24</xdr:row>
      <xdr:rowOff>0</xdr:rowOff>
    </xdr:from>
    <xdr:to>
      <xdr:col>31</xdr:col>
      <xdr:colOff>0</xdr:colOff>
      <xdr:row>24</xdr:row>
      <xdr:rowOff>0</xdr:rowOff>
    </xdr:to>
    <xdr:sp macro="" textlink="">
      <xdr:nvSpPr>
        <xdr:cNvPr id="6" name="Line 1"/>
        <xdr:cNvSpPr>
          <a:spLocks noChangeShapeType="1"/>
        </xdr:cNvSpPr>
      </xdr:nvSpPr>
      <xdr:spPr bwMode="auto">
        <a:xfrm>
          <a:off x="3981450" y="9258300"/>
          <a:ext cx="3571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24</xdr:row>
      <xdr:rowOff>0</xdr:rowOff>
    </xdr:from>
    <xdr:to>
      <xdr:col>20</xdr:col>
      <xdr:colOff>38100</xdr:colOff>
      <xdr:row>24</xdr:row>
      <xdr:rowOff>0</xdr:rowOff>
    </xdr:to>
    <xdr:sp macro="" textlink="">
      <xdr:nvSpPr>
        <xdr:cNvPr id="7" name="Line 2"/>
        <xdr:cNvSpPr>
          <a:spLocks noChangeShapeType="1"/>
        </xdr:cNvSpPr>
      </xdr:nvSpPr>
      <xdr:spPr bwMode="auto">
        <a:xfrm>
          <a:off x="2114550" y="9258300"/>
          <a:ext cx="2857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49</xdr:row>
      <xdr:rowOff>0</xdr:rowOff>
    </xdr:from>
    <xdr:to>
      <xdr:col>31</xdr:col>
      <xdr:colOff>0</xdr:colOff>
      <xdr:row>49</xdr:row>
      <xdr:rowOff>0</xdr:rowOff>
    </xdr:to>
    <xdr:sp macro="" textlink="">
      <xdr:nvSpPr>
        <xdr:cNvPr id="8" name="Line 1"/>
        <xdr:cNvSpPr>
          <a:spLocks noChangeShapeType="1"/>
        </xdr:cNvSpPr>
      </xdr:nvSpPr>
      <xdr:spPr bwMode="auto">
        <a:xfrm>
          <a:off x="3981450" y="4781550"/>
          <a:ext cx="3571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49</xdr:row>
      <xdr:rowOff>0</xdr:rowOff>
    </xdr:from>
    <xdr:to>
      <xdr:col>20</xdr:col>
      <xdr:colOff>38100</xdr:colOff>
      <xdr:row>49</xdr:row>
      <xdr:rowOff>0</xdr:rowOff>
    </xdr:to>
    <xdr:sp macro="" textlink="">
      <xdr:nvSpPr>
        <xdr:cNvPr id="9" name="Line 2"/>
        <xdr:cNvSpPr>
          <a:spLocks noChangeShapeType="1"/>
        </xdr:cNvSpPr>
      </xdr:nvSpPr>
      <xdr:spPr bwMode="auto">
        <a:xfrm>
          <a:off x="2114550" y="4781550"/>
          <a:ext cx="2857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380999</xdr:colOff>
      <xdr:row>2</xdr:row>
      <xdr:rowOff>190500</xdr:rowOff>
    </xdr:from>
    <xdr:to>
      <xdr:col>27</xdr:col>
      <xdr:colOff>17318</xdr:colOff>
      <xdr:row>12</xdr:row>
      <xdr:rowOff>0</xdr:rowOff>
    </xdr:to>
    <xdr:sp macro="" textlink="">
      <xdr:nvSpPr>
        <xdr:cNvPr id="2" name="角丸四角形吹き出し 1"/>
        <xdr:cNvSpPr/>
      </xdr:nvSpPr>
      <xdr:spPr bwMode="auto">
        <a:xfrm>
          <a:off x="8262937" y="714375"/>
          <a:ext cx="3065319" cy="2428875"/>
        </a:xfrm>
        <a:prstGeom prst="wedgeRoundRectCallout">
          <a:avLst>
            <a:gd name="adj1" fmla="val -63180"/>
            <a:gd name="adj2" fmla="val 91278"/>
            <a:gd name="adj3" fmla="val 16667"/>
          </a:avLst>
        </a:prstGeom>
        <a:solidFill>
          <a:schemeClr val="bg1"/>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184004</xdr:colOff>
      <xdr:row>3</xdr:row>
      <xdr:rowOff>192664</xdr:rowOff>
    </xdr:from>
    <xdr:to>
      <xdr:col>27</xdr:col>
      <xdr:colOff>305231</xdr:colOff>
      <xdr:row>11</xdr:row>
      <xdr:rowOff>142874</xdr:rowOff>
    </xdr:to>
    <xdr:sp macro="" textlink="">
      <xdr:nvSpPr>
        <xdr:cNvPr id="3" name="テキスト ボックス 2"/>
        <xdr:cNvSpPr txBox="1"/>
      </xdr:nvSpPr>
      <xdr:spPr>
        <a:xfrm>
          <a:off x="8494567" y="978477"/>
          <a:ext cx="3121602" cy="2045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シフト記号表に</a:t>
          </a:r>
          <a:endParaRPr kumimoji="1" lang="en-US" altLang="ja-JP" sz="2400" b="1"/>
        </a:p>
        <a:p>
          <a:r>
            <a:rPr kumimoji="1" lang="ja-JP" altLang="en-US" sz="2400" b="1"/>
            <a:t>勤務時間の</a:t>
          </a:r>
          <a:endParaRPr kumimoji="1" lang="en-US" altLang="ja-JP" sz="2400" b="1"/>
        </a:p>
        <a:p>
          <a:r>
            <a:rPr kumimoji="1" lang="ja-JP" altLang="en-US" sz="2400" b="1"/>
            <a:t>入力してから</a:t>
          </a:r>
          <a:endParaRPr kumimoji="1" lang="en-US" altLang="ja-JP" sz="2400" b="1"/>
        </a:p>
        <a:p>
          <a:r>
            <a:rPr kumimoji="1" lang="ja-JP" altLang="en-US" sz="2400" b="1"/>
            <a:t>選択してください</a:t>
          </a:r>
        </a:p>
      </xdr:txBody>
    </xdr:sp>
    <xdr:clientData/>
  </xdr:twoCellAnchor>
  <xdr:oneCellAnchor>
    <xdr:from>
      <xdr:col>11</xdr:col>
      <xdr:colOff>0</xdr:colOff>
      <xdr:row>33</xdr:row>
      <xdr:rowOff>71746</xdr:rowOff>
    </xdr:from>
    <xdr:ext cx="3602182" cy="1485034"/>
    <xdr:sp macro="" textlink="">
      <xdr:nvSpPr>
        <xdr:cNvPr id="5" name="テキスト ボックス 4"/>
        <xdr:cNvSpPr txBox="1"/>
      </xdr:nvSpPr>
      <xdr:spPr>
        <a:xfrm>
          <a:off x="4490357" y="8603425"/>
          <a:ext cx="3602182" cy="148503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他の職種と兼務している場合は職種ごとに勤務時間を記入する。</a:t>
          </a:r>
          <a:endParaRPr lang="ja-JP" altLang="ja-JP" sz="2400">
            <a:effectLst/>
          </a:endParaRPr>
        </a:p>
        <a:p>
          <a:endParaRPr kumimoji="1" lang="ja-JP" altLang="en-US" sz="1100"/>
        </a:p>
      </xdr:txBody>
    </xdr:sp>
    <xdr:clientData/>
  </xdr:oneCellAnchor>
  <xdr:twoCellAnchor>
    <xdr:from>
      <xdr:col>12</xdr:col>
      <xdr:colOff>398318</xdr:colOff>
      <xdr:row>23</xdr:row>
      <xdr:rowOff>34636</xdr:rowOff>
    </xdr:from>
    <xdr:to>
      <xdr:col>15</xdr:col>
      <xdr:colOff>33553</xdr:colOff>
      <xdr:row>33</xdr:row>
      <xdr:rowOff>77930</xdr:rowOff>
    </xdr:to>
    <xdr:cxnSp macro="">
      <xdr:nvCxnSpPr>
        <xdr:cNvPr id="6" name="直線矢印コネクタ 5"/>
        <xdr:cNvCxnSpPr/>
      </xdr:nvCxnSpPr>
      <xdr:spPr bwMode="auto">
        <a:xfrm flipH="1" flipV="1">
          <a:off x="5316682" y="6009409"/>
          <a:ext cx="934098" cy="2641021"/>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225137</xdr:colOff>
      <xdr:row>31</xdr:row>
      <xdr:rowOff>190500</xdr:rowOff>
    </xdr:from>
    <xdr:to>
      <xdr:col>15</xdr:col>
      <xdr:colOff>47409</xdr:colOff>
      <xdr:row>33</xdr:row>
      <xdr:rowOff>74467</xdr:rowOff>
    </xdr:to>
    <xdr:cxnSp macro="">
      <xdr:nvCxnSpPr>
        <xdr:cNvPr id="8" name="直線矢印コネクタ 7"/>
        <xdr:cNvCxnSpPr/>
      </xdr:nvCxnSpPr>
      <xdr:spPr bwMode="auto">
        <a:xfrm flipH="1" flipV="1">
          <a:off x="5576455" y="8243455"/>
          <a:ext cx="688181" cy="403512"/>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xdr:col>
      <xdr:colOff>142875</xdr:colOff>
      <xdr:row>34</xdr:row>
      <xdr:rowOff>119062</xdr:rowOff>
    </xdr:from>
    <xdr:ext cx="2905124" cy="1643062"/>
    <xdr:sp macro="" textlink="">
      <xdr:nvSpPr>
        <xdr:cNvPr id="14" name="テキスト ボックス 13"/>
        <xdr:cNvSpPr txBox="1"/>
      </xdr:nvSpPr>
      <xdr:spPr>
        <a:xfrm>
          <a:off x="833438" y="9001125"/>
          <a:ext cx="2905124" cy="16430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青色のセルは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プルダウンから</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選択してください</a:t>
          </a:r>
          <a:endParaRPr kumimoji="1" lang="ja-JP" altLang="en-US" sz="2800"/>
        </a:p>
      </xdr:txBody>
    </xdr:sp>
    <xdr:clientData/>
  </xdr:oneCellAnchor>
  <xdr:oneCellAnchor>
    <xdr:from>
      <xdr:col>10</xdr:col>
      <xdr:colOff>0</xdr:colOff>
      <xdr:row>40</xdr:row>
      <xdr:rowOff>95250</xdr:rowOff>
    </xdr:from>
    <xdr:ext cx="2905124" cy="1238250"/>
    <xdr:sp macro="" textlink="">
      <xdr:nvSpPr>
        <xdr:cNvPr id="15" name="テキスト ボックス 14"/>
        <xdr:cNvSpPr txBox="1"/>
      </xdr:nvSpPr>
      <xdr:spPr>
        <a:xfrm>
          <a:off x="4024313" y="10548938"/>
          <a:ext cx="2905124" cy="12382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緑色のセルは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入力してください</a:t>
          </a:r>
          <a:endParaRPr kumimoji="1" lang="ja-JP" altLang="en-US" sz="2800"/>
        </a:p>
      </xdr:txBody>
    </xdr:sp>
    <xdr:clientData/>
  </xdr:oneCellAnchor>
  <xdr:twoCellAnchor>
    <xdr:from>
      <xdr:col>48</xdr:col>
      <xdr:colOff>381000</xdr:colOff>
      <xdr:row>58</xdr:row>
      <xdr:rowOff>1</xdr:rowOff>
    </xdr:from>
    <xdr:to>
      <xdr:col>57</xdr:col>
      <xdr:colOff>357187</xdr:colOff>
      <xdr:row>64</xdr:row>
      <xdr:rowOff>47625</xdr:rowOff>
    </xdr:to>
    <xdr:sp macro="" textlink="">
      <xdr:nvSpPr>
        <xdr:cNvPr id="16" name="角丸四角形吹き出し 15"/>
        <xdr:cNvSpPr/>
      </xdr:nvSpPr>
      <xdr:spPr bwMode="auto">
        <a:xfrm>
          <a:off x="20693063" y="14978064"/>
          <a:ext cx="3833812" cy="1762124"/>
        </a:xfrm>
        <a:prstGeom prst="wedgeRoundRectCallout">
          <a:avLst>
            <a:gd name="adj1" fmla="val -20086"/>
            <a:gd name="adj2" fmla="val -105709"/>
            <a:gd name="adj3" fmla="val 16667"/>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49</xdr:col>
      <xdr:colOff>214312</xdr:colOff>
      <xdr:row>58</xdr:row>
      <xdr:rowOff>23814</xdr:rowOff>
    </xdr:from>
    <xdr:ext cx="3411685" cy="1714500"/>
    <xdr:sp macro="" textlink="">
      <xdr:nvSpPr>
        <xdr:cNvPr id="17" name="テキスト ボックス 16"/>
        <xdr:cNvSpPr txBox="1"/>
      </xdr:nvSpPr>
      <xdr:spPr>
        <a:xfrm>
          <a:off x="20955000" y="15001877"/>
          <a:ext cx="3411685" cy="171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白色のセルは</a:t>
          </a:r>
          <a:endParaRPr kumimoji="1" lang="en-US" altLang="ja-JP" sz="2400" b="1">
            <a:latin typeface="+mn-ea"/>
            <a:ea typeface="+mn-ea"/>
          </a:endParaRPr>
        </a:p>
        <a:p>
          <a:r>
            <a:rPr kumimoji="1" lang="ja-JP" altLang="en-US" sz="2400" b="1">
              <a:latin typeface="+mn-ea"/>
              <a:ea typeface="+mn-ea"/>
            </a:rPr>
            <a:t>自動計算されるので</a:t>
          </a:r>
          <a:endParaRPr kumimoji="1" lang="en-US" altLang="ja-JP" sz="2400" b="1">
            <a:latin typeface="+mn-ea"/>
            <a:ea typeface="+mn-ea"/>
          </a:endParaRPr>
        </a:p>
        <a:p>
          <a:r>
            <a:rPr kumimoji="1" lang="ja-JP" altLang="en-US" sz="2400" b="1">
              <a:latin typeface="+mn-ea"/>
              <a:ea typeface="+mn-ea"/>
            </a:rPr>
            <a:t>触らないように</a:t>
          </a:r>
          <a:endParaRPr kumimoji="1" lang="en-US" altLang="ja-JP" sz="2400" b="1">
            <a:latin typeface="+mn-ea"/>
            <a:ea typeface="+mn-ea"/>
          </a:endParaRPr>
        </a:p>
        <a:p>
          <a:r>
            <a:rPr kumimoji="1" lang="ja-JP" altLang="en-US" sz="2400" b="1">
              <a:latin typeface="+mn-ea"/>
              <a:ea typeface="+mn-ea"/>
            </a:rPr>
            <a:t>お願いします</a:t>
          </a:r>
          <a:endParaRPr kumimoji="1" lang="en-US" altLang="ja-JP" sz="2400" b="1">
            <a:latin typeface="+mn-ea"/>
            <a:ea typeface="+mn-ea"/>
          </a:endParaRPr>
        </a:p>
      </xdr:txBody>
    </xdr:sp>
    <xdr:clientData/>
  </xdr:oneCellAnchor>
  <xdr:twoCellAnchor>
    <xdr:from>
      <xdr:col>46</xdr:col>
      <xdr:colOff>54428</xdr:colOff>
      <xdr:row>11</xdr:row>
      <xdr:rowOff>122466</xdr:rowOff>
    </xdr:from>
    <xdr:to>
      <xdr:col>52</xdr:col>
      <xdr:colOff>13607</xdr:colOff>
      <xdr:row>17</xdr:row>
      <xdr:rowOff>108858</xdr:rowOff>
    </xdr:to>
    <xdr:sp macro="" textlink="">
      <xdr:nvSpPr>
        <xdr:cNvPr id="18" name="角丸四角形吹き出し 17"/>
        <xdr:cNvSpPr/>
      </xdr:nvSpPr>
      <xdr:spPr bwMode="auto">
        <a:xfrm>
          <a:off x="19509241" y="3003779"/>
          <a:ext cx="2530929" cy="1534204"/>
        </a:xfrm>
        <a:prstGeom prst="wedgeRoundRectCallout">
          <a:avLst>
            <a:gd name="adj1" fmla="val 63862"/>
            <a:gd name="adj2" fmla="val -99786"/>
            <a:gd name="adj3" fmla="val 16667"/>
          </a:avLst>
        </a:prstGeom>
        <a:solidFill>
          <a:schemeClr val="bg1"/>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46</xdr:col>
      <xdr:colOff>204106</xdr:colOff>
      <xdr:row>12</xdr:row>
      <xdr:rowOff>136072</xdr:rowOff>
    </xdr:from>
    <xdr:to>
      <xdr:col>53</xdr:col>
      <xdr:colOff>332137</xdr:colOff>
      <xdr:row>16</xdr:row>
      <xdr:rowOff>122464</xdr:rowOff>
    </xdr:to>
    <xdr:sp macro="" textlink="">
      <xdr:nvSpPr>
        <xdr:cNvPr id="19" name="テキスト ボックス 18"/>
        <xdr:cNvSpPr txBox="1"/>
      </xdr:nvSpPr>
      <xdr:spPr>
        <a:xfrm>
          <a:off x="19658919" y="3279322"/>
          <a:ext cx="3128406" cy="1010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単位ごとに</a:t>
          </a:r>
          <a:endParaRPr kumimoji="1" lang="en-US" altLang="ja-JP" sz="2400" b="1"/>
        </a:p>
        <a:p>
          <a:r>
            <a:rPr kumimoji="1" lang="ja-JP" altLang="en-US" sz="2400" b="1"/>
            <a:t>作成してください</a:t>
          </a:r>
          <a:endParaRPr kumimoji="1" lang="en-US" altLang="ja-JP" sz="2400" b="1"/>
        </a:p>
      </xdr:txBody>
    </xdr:sp>
    <xdr:clientData/>
  </xdr:twoCellAnchor>
  <xdr:twoCellAnchor>
    <xdr:from>
      <xdr:col>44</xdr:col>
      <xdr:colOff>285749</xdr:colOff>
      <xdr:row>19</xdr:row>
      <xdr:rowOff>214312</xdr:rowOff>
    </xdr:from>
    <xdr:to>
      <xdr:col>59</xdr:col>
      <xdr:colOff>0</xdr:colOff>
      <xdr:row>40</xdr:row>
      <xdr:rowOff>142874</xdr:rowOff>
    </xdr:to>
    <xdr:sp macro="" textlink="">
      <xdr:nvSpPr>
        <xdr:cNvPr id="7" name="テキスト ボックス 6"/>
        <xdr:cNvSpPr txBox="1"/>
      </xdr:nvSpPr>
      <xdr:spPr>
        <a:xfrm>
          <a:off x="18883312" y="5167312"/>
          <a:ext cx="6143626" cy="5429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２単位目を作成する際も</a:t>
          </a:r>
          <a:endParaRPr kumimoji="1" lang="en-US" altLang="ja-JP" sz="2400" b="1"/>
        </a:p>
        <a:p>
          <a:r>
            <a:rPr kumimoji="1" lang="ja-JP" altLang="en-US" sz="2400" b="1"/>
            <a:t>同じシフト記号表を使って、</a:t>
          </a:r>
          <a:endParaRPr kumimoji="1" lang="en-US" altLang="ja-JP" sz="2400" b="1"/>
        </a:p>
        <a:p>
          <a:r>
            <a:rPr kumimoji="1" lang="ja-JP" altLang="en-US" sz="2400" b="1"/>
            <a:t>使用していない記号を使用してください。</a:t>
          </a:r>
          <a:endParaRPr kumimoji="1" lang="en-US" altLang="ja-JP" sz="2400" b="1"/>
        </a:p>
        <a:p>
          <a:r>
            <a:rPr kumimoji="1" lang="ja-JP" altLang="en-US" sz="2400" b="1"/>
            <a:t>シートをコピーして作成すれば、</a:t>
          </a:r>
          <a:endParaRPr kumimoji="1" lang="en-US" altLang="ja-JP" sz="2400" b="1"/>
        </a:p>
        <a:p>
          <a:r>
            <a:rPr kumimoji="1" lang="ja-JP" altLang="en-US" sz="2400" b="1"/>
            <a:t>計算式もそのままコピーされます。</a:t>
          </a:r>
          <a:endParaRPr kumimoji="1" lang="en-US" altLang="ja-JP" sz="2400" b="1"/>
        </a:p>
        <a:p>
          <a:endParaRPr kumimoji="1" lang="en-US" altLang="ja-JP" sz="2400" b="1"/>
        </a:p>
        <a:p>
          <a:r>
            <a:rPr kumimoji="1" lang="en-US" altLang="ja-JP" sz="2400" b="1"/>
            <a:t>【</a:t>
          </a:r>
          <a:r>
            <a:rPr kumimoji="1" lang="ja-JP" altLang="en-US" sz="2400" b="1"/>
            <a:t>コピー方法</a:t>
          </a:r>
          <a:r>
            <a:rPr kumimoji="1" lang="en-US" altLang="ja-JP" sz="2400" b="1"/>
            <a:t>】</a:t>
          </a:r>
        </a:p>
        <a:p>
          <a:r>
            <a:rPr kumimoji="1" lang="ja-JP" altLang="en-US" sz="2400" b="1"/>
            <a:t>①勤務形態一覧表のシートタブにカーソルを合わせ、右クリック</a:t>
          </a:r>
          <a:endParaRPr kumimoji="1" lang="en-US" altLang="ja-JP" sz="2400" b="1"/>
        </a:p>
        <a:p>
          <a:r>
            <a:rPr kumimoji="1" lang="ja-JP" altLang="en-US" sz="2400" b="1"/>
            <a:t>②「移動またはコピー」を選択</a:t>
          </a:r>
          <a:endParaRPr kumimoji="1" lang="en-US" altLang="ja-JP" sz="2400" b="1"/>
        </a:p>
        <a:p>
          <a:r>
            <a:rPr kumimoji="1" lang="ja-JP" altLang="en-US" sz="2400" b="1"/>
            <a:t>③コピーしたものを挿入したい場所を選択し、</a:t>
          </a:r>
          <a:endParaRPr kumimoji="1" lang="en-US" altLang="ja-JP" sz="2400" b="1"/>
        </a:p>
        <a:p>
          <a:r>
            <a:rPr kumimoji="1" lang="ja-JP" altLang="en-US" sz="2400" b="1"/>
            <a:t>「コピーを作成する」にチェックを入れＯＫ</a:t>
          </a:r>
          <a:endParaRPr kumimoji="1" lang="en-US" altLang="ja-JP" sz="2400" b="1"/>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21</xdr:col>
      <xdr:colOff>105353</xdr:colOff>
      <xdr:row>8</xdr:row>
      <xdr:rowOff>303068</xdr:rowOff>
    </xdr:from>
    <xdr:ext cx="3602182" cy="1905000"/>
    <xdr:sp macro="" textlink="">
      <xdr:nvSpPr>
        <xdr:cNvPr id="5" name="テキスト ボックス 4"/>
        <xdr:cNvSpPr txBox="1"/>
      </xdr:nvSpPr>
      <xdr:spPr>
        <a:xfrm>
          <a:off x="14600671" y="2935432"/>
          <a:ext cx="3602182" cy="19050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白色のセルは</a:t>
          </a:r>
          <a:endParaRPr lang="ja-JP" altLang="ja-JP" sz="2400">
            <a:effectLst/>
          </a:endParaRPr>
        </a:p>
        <a:p>
          <a:r>
            <a:rPr kumimoji="1" lang="ja-JP" altLang="ja-JP" sz="2400" b="1">
              <a:solidFill>
                <a:schemeClr val="dk1"/>
              </a:solidFill>
              <a:effectLst/>
              <a:latin typeface="+mn-lt"/>
              <a:ea typeface="+mn-ea"/>
              <a:cs typeface="+mn-cs"/>
            </a:rPr>
            <a:t>自動計算されるので</a:t>
          </a:r>
          <a:endParaRPr lang="ja-JP" altLang="ja-JP" sz="2400">
            <a:effectLst/>
          </a:endParaRPr>
        </a:p>
        <a:p>
          <a:r>
            <a:rPr kumimoji="1" lang="ja-JP" altLang="ja-JP" sz="2400" b="1">
              <a:solidFill>
                <a:schemeClr val="dk1"/>
              </a:solidFill>
              <a:effectLst/>
              <a:latin typeface="+mn-lt"/>
              <a:ea typeface="+mn-ea"/>
              <a:cs typeface="+mn-cs"/>
            </a:rPr>
            <a:t>触らないように</a:t>
          </a:r>
          <a:endParaRPr lang="ja-JP" altLang="ja-JP" sz="2400">
            <a:effectLst/>
          </a:endParaRPr>
        </a:p>
        <a:p>
          <a:r>
            <a:rPr kumimoji="1" lang="ja-JP" altLang="ja-JP" sz="2400" b="1">
              <a:solidFill>
                <a:schemeClr val="dk1"/>
              </a:solidFill>
              <a:effectLst/>
              <a:latin typeface="+mn-lt"/>
              <a:ea typeface="+mn-ea"/>
              <a:cs typeface="+mn-cs"/>
            </a:rPr>
            <a:t>お願いします</a:t>
          </a:r>
          <a:endParaRPr lang="ja-JP" altLang="ja-JP" sz="2400">
            <a:effectLst/>
          </a:endParaRPr>
        </a:p>
      </xdr:txBody>
    </xdr:sp>
    <xdr:clientData/>
  </xdr:oneCellAnchor>
  <xdr:twoCellAnchor>
    <xdr:from>
      <xdr:col>10</xdr:col>
      <xdr:colOff>886114</xdr:colOff>
      <xdr:row>11</xdr:row>
      <xdr:rowOff>268432</xdr:rowOff>
    </xdr:from>
    <xdr:to>
      <xdr:col>21</xdr:col>
      <xdr:colOff>105353</xdr:colOff>
      <xdr:row>17</xdr:row>
      <xdr:rowOff>167409</xdr:rowOff>
    </xdr:to>
    <xdr:cxnSp macro="">
      <xdr:nvCxnSpPr>
        <xdr:cNvPr id="6" name="直線矢印コネクタ 5"/>
        <xdr:cNvCxnSpPr>
          <a:stCxn id="5" idx="1"/>
        </xdr:cNvCxnSpPr>
      </xdr:nvCxnSpPr>
      <xdr:spPr bwMode="auto">
        <a:xfrm flipH="1">
          <a:off x="6912841" y="3887932"/>
          <a:ext cx="7687830" cy="1873250"/>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1108364</xdr:colOff>
      <xdr:row>8</xdr:row>
      <xdr:rowOff>69272</xdr:rowOff>
    </xdr:from>
    <xdr:to>
      <xdr:col>21</xdr:col>
      <xdr:colOff>105353</xdr:colOff>
      <xdr:row>11</xdr:row>
      <xdr:rowOff>268432</xdr:rowOff>
    </xdr:to>
    <xdr:cxnSp macro="">
      <xdr:nvCxnSpPr>
        <xdr:cNvPr id="8" name="直線矢印コネクタ 7"/>
        <xdr:cNvCxnSpPr>
          <a:stCxn id="5" idx="1"/>
        </xdr:cNvCxnSpPr>
      </xdr:nvCxnSpPr>
      <xdr:spPr bwMode="auto">
        <a:xfrm flipH="1" flipV="1">
          <a:off x="12954000" y="2701636"/>
          <a:ext cx="1646671" cy="1186296"/>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588819</xdr:colOff>
      <xdr:row>20</xdr:row>
      <xdr:rowOff>111125</xdr:rowOff>
    </xdr:from>
    <xdr:to>
      <xdr:col>22</xdr:col>
      <xdr:colOff>1870364</xdr:colOff>
      <xdr:row>27</xdr:row>
      <xdr:rowOff>111125</xdr:rowOff>
    </xdr:to>
    <xdr:grpSp>
      <xdr:nvGrpSpPr>
        <xdr:cNvPr id="13" name="グループ化 12"/>
        <xdr:cNvGrpSpPr/>
      </xdr:nvGrpSpPr>
      <xdr:grpSpPr>
        <a:xfrm>
          <a:off x="2262910" y="6807489"/>
          <a:ext cx="14466454" cy="2343727"/>
          <a:chOff x="3349625" y="8747125"/>
          <a:chExt cx="12576612" cy="2333625"/>
        </a:xfrm>
      </xdr:grpSpPr>
      <xdr:sp macro="" textlink="">
        <xdr:nvSpPr>
          <xdr:cNvPr id="11" name="角丸四角形 10"/>
          <xdr:cNvSpPr/>
        </xdr:nvSpPr>
        <xdr:spPr bwMode="auto">
          <a:xfrm>
            <a:off x="3349625" y="8747125"/>
            <a:ext cx="12576612" cy="2333625"/>
          </a:xfrm>
          <a:prstGeom prst="roundRect">
            <a:avLst/>
          </a:prstGeom>
          <a:ln w="7620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 name="テキスト ボックス 11"/>
          <xdr:cNvSpPr txBox="1"/>
        </xdr:nvSpPr>
        <xdr:spPr>
          <a:xfrm>
            <a:off x="3968750" y="9271001"/>
            <a:ext cx="11890375" cy="139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200" b="1">
                <a:solidFill>
                  <a:srgbClr val="FF0000"/>
                </a:solidFill>
              </a:rPr>
              <a:t>※</a:t>
            </a:r>
            <a:r>
              <a:rPr kumimoji="1" lang="ja-JP" altLang="en-US" sz="6000" b="1">
                <a:solidFill>
                  <a:srgbClr val="FF0000"/>
                </a:solidFill>
              </a:rPr>
              <a:t>シフト記号表も必ずご提出ください</a:t>
            </a:r>
            <a:r>
              <a:rPr kumimoji="1" lang="en-US" altLang="ja-JP" sz="7200" b="1">
                <a:solidFill>
                  <a:srgbClr val="FF0000"/>
                </a:solidFill>
              </a:rPr>
              <a:t>※</a:t>
            </a:r>
            <a:endParaRPr kumimoji="1" lang="ja-JP" altLang="en-US" sz="7200" b="1">
              <a:solidFill>
                <a:srgbClr val="FF0000"/>
              </a:solidFill>
            </a:endParaRPr>
          </a:p>
        </xdr:txBody>
      </xdr:sp>
    </xdr:grpSp>
    <xdr:clientData/>
  </xdr:twoCellAnchor>
  <xdr:twoCellAnchor>
    <xdr:from>
      <xdr:col>2</xdr:col>
      <xdr:colOff>744682</xdr:colOff>
      <xdr:row>4</xdr:row>
      <xdr:rowOff>51954</xdr:rowOff>
    </xdr:from>
    <xdr:to>
      <xdr:col>11</xdr:col>
      <xdr:colOff>103909</xdr:colOff>
      <xdr:row>10</xdr:row>
      <xdr:rowOff>0</xdr:rowOff>
    </xdr:to>
    <xdr:sp macro="" textlink="">
      <xdr:nvSpPr>
        <xdr:cNvPr id="7" name="角丸四角形 6"/>
        <xdr:cNvSpPr/>
      </xdr:nvSpPr>
      <xdr:spPr bwMode="auto">
        <a:xfrm>
          <a:off x="1333500" y="1368136"/>
          <a:ext cx="5992091" cy="1922319"/>
        </a:xfrm>
        <a:prstGeom prst="roundRect">
          <a:avLst/>
        </a:prstGeom>
        <a:noFill/>
        <a:ln w="762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762001</xdr:colOff>
      <xdr:row>9</xdr:row>
      <xdr:rowOff>259772</xdr:rowOff>
    </xdr:from>
    <xdr:to>
      <xdr:col>11</xdr:col>
      <xdr:colOff>121228</xdr:colOff>
      <xdr:row>15</xdr:row>
      <xdr:rowOff>207818</xdr:rowOff>
    </xdr:to>
    <xdr:sp macro="" textlink="">
      <xdr:nvSpPr>
        <xdr:cNvPr id="14" name="角丸四角形 13"/>
        <xdr:cNvSpPr/>
      </xdr:nvSpPr>
      <xdr:spPr bwMode="auto">
        <a:xfrm>
          <a:off x="1350819" y="3221181"/>
          <a:ext cx="5992091" cy="1922319"/>
        </a:xfrm>
        <a:prstGeom prst="roundRect">
          <a:avLst/>
        </a:prstGeom>
        <a:noFill/>
        <a:ln w="762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121228</xdr:colOff>
      <xdr:row>7</xdr:row>
      <xdr:rowOff>69274</xdr:rowOff>
    </xdr:from>
    <xdr:ext cx="3602182" cy="1905000"/>
    <xdr:sp macro="" textlink="">
      <xdr:nvSpPr>
        <xdr:cNvPr id="15" name="テキスト ボックス 14"/>
        <xdr:cNvSpPr txBox="1"/>
      </xdr:nvSpPr>
      <xdr:spPr>
        <a:xfrm>
          <a:off x="8797637" y="2372592"/>
          <a:ext cx="3602182" cy="19050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２単位目は</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１単位目の入力で</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使用していない記号を</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使用してください</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twoCellAnchor>
    <xdr:from>
      <xdr:col>11</xdr:col>
      <xdr:colOff>69274</xdr:colOff>
      <xdr:row>10</xdr:row>
      <xdr:rowOff>34637</xdr:rowOff>
    </xdr:from>
    <xdr:to>
      <xdr:col>13</xdr:col>
      <xdr:colOff>121228</xdr:colOff>
      <xdr:row>13</xdr:row>
      <xdr:rowOff>138546</xdr:rowOff>
    </xdr:to>
    <xdr:cxnSp macro="">
      <xdr:nvCxnSpPr>
        <xdr:cNvPr id="18" name="直線矢印コネクタ 17"/>
        <xdr:cNvCxnSpPr>
          <a:stCxn id="15" idx="1"/>
        </xdr:cNvCxnSpPr>
      </xdr:nvCxnSpPr>
      <xdr:spPr bwMode="auto">
        <a:xfrm flipH="1">
          <a:off x="7290956" y="3325092"/>
          <a:ext cx="1506681" cy="1091045"/>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8</xdr:col>
      <xdr:colOff>658091</xdr:colOff>
      <xdr:row>7</xdr:row>
      <xdr:rowOff>121227</xdr:rowOff>
    </xdr:from>
    <xdr:ext cx="1697182" cy="571500"/>
    <xdr:sp macro="" textlink="">
      <xdr:nvSpPr>
        <xdr:cNvPr id="16" name="テキスト ボックス 15"/>
        <xdr:cNvSpPr txBox="1"/>
      </xdr:nvSpPr>
      <xdr:spPr>
        <a:xfrm>
          <a:off x="5230091" y="2424545"/>
          <a:ext cx="1697182" cy="5715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１単位目</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oneCellAnchor>
    <xdr:from>
      <xdr:col>8</xdr:col>
      <xdr:colOff>675409</xdr:colOff>
      <xdr:row>13</xdr:row>
      <xdr:rowOff>121227</xdr:rowOff>
    </xdr:from>
    <xdr:ext cx="1697182" cy="571500"/>
    <xdr:sp macro="" textlink="">
      <xdr:nvSpPr>
        <xdr:cNvPr id="17" name="テキスト ボックス 16"/>
        <xdr:cNvSpPr txBox="1"/>
      </xdr:nvSpPr>
      <xdr:spPr>
        <a:xfrm>
          <a:off x="5247409" y="4398818"/>
          <a:ext cx="1697182" cy="5715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２単位目</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xdr:col>
      <xdr:colOff>291353</xdr:colOff>
      <xdr:row>11</xdr:row>
      <xdr:rowOff>2406</xdr:rowOff>
    </xdr:from>
    <xdr:to>
      <xdr:col>3</xdr:col>
      <xdr:colOff>661147</xdr:colOff>
      <xdr:row>12</xdr:row>
      <xdr:rowOff>100861</xdr:rowOff>
    </xdr:to>
    <xdr:grpSp>
      <xdr:nvGrpSpPr>
        <xdr:cNvPr id="2" name="Group 1"/>
        <xdr:cNvGrpSpPr>
          <a:grpSpLocks/>
        </xdr:cNvGrpSpPr>
      </xdr:nvGrpSpPr>
      <xdr:grpSpPr bwMode="auto">
        <a:xfrm rot="5400000">
          <a:off x="1317966" y="1969364"/>
          <a:ext cx="286364" cy="369794"/>
          <a:chOff x="851" y="286"/>
          <a:chExt cx="85" cy="86"/>
        </a:xfrm>
      </xdr:grpSpPr>
      <xdr:sp macro="" textlink="">
        <xdr:nvSpPr>
          <xdr:cNvPr id="3" name="Arc 2"/>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0" y="0"/>
                </a:moveTo>
                <a:cubicBezTo>
                  <a:pt x="11929" y="0"/>
                  <a:pt x="21600" y="9670"/>
                  <a:pt x="21600" y="21600"/>
                </a:cubicBezTo>
                <a:cubicBezTo>
                  <a:pt x="21600" y="22768"/>
                  <a:pt x="21505" y="23934"/>
                  <a:pt x="21316" y="25087"/>
                </a:cubicBezTo>
              </a:path>
              <a:path w="21600" h="25088" stroke="0" extrusionOk="0">
                <a:moveTo>
                  <a:pt x="0" y="0"/>
                </a:moveTo>
                <a:cubicBezTo>
                  <a:pt x="11929" y="0"/>
                  <a:pt x="21600" y="9670"/>
                  <a:pt x="21600" y="21600"/>
                </a:cubicBezTo>
                <a:cubicBezTo>
                  <a:pt x="21600" y="22768"/>
                  <a:pt x="21505" y="23934"/>
                  <a:pt x="21316" y="25087"/>
                </a:cubicBezTo>
                <a:lnTo>
                  <a:pt x="0" y="21600"/>
                </a:lnTo>
                <a:lnTo>
                  <a:pt x="0"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 name="Line 3"/>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247650</xdr:colOff>
      <xdr:row>7</xdr:row>
      <xdr:rowOff>19050</xdr:rowOff>
    </xdr:from>
    <xdr:to>
      <xdr:col>3</xdr:col>
      <xdr:colOff>514350</xdr:colOff>
      <xdr:row>10</xdr:row>
      <xdr:rowOff>66675</xdr:rowOff>
    </xdr:to>
    <xdr:grpSp>
      <xdr:nvGrpSpPr>
        <xdr:cNvPr id="5" name="Group 50"/>
        <xdr:cNvGrpSpPr>
          <a:grpSpLocks/>
        </xdr:cNvGrpSpPr>
      </xdr:nvGrpSpPr>
      <xdr:grpSpPr bwMode="auto">
        <a:xfrm>
          <a:off x="655864" y="1276091"/>
          <a:ext cx="843384" cy="611349"/>
          <a:chOff x="202" y="148"/>
          <a:chExt cx="102" cy="67"/>
        </a:xfrm>
      </xdr:grpSpPr>
      <xdr:sp macro="" textlink="">
        <xdr:nvSpPr>
          <xdr:cNvPr id="6" name="Rectangle 51"/>
          <xdr:cNvSpPr>
            <a:spLocks noChangeArrowheads="1"/>
          </xdr:cNvSpPr>
        </xdr:nvSpPr>
        <xdr:spPr bwMode="auto">
          <a:xfrm rot="5400000">
            <a:off x="219" y="161"/>
            <a:ext cx="67" cy="4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7" name="Group 52"/>
          <xdr:cNvGrpSpPr>
            <a:grpSpLocks/>
          </xdr:cNvGrpSpPr>
        </xdr:nvGrpSpPr>
        <xdr:grpSpPr bwMode="auto">
          <a:xfrm>
            <a:off x="202" y="166"/>
            <a:ext cx="102" cy="29"/>
            <a:chOff x="117" y="166"/>
            <a:chExt cx="102" cy="29"/>
          </a:xfrm>
        </xdr:grpSpPr>
        <xdr:sp macro="" textlink="">
          <xdr:nvSpPr>
            <xdr:cNvPr id="8" name="AutoShape 53"/>
            <xdr:cNvSpPr>
              <a:spLocks noChangeArrowheads="1"/>
            </xdr:cNvSpPr>
          </xdr:nvSpPr>
          <xdr:spPr bwMode="auto">
            <a:xfrm>
              <a:off x="117" y="166"/>
              <a:ext cx="29" cy="29"/>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 name="AutoShape 54"/>
            <xdr:cNvSpPr>
              <a:spLocks noChangeArrowheads="1"/>
            </xdr:cNvSpPr>
          </xdr:nvSpPr>
          <xdr:spPr bwMode="auto">
            <a:xfrm>
              <a:off x="190" y="166"/>
              <a:ext cx="29" cy="29"/>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6</xdr:col>
      <xdr:colOff>210023</xdr:colOff>
      <xdr:row>21</xdr:row>
      <xdr:rowOff>36143</xdr:rowOff>
    </xdr:from>
    <xdr:to>
      <xdr:col>7</xdr:col>
      <xdr:colOff>67976</xdr:colOff>
      <xdr:row>22</xdr:row>
      <xdr:rowOff>176118</xdr:rowOff>
    </xdr:to>
    <xdr:sp macro="" textlink="">
      <xdr:nvSpPr>
        <xdr:cNvPr id="10" name="AutoShape 73"/>
        <xdr:cNvSpPr>
          <a:spLocks noChangeArrowheads="1"/>
        </xdr:cNvSpPr>
      </xdr:nvSpPr>
      <xdr:spPr bwMode="auto">
        <a:xfrm rot="5400000">
          <a:off x="2997949" y="3887142"/>
          <a:ext cx="330475" cy="305628"/>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45584</xdr:colOff>
      <xdr:row>15</xdr:row>
      <xdr:rowOff>89127</xdr:rowOff>
    </xdr:from>
    <xdr:to>
      <xdr:col>3</xdr:col>
      <xdr:colOff>326571</xdr:colOff>
      <xdr:row>17</xdr:row>
      <xdr:rowOff>150360</xdr:rowOff>
    </xdr:to>
    <xdr:sp macro="" textlink="">
      <xdr:nvSpPr>
        <xdr:cNvPr id="11" name="Text Box 74"/>
        <xdr:cNvSpPr txBox="1">
          <a:spLocks noChangeArrowheads="1"/>
        </xdr:cNvSpPr>
      </xdr:nvSpPr>
      <xdr:spPr bwMode="auto">
        <a:xfrm rot="5400000">
          <a:off x="693623" y="2574813"/>
          <a:ext cx="442233" cy="86201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000" b="1" i="0" u="none" strike="noStrike" baseline="0">
              <a:solidFill>
                <a:srgbClr val="000000"/>
              </a:solidFill>
              <a:latin typeface="ＭＳ Ｐゴシック"/>
              <a:ea typeface="ＭＳ Ｐゴシック"/>
            </a:rPr>
            <a:t>鍵付書庫</a:t>
          </a:r>
        </a:p>
      </xdr:txBody>
    </xdr:sp>
    <xdr:clientData/>
  </xdr:twoCellAnchor>
  <xdr:twoCellAnchor>
    <xdr:from>
      <xdr:col>21</xdr:col>
      <xdr:colOff>19050</xdr:colOff>
      <xdr:row>8</xdr:row>
      <xdr:rowOff>171450</xdr:rowOff>
    </xdr:from>
    <xdr:to>
      <xdr:col>22</xdr:col>
      <xdr:colOff>482204</xdr:colOff>
      <xdr:row>19</xdr:row>
      <xdr:rowOff>142875</xdr:rowOff>
    </xdr:to>
    <xdr:sp macro="" textlink="">
      <xdr:nvSpPr>
        <xdr:cNvPr id="12" name="Rectangle 76"/>
        <xdr:cNvSpPr>
          <a:spLocks noChangeArrowheads="1"/>
        </xdr:cNvSpPr>
      </xdr:nvSpPr>
      <xdr:spPr bwMode="auto">
        <a:xfrm>
          <a:off x="9344025" y="1533525"/>
          <a:ext cx="529829" cy="2066925"/>
        </a:xfrm>
        <a:prstGeom prst="rect">
          <a:avLst/>
        </a:prstGeom>
        <a:noFill/>
        <a:ln w="6350">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104776</xdr:colOff>
      <xdr:row>6</xdr:row>
      <xdr:rowOff>19051</xdr:rowOff>
    </xdr:from>
    <xdr:to>
      <xdr:col>5</xdr:col>
      <xdr:colOff>397565</xdr:colOff>
      <xdr:row>7</xdr:row>
      <xdr:rowOff>67235</xdr:rowOff>
    </xdr:to>
    <xdr:sp macro="" textlink="">
      <xdr:nvSpPr>
        <xdr:cNvPr id="13" name="Rectangle 81"/>
        <xdr:cNvSpPr>
          <a:spLocks noChangeArrowheads="1"/>
        </xdr:cNvSpPr>
      </xdr:nvSpPr>
      <xdr:spPr bwMode="auto">
        <a:xfrm>
          <a:off x="1838326" y="885826"/>
          <a:ext cx="807139" cy="35298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ja-JP" altLang="en-US" sz="1200" b="0" i="0" u="none" strike="noStrike" baseline="0">
              <a:solidFill>
                <a:srgbClr val="000000"/>
              </a:solidFill>
              <a:latin typeface="ＭＳ Ｐゴシック"/>
              <a:ea typeface="ＭＳ Ｐゴシック"/>
            </a:rPr>
            <a:t>ベッド</a:t>
          </a:r>
        </a:p>
      </xdr:txBody>
    </xdr:sp>
    <xdr:clientData/>
  </xdr:twoCellAnchor>
  <xdr:oneCellAnchor>
    <xdr:from>
      <xdr:col>14</xdr:col>
      <xdr:colOff>188841</xdr:colOff>
      <xdr:row>5</xdr:row>
      <xdr:rowOff>20697</xdr:rowOff>
    </xdr:from>
    <xdr:ext cx="504825" cy="264560"/>
    <xdr:sp macro="" textlink="">
      <xdr:nvSpPr>
        <xdr:cNvPr id="14" name="テキスト ボックス 13"/>
        <xdr:cNvSpPr txBox="1"/>
      </xdr:nvSpPr>
      <xdr:spPr>
        <a:xfrm>
          <a:off x="6170541" y="839847"/>
          <a:ext cx="504825" cy="264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gn="ctr"/>
          <a:r>
            <a:rPr kumimoji="1" lang="en-US" altLang="ja-JP" sz="1100" b="1"/>
            <a:t>8.7m</a:t>
          </a:r>
          <a:endParaRPr kumimoji="1" lang="ja-JP" altLang="en-US" sz="1100" b="1"/>
        </a:p>
      </xdr:txBody>
    </xdr:sp>
    <xdr:clientData/>
  </xdr:oneCellAnchor>
  <xdr:twoCellAnchor>
    <xdr:from>
      <xdr:col>12</xdr:col>
      <xdr:colOff>538029</xdr:colOff>
      <xdr:row>10</xdr:row>
      <xdr:rowOff>91936</xdr:rowOff>
    </xdr:from>
    <xdr:to>
      <xdr:col>14</xdr:col>
      <xdr:colOff>328433</xdr:colOff>
      <xdr:row>14</xdr:row>
      <xdr:rowOff>63360</xdr:rowOff>
    </xdr:to>
    <xdr:grpSp>
      <xdr:nvGrpSpPr>
        <xdr:cNvPr id="15" name="グループ化 14"/>
        <xdr:cNvGrpSpPr/>
      </xdr:nvGrpSpPr>
      <xdr:grpSpPr>
        <a:xfrm>
          <a:off x="5300529" y="1912701"/>
          <a:ext cx="943771" cy="723057"/>
          <a:chOff x="4472267" y="2303392"/>
          <a:chExt cx="949969" cy="733424"/>
        </a:xfrm>
      </xdr:grpSpPr>
      <xdr:sp macro="" textlink="">
        <xdr:nvSpPr>
          <xdr:cNvPr id="16" name="Rectangle 18"/>
          <xdr:cNvSpPr>
            <a:spLocks noChangeArrowheads="1"/>
          </xdr:cNvSpPr>
        </xdr:nvSpPr>
        <xdr:spPr bwMode="auto">
          <a:xfrm rot="16200000">
            <a:off x="4580540" y="2451611"/>
            <a:ext cx="733424" cy="43698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7" name="AutoShape 20"/>
          <xdr:cNvSpPr>
            <a:spLocks noChangeArrowheads="1"/>
          </xdr:cNvSpPr>
        </xdr:nvSpPr>
        <xdr:spPr bwMode="auto">
          <a:xfrm rot="16200000">
            <a:off x="4482832" y="278177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 name="AutoShape 21"/>
          <xdr:cNvSpPr>
            <a:spLocks noChangeArrowheads="1"/>
          </xdr:cNvSpPr>
        </xdr:nvSpPr>
        <xdr:spPr bwMode="auto">
          <a:xfrm rot="16200000">
            <a:off x="4482832" y="235864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 name="AutoShape 23"/>
          <xdr:cNvSpPr>
            <a:spLocks noChangeArrowheads="1"/>
          </xdr:cNvSpPr>
        </xdr:nvSpPr>
        <xdr:spPr bwMode="auto">
          <a:xfrm rot="16200000">
            <a:off x="5204808" y="2772374"/>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 name="AutoShape 24"/>
          <xdr:cNvSpPr>
            <a:spLocks noChangeArrowheads="1"/>
          </xdr:cNvSpPr>
        </xdr:nvSpPr>
        <xdr:spPr bwMode="auto">
          <a:xfrm rot="16200000">
            <a:off x="5195308" y="2349245"/>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18</xdr:col>
      <xdr:colOff>33130</xdr:colOff>
      <xdr:row>7</xdr:row>
      <xdr:rowOff>63360</xdr:rowOff>
    </xdr:from>
    <xdr:to>
      <xdr:col>20</xdr:col>
      <xdr:colOff>400050</xdr:colOff>
      <xdr:row>7</xdr:row>
      <xdr:rowOff>66261</xdr:rowOff>
    </xdr:to>
    <xdr:cxnSp macro="">
      <xdr:nvCxnSpPr>
        <xdr:cNvPr id="22" name="直線矢印コネクタ 21"/>
        <xdr:cNvCxnSpPr/>
      </xdr:nvCxnSpPr>
      <xdr:spPr>
        <a:xfrm flipV="1">
          <a:off x="8224630" y="1234935"/>
          <a:ext cx="1081295" cy="2901"/>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397565</xdr:colOff>
      <xdr:row>5</xdr:row>
      <xdr:rowOff>16565</xdr:rowOff>
    </xdr:from>
    <xdr:to>
      <xdr:col>17</xdr:col>
      <xdr:colOff>402535</xdr:colOff>
      <xdr:row>7</xdr:row>
      <xdr:rowOff>24849</xdr:rowOff>
    </xdr:to>
    <xdr:cxnSp macro="">
      <xdr:nvCxnSpPr>
        <xdr:cNvPr id="23" name="直線矢印コネクタ 22"/>
        <xdr:cNvCxnSpPr/>
      </xdr:nvCxnSpPr>
      <xdr:spPr>
        <a:xfrm>
          <a:off x="8122340" y="835715"/>
          <a:ext cx="4970" cy="360709"/>
        </a:xfrm>
        <a:prstGeom prst="straightConnector1">
          <a:avLst/>
        </a:prstGeom>
        <a:ln w="952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132518</xdr:colOff>
      <xdr:row>25</xdr:row>
      <xdr:rowOff>82822</xdr:rowOff>
    </xdr:from>
    <xdr:ext cx="513521" cy="140804"/>
    <xdr:sp macro="" textlink="">
      <xdr:nvSpPr>
        <xdr:cNvPr id="24" name="テキスト ボックス 23"/>
        <xdr:cNvSpPr txBox="1"/>
      </xdr:nvSpPr>
      <xdr:spPr>
        <a:xfrm>
          <a:off x="8324018" y="4683397"/>
          <a:ext cx="513521" cy="14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nchorCtr="0">
          <a:noAutofit/>
        </a:bodyPr>
        <a:lstStyle/>
        <a:p>
          <a:pPr algn="ctr"/>
          <a:r>
            <a:rPr kumimoji="1" lang="en-US" altLang="ja-JP" sz="1100" b="1"/>
            <a:t>1.2</a:t>
          </a:r>
          <a:r>
            <a:rPr kumimoji="1" lang="ja-JP" altLang="en-US" sz="1100" b="1"/>
            <a:t>ｍ</a:t>
          </a:r>
        </a:p>
      </xdr:txBody>
    </xdr:sp>
    <xdr:clientData/>
  </xdr:oneCellAnchor>
  <xdr:oneCellAnchor>
    <xdr:from>
      <xdr:col>19</xdr:col>
      <xdr:colOff>215348</xdr:colOff>
      <xdr:row>7</xdr:row>
      <xdr:rowOff>40999</xdr:rowOff>
    </xdr:from>
    <xdr:ext cx="533401" cy="229778"/>
    <xdr:sp macro="" textlink="">
      <xdr:nvSpPr>
        <xdr:cNvPr id="25" name="テキスト ボックス 24"/>
        <xdr:cNvSpPr txBox="1"/>
      </xdr:nvSpPr>
      <xdr:spPr>
        <a:xfrm>
          <a:off x="8540198" y="1212574"/>
          <a:ext cx="533401" cy="229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pPr algn="ctr"/>
          <a:r>
            <a:rPr kumimoji="1" lang="en-US" altLang="ja-JP" sz="1100" b="1"/>
            <a:t>1.5m</a:t>
          </a:r>
          <a:endParaRPr kumimoji="1" lang="ja-JP" altLang="en-US" sz="1100" b="1"/>
        </a:p>
      </xdr:txBody>
    </xdr:sp>
    <xdr:clientData/>
  </xdr:oneCellAnchor>
  <xdr:oneCellAnchor>
    <xdr:from>
      <xdr:col>9</xdr:col>
      <xdr:colOff>68327</xdr:colOff>
      <xdr:row>14</xdr:row>
      <xdr:rowOff>29823</xdr:rowOff>
    </xdr:from>
    <xdr:ext cx="533401" cy="264560"/>
    <xdr:sp macro="" textlink="">
      <xdr:nvSpPr>
        <xdr:cNvPr id="26" name="テキスト ボックス 25"/>
        <xdr:cNvSpPr txBox="1"/>
      </xdr:nvSpPr>
      <xdr:spPr>
        <a:xfrm>
          <a:off x="3735452" y="2534898"/>
          <a:ext cx="533401" cy="264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gn="ctr"/>
          <a:r>
            <a:rPr kumimoji="1" lang="en-US" altLang="ja-JP" sz="1100" b="1"/>
            <a:t>9.1m</a:t>
          </a:r>
          <a:endParaRPr kumimoji="1" lang="ja-JP" altLang="en-US" sz="1100" b="1"/>
        </a:p>
      </xdr:txBody>
    </xdr:sp>
    <xdr:clientData/>
  </xdr:oneCellAnchor>
  <xdr:twoCellAnchor>
    <xdr:from>
      <xdr:col>22</xdr:col>
      <xdr:colOff>50812</xdr:colOff>
      <xdr:row>6</xdr:row>
      <xdr:rowOff>233781</xdr:rowOff>
    </xdr:from>
    <xdr:to>
      <xdr:col>22</xdr:col>
      <xdr:colOff>239036</xdr:colOff>
      <xdr:row>8</xdr:row>
      <xdr:rowOff>69860</xdr:rowOff>
    </xdr:to>
    <xdr:sp macro="" textlink="">
      <xdr:nvSpPr>
        <xdr:cNvPr id="27" name="AutoShape 88"/>
        <xdr:cNvSpPr>
          <a:spLocks noChangeArrowheads="1"/>
        </xdr:cNvSpPr>
      </xdr:nvSpPr>
      <xdr:spPr bwMode="auto">
        <a:xfrm rot="18798410">
          <a:off x="9370884" y="1172134"/>
          <a:ext cx="331379" cy="188224"/>
        </a:xfrm>
        <a:prstGeom prst="leftArrow">
          <a:avLst>
            <a:gd name="adj1" fmla="val 52389"/>
            <a:gd name="adj2" fmla="val 68187"/>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96370</xdr:colOff>
      <xdr:row>6</xdr:row>
      <xdr:rowOff>12886</xdr:rowOff>
    </xdr:from>
    <xdr:to>
      <xdr:col>23</xdr:col>
      <xdr:colOff>86847</xdr:colOff>
      <xdr:row>6</xdr:row>
      <xdr:rowOff>268380</xdr:rowOff>
    </xdr:to>
    <xdr:sp macro="" textlink="">
      <xdr:nvSpPr>
        <xdr:cNvPr id="28" name="テキスト ボックス 27"/>
        <xdr:cNvSpPr txBox="1"/>
      </xdr:nvSpPr>
      <xdr:spPr>
        <a:xfrm>
          <a:off x="9488020" y="879661"/>
          <a:ext cx="476252" cy="255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②</a:t>
          </a:r>
        </a:p>
      </xdr:txBody>
    </xdr:sp>
    <xdr:clientData/>
  </xdr:twoCellAnchor>
  <xdr:twoCellAnchor>
    <xdr:from>
      <xdr:col>23</xdr:col>
      <xdr:colOff>79878</xdr:colOff>
      <xdr:row>23</xdr:row>
      <xdr:rowOff>36321</xdr:rowOff>
    </xdr:from>
    <xdr:to>
      <xdr:col>23</xdr:col>
      <xdr:colOff>469576</xdr:colOff>
      <xdr:row>24</xdr:row>
      <xdr:rowOff>112521</xdr:rowOff>
    </xdr:to>
    <xdr:sp macro="" textlink="">
      <xdr:nvSpPr>
        <xdr:cNvPr id="29" name="テキスト ボックス 28"/>
        <xdr:cNvSpPr txBox="1"/>
      </xdr:nvSpPr>
      <xdr:spPr>
        <a:xfrm>
          <a:off x="9957303" y="4255896"/>
          <a:ext cx="38969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①</a:t>
          </a:r>
          <a:endParaRPr kumimoji="1" lang="en-US" altLang="ja-JP" sz="1100" b="1">
            <a:latin typeface="HG丸ｺﾞｼｯｸM-PRO" panose="020F0600000000000000" pitchFamily="50" charset="-128"/>
            <a:ea typeface="HG丸ｺﾞｼｯｸM-PRO" panose="020F0600000000000000" pitchFamily="50" charset="-128"/>
          </a:endParaRPr>
        </a:p>
        <a:p>
          <a:pPr>
            <a:lnSpc>
              <a:spcPts val="1300"/>
            </a:lnSpc>
          </a:pPr>
          <a:endParaRPr kumimoji="1" lang="en-US" altLang="ja-JP" sz="1100" b="1">
            <a:latin typeface="HG丸ｺﾞｼｯｸM-PRO" panose="020F0600000000000000" pitchFamily="50" charset="-128"/>
            <a:ea typeface="HG丸ｺﾞｼｯｸM-PRO" panose="020F0600000000000000" pitchFamily="50" charset="-128"/>
          </a:endParaRPr>
        </a:p>
        <a:p>
          <a:pPr>
            <a:lnSpc>
              <a:spcPts val="1300"/>
            </a:lnSpc>
          </a:pPr>
          <a:endParaRPr kumimoji="1" lang="ja-JP" altLang="en-US" sz="11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0</xdr:colOff>
      <xdr:row>11</xdr:row>
      <xdr:rowOff>91108</xdr:rowOff>
    </xdr:from>
    <xdr:to>
      <xdr:col>9</xdr:col>
      <xdr:colOff>248478</xdr:colOff>
      <xdr:row>11</xdr:row>
      <xdr:rowOff>91582</xdr:rowOff>
    </xdr:to>
    <xdr:cxnSp macro="">
      <xdr:nvCxnSpPr>
        <xdr:cNvPr id="32" name="直線矢印コネクタ 31"/>
        <xdr:cNvCxnSpPr/>
      </xdr:nvCxnSpPr>
      <xdr:spPr>
        <a:xfrm flipV="1">
          <a:off x="3667125" y="2024683"/>
          <a:ext cx="248478" cy="474"/>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65485</xdr:colOff>
      <xdr:row>6</xdr:row>
      <xdr:rowOff>5954</xdr:rowOff>
    </xdr:from>
    <xdr:to>
      <xdr:col>10</xdr:col>
      <xdr:colOff>65485</xdr:colOff>
      <xdr:row>11</xdr:row>
      <xdr:rowOff>0</xdr:rowOff>
    </xdr:to>
    <xdr:cxnSp macro="">
      <xdr:nvCxnSpPr>
        <xdr:cNvPr id="33" name="直線矢印コネクタ 32"/>
        <xdr:cNvCxnSpPr/>
      </xdr:nvCxnSpPr>
      <xdr:spPr>
        <a:xfrm>
          <a:off x="4027885" y="872729"/>
          <a:ext cx="0" cy="1060846"/>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4970</xdr:colOff>
      <xdr:row>11</xdr:row>
      <xdr:rowOff>182218</xdr:rowOff>
    </xdr:from>
    <xdr:ext cx="425725" cy="347870"/>
    <xdr:sp macro="" textlink="">
      <xdr:nvSpPr>
        <xdr:cNvPr id="34" name="テキスト ボックス 33"/>
        <xdr:cNvSpPr txBox="1"/>
      </xdr:nvSpPr>
      <xdr:spPr>
        <a:xfrm>
          <a:off x="3672095" y="2115793"/>
          <a:ext cx="42572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noAutofit/>
        </a:bodyPr>
        <a:lstStyle/>
        <a:p>
          <a:pPr algn="ctr"/>
          <a:r>
            <a:rPr kumimoji="1" lang="en-US" altLang="ja-JP" sz="1100" b="1"/>
            <a:t>0.6m</a:t>
          </a:r>
        </a:p>
        <a:p>
          <a:pPr algn="l"/>
          <a:r>
            <a:rPr kumimoji="1" lang="ja-JP" altLang="en-US" sz="900" b="1">
              <a:latin typeface="+mn-lt"/>
              <a:ea typeface="+mn-ea"/>
            </a:rPr>
            <a:t>（</a:t>
          </a:r>
          <a:r>
            <a:rPr kumimoji="1" lang="en-US" altLang="ja-JP" sz="900" b="1">
              <a:latin typeface="+mn-lt"/>
              <a:ea typeface="+mn-ea"/>
            </a:rPr>
            <a:t>60</a:t>
          </a:r>
          <a:r>
            <a:rPr kumimoji="1" lang="ja-JP" altLang="en-US" sz="900" b="1">
              <a:latin typeface="+mn-lt"/>
              <a:ea typeface="+mn-ea"/>
            </a:rPr>
            <a:t>ｃｍ）</a:t>
          </a:r>
        </a:p>
      </xdr:txBody>
    </xdr:sp>
    <xdr:clientData/>
  </xdr:oneCellAnchor>
  <xdr:twoCellAnchor>
    <xdr:from>
      <xdr:col>1</xdr:col>
      <xdr:colOff>129832</xdr:colOff>
      <xdr:row>13</xdr:row>
      <xdr:rowOff>14907</xdr:rowOff>
    </xdr:from>
    <xdr:to>
      <xdr:col>1</xdr:col>
      <xdr:colOff>435460</xdr:colOff>
      <xdr:row>14</xdr:row>
      <xdr:rowOff>172069</xdr:rowOff>
    </xdr:to>
    <xdr:grpSp>
      <xdr:nvGrpSpPr>
        <xdr:cNvPr id="35" name="Group 91"/>
        <xdr:cNvGrpSpPr>
          <a:grpSpLocks/>
        </xdr:cNvGrpSpPr>
      </xdr:nvGrpSpPr>
      <xdr:grpSpPr bwMode="auto">
        <a:xfrm rot="10800000">
          <a:off x="324220" y="2399397"/>
          <a:ext cx="83378" cy="345070"/>
          <a:chOff x="851" y="286"/>
          <a:chExt cx="85" cy="86"/>
        </a:xfrm>
      </xdr:grpSpPr>
      <xdr:sp macro="" textlink="">
        <xdr:nvSpPr>
          <xdr:cNvPr id="36" name="Arc 92"/>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0" y="0"/>
                </a:moveTo>
                <a:cubicBezTo>
                  <a:pt x="11929" y="0"/>
                  <a:pt x="21600" y="9670"/>
                  <a:pt x="21600" y="21600"/>
                </a:cubicBezTo>
                <a:cubicBezTo>
                  <a:pt x="21600" y="22768"/>
                  <a:pt x="21505" y="23934"/>
                  <a:pt x="21316" y="25087"/>
                </a:cubicBezTo>
              </a:path>
              <a:path w="21600" h="25088" stroke="0" extrusionOk="0">
                <a:moveTo>
                  <a:pt x="0" y="0"/>
                </a:moveTo>
                <a:cubicBezTo>
                  <a:pt x="11929" y="0"/>
                  <a:pt x="21600" y="9670"/>
                  <a:pt x="21600" y="21600"/>
                </a:cubicBezTo>
                <a:cubicBezTo>
                  <a:pt x="21600" y="22768"/>
                  <a:pt x="21505" y="23934"/>
                  <a:pt x="21316" y="25087"/>
                </a:cubicBezTo>
                <a:lnTo>
                  <a:pt x="0" y="21600"/>
                </a:lnTo>
                <a:lnTo>
                  <a:pt x="0"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7" name="Line 93"/>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oneCellAnchor>
    <xdr:from>
      <xdr:col>10</xdr:col>
      <xdr:colOff>9770</xdr:colOff>
      <xdr:row>7</xdr:row>
      <xdr:rowOff>28435</xdr:rowOff>
    </xdr:from>
    <xdr:ext cx="533401" cy="264560"/>
    <xdr:sp macro="" textlink="">
      <xdr:nvSpPr>
        <xdr:cNvPr id="38" name="テキスト ボックス 37"/>
        <xdr:cNvSpPr txBox="1"/>
      </xdr:nvSpPr>
      <xdr:spPr>
        <a:xfrm>
          <a:off x="3972170" y="1200010"/>
          <a:ext cx="533401" cy="264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gn="ctr"/>
          <a:r>
            <a:rPr kumimoji="1" lang="en-US" altLang="ja-JP" sz="1100" b="1"/>
            <a:t>2.0m</a:t>
          </a:r>
          <a:endParaRPr kumimoji="1" lang="ja-JP" altLang="en-US" sz="1100" b="1"/>
        </a:p>
      </xdr:txBody>
    </xdr:sp>
    <xdr:clientData/>
  </xdr:oneCellAnchor>
  <xdr:twoCellAnchor>
    <xdr:from>
      <xdr:col>22</xdr:col>
      <xdr:colOff>257175</xdr:colOff>
      <xdr:row>12</xdr:row>
      <xdr:rowOff>0</xdr:rowOff>
    </xdr:from>
    <xdr:to>
      <xdr:col>23</xdr:col>
      <xdr:colOff>200025</xdr:colOff>
      <xdr:row>12</xdr:row>
      <xdr:rowOff>0</xdr:rowOff>
    </xdr:to>
    <xdr:cxnSp macro="">
      <xdr:nvCxnSpPr>
        <xdr:cNvPr id="39" name="直線コネクタ 38"/>
        <xdr:cNvCxnSpPr/>
      </xdr:nvCxnSpPr>
      <xdr:spPr bwMode="auto">
        <a:xfrm>
          <a:off x="9648825" y="2124075"/>
          <a:ext cx="428625" cy="0"/>
        </a:xfrm>
        <a:prstGeom prst="line">
          <a:avLst/>
        </a:prstGeom>
        <a:solidFill>
          <a:srgbClr xmlns:mc="http://schemas.openxmlformats.org/markup-compatibility/2006" xmlns:a14="http://schemas.microsoft.com/office/drawing/2010/main" val="FFFFFF" mc:Ignorable="a14" a14:legacySpreadsheetColorIndex="9"/>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22</xdr:col>
      <xdr:colOff>257175</xdr:colOff>
      <xdr:row>17</xdr:row>
      <xdr:rowOff>0</xdr:rowOff>
    </xdr:from>
    <xdr:to>
      <xdr:col>23</xdr:col>
      <xdr:colOff>200025</xdr:colOff>
      <xdr:row>17</xdr:row>
      <xdr:rowOff>0</xdr:rowOff>
    </xdr:to>
    <xdr:cxnSp macro="">
      <xdr:nvCxnSpPr>
        <xdr:cNvPr id="40" name="直線コネクタ 39"/>
        <xdr:cNvCxnSpPr/>
      </xdr:nvCxnSpPr>
      <xdr:spPr bwMode="auto">
        <a:xfrm>
          <a:off x="9648825" y="3076575"/>
          <a:ext cx="428625" cy="0"/>
        </a:xfrm>
        <a:prstGeom prst="line">
          <a:avLst/>
        </a:prstGeom>
        <a:solidFill>
          <a:srgbClr xmlns:mc="http://schemas.openxmlformats.org/markup-compatibility/2006" xmlns:a14="http://schemas.microsoft.com/office/drawing/2010/main" val="FFFFFF" mc:Ignorable="a14" a14:legacySpreadsheetColorIndex="9"/>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22</xdr:col>
      <xdr:colOff>0</xdr:colOff>
      <xdr:row>13</xdr:row>
      <xdr:rowOff>15323</xdr:rowOff>
    </xdr:from>
    <xdr:to>
      <xdr:col>22</xdr:col>
      <xdr:colOff>248478</xdr:colOff>
      <xdr:row>17</xdr:row>
      <xdr:rowOff>8283</xdr:rowOff>
    </xdr:to>
    <xdr:sp macro="" textlink="">
      <xdr:nvSpPr>
        <xdr:cNvPr id="41" name="テキスト ボックス 40"/>
        <xdr:cNvSpPr txBox="1"/>
      </xdr:nvSpPr>
      <xdr:spPr>
        <a:xfrm>
          <a:off x="9391650" y="2329898"/>
          <a:ext cx="248478" cy="754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（スロープ）</a:t>
          </a:r>
        </a:p>
      </xdr:txBody>
    </xdr:sp>
    <xdr:clientData/>
  </xdr:twoCellAnchor>
  <xdr:twoCellAnchor>
    <xdr:from>
      <xdr:col>4</xdr:col>
      <xdr:colOff>114301</xdr:colOff>
      <xdr:row>8</xdr:row>
      <xdr:rowOff>152400</xdr:rowOff>
    </xdr:from>
    <xdr:to>
      <xdr:col>5</xdr:col>
      <xdr:colOff>372716</xdr:colOff>
      <xdr:row>10</xdr:row>
      <xdr:rowOff>114300</xdr:rowOff>
    </xdr:to>
    <xdr:sp macro="" textlink="">
      <xdr:nvSpPr>
        <xdr:cNvPr id="42" name="Rectangle 81"/>
        <xdr:cNvSpPr>
          <a:spLocks noChangeArrowheads="1"/>
        </xdr:cNvSpPr>
      </xdr:nvSpPr>
      <xdr:spPr bwMode="auto">
        <a:xfrm>
          <a:off x="1847851" y="1514475"/>
          <a:ext cx="772765" cy="342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ja-JP" altLang="en-US" sz="1200" b="0" i="0" u="none" strike="noStrike" baseline="0">
              <a:solidFill>
                <a:srgbClr val="000000"/>
              </a:solidFill>
              <a:latin typeface="ＭＳ Ｐゴシック"/>
              <a:ea typeface="ＭＳ Ｐゴシック"/>
            </a:rPr>
            <a:t>ベッド</a:t>
          </a:r>
        </a:p>
      </xdr:txBody>
    </xdr:sp>
    <xdr:clientData/>
  </xdr:twoCellAnchor>
  <xdr:twoCellAnchor>
    <xdr:from>
      <xdr:col>4</xdr:col>
      <xdr:colOff>44585</xdr:colOff>
      <xdr:row>8</xdr:row>
      <xdr:rowOff>49669</xdr:rowOff>
    </xdr:from>
    <xdr:to>
      <xdr:col>6</xdr:col>
      <xdr:colOff>8282</xdr:colOff>
      <xdr:row>8</xdr:row>
      <xdr:rowOff>51079</xdr:rowOff>
    </xdr:to>
    <xdr:cxnSp macro="">
      <xdr:nvCxnSpPr>
        <xdr:cNvPr id="43" name="直線コネクタ 42"/>
        <xdr:cNvCxnSpPr/>
      </xdr:nvCxnSpPr>
      <xdr:spPr bwMode="auto">
        <a:xfrm>
          <a:off x="1778135" y="1411744"/>
          <a:ext cx="1030497" cy="141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2089</xdr:colOff>
      <xdr:row>5</xdr:row>
      <xdr:rowOff>72564</xdr:rowOff>
    </xdr:from>
    <xdr:to>
      <xdr:col>6</xdr:col>
      <xdr:colOff>2553</xdr:colOff>
      <xdr:row>7</xdr:row>
      <xdr:rowOff>186864</xdr:rowOff>
    </xdr:to>
    <xdr:cxnSp macro="">
      <xdr:nvCxnSpPr>
        <xdr:cNvPr id="44" name="直線コネクタ 43"/>
        <xdr:cNvCxnSpPr/>
      </xdr:nvCxnSpPr>
      <xdr:spPr bwMode="auto">
        <a:xfrm flipH="1">
          <a:off x="2802439" y="863139"/>
          <a:ext cx="464" cy="49530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2886</xdr:colOff>
      <xdr:row>8</xdr:row>
      <xdr:rowOff>121814</xdr:rowOff>
    </xdr:from>
    <xdr:to>
      <xdr:col>6</xdr:col>
      <xdr:colOff>2886</xdr:colOff>
      <xdr:row>10</xdr:row>
      <xdr:rowOff>158520</xdr:rowOff>
    </xdr:to>
    <xdr:cxnSp macro="">
      <xdr:nvCxnSpPr>
        <xdr:cNvPr id="45" name="直線コネクタ 44"/>
        <xdr:cNvCxnSpPr/>
      </xdr:nvCxnSpPr>
      <xdr:spPr bwMode="auto">
        <a:xfrm>
          <a:off x="2803236" y="1483889"/>
          <a:ext cx="0" cy="417706"/>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326483</xdr:colOff>
      <xdr:row>20</xdr:row>
      <xdr:rowOff>110719</xdr:rowOff>
    </xdr:from>
    <xdr:to>
      <xdr:col>3</xdr:col>
      <xdr:colOff>360501</xdr:colOff>
      <xdr:row>25</xdr:row>
      <xdr:rowOff>10026</xdr:rowOff>
    </xdr:to>
    <xdr:grpSp>
      <xdr:nvGrpSpPr>
        <xdr:cNvPr id="46" name="Group 50"/>
        <xdr:cNvGrpSpPr>
          <a:grpSpLocks/>
        </xdr:cNvGrpSpPr>
      </xdr:nvGrpSpPr>
      <xdr:grpSpPr bwMode="auto">
        <a:xfrm rot="5400000">
          <a:off x="620624" y="3924639"/>
          <a:ext cx="838848" cy="610702"/>
          <a:chOff x="202" y="148"/>
          <a:chExt cx="102" cy="67"/>
        </a:xfrm>
      </xdr:grpSpPr>
      <xdr:sp macro="" textlink="">
        <xdr:nvSpPr>
          <xdr:cNvPr id="47" name="Rectangle 51"/>
          <xdr:cNvSpPr>
            <a:spLocks noChangeArrowheads="1"/>
          </xdr:cNvSpPr>
        </xdr:nvSpPr>
        <xdr:spPr bwMode="auto">
          <a:xfrm rot="5400000">
            <a:off x="219" y="161"/>
            <a:ext cx="67" cy="4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8" name="Group 52"/>
          <xdr:cNvGrpSpPr>
            <a:grpSpLocks/>
          </xdr:cNvGrpSpPr>
        </xdr:nvGrpSpPr>
        <xdr:grpSpPr bwMode="auto">
          <a:xfrm>
            <a:off x="202" y="166"/>
            <a:ext cx="102" cy="29"/>
            <a:chOff x="117" y="166"/>
            <a:chExt cx="102" cy="29"/>
          </a:xfrm>
        </xdr:grpSpPr>
        <xdr:sp macro="" textlink="">
          <xdr:nvSpPr>
            <xdr:cNvPr id="49" name="AutoShape 53"/>
            <xdr:cNvSpPr>
              <a:spLocks noChangeArrowheads="1"/>
            </xdr:cNvSpPr>
          </xdr:nvSpPr>
          <xdr:spPr bwMode="auto">
            <a:xfrm>
              <a:off x="117" y="166"/>
              <a:ext cx="29" cy="29"/>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0" name="AutoShape 54"/>
            <xdr:cNvSpPr>
              <a:spLocks noChangeArrowheads="1"/>
            </xdr:cNvSpPr>
          </xdr:nvSpPr>
          <xdr:spPr bwMode="auto">
            <a:xfrm>
              <a:off x="190" y="166"/>
              <a:ext cx="29" cy="29"/>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3</xdr:col>
      <xdr:colOff>347869</xdr:colOff>
      <xdr:row>13</xdr:row>
      <xdr:rowOff>55226</xdr:rowOff>
    </xdr:from>
    <xdr:to>
      <xdr:col>4</xdr:col>
      <xdr:colOff>246</xdr:colOff>
      <xdr:row>14</xdr:row>
      <xdr:rowOff>188576</xdr:rowOff>
    </xdr:to>
    <xdr:grpSp>
      <xdr:nvGrpSpPr>
        <xdr:cNvPr id="51" name="Group 91"/>
        <xdr:cNvGrpSpPr>
          <a:grpSpLocks/>
        </xdr:cNvGrpSpPr>
      </xdr:nvGrpSpPr>
      <xdr:grpSpPr bwMode="auto">
        <a:xfrm rot="-5400000">
          <a:off x="1354704" y="2417779"/>
          <a:ext cx="321258" cy="365132"/>
          <a:chOff x="851" y="286"/>
          <a:chExt cx="85" cy="86"/>
        </a:xfrm>
      </xdr:grpSpPr>
      <xdr:sp macro="" textlink="">
        <xdr:nvSpPr>
          <xdr:cNvPr id="52" name="Arc 92"/>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0" y="0"/>
                </a:moveTo>
                <a:cubicBezTo>
                  <a:pt x="11929" y="0"/>
                  <a:pt x="21600" y="9670"/>
                  <a:pt x="21600" y="21600"/>
                </a:cubicBezTo>
                <a:cubicBezTo>
                  <a:pt x="21600" y="22768"/>
                  <a:pt x="21505" y="23934"/>
                  <a:pt x="21316" y="25087"/>
                </a:cubicBezTo>
              </a:path>
              <a:path w="21600" h="25088" stroke="0" extrusionOk="0">
                <a:moveTo>
                  <a:pt x="0" y="0"/>
                </a:moveTo>
                <a:cubicBezTo>
                  <a:pt x="11929" y="0"/>
                  <a:pt x="21600" y="9670"/>
                  <a:pt x="21600" y="21600"/>
                </a:cubicBezTo>
                <a:cubicBezTo>
                  <a:pt x="21600" y="22768"/>
                  <a:pt x="21505" y="23934"/>
                  <a:pt x="21316" y="25087"/>
                </a:cubicBezTo>
                <a:lnTo>
                  <a:pt x="0" y="21600"/>
                </a:lnTo>
                <a:lnTo>
                  <a:pt x="0"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53" name="Line 93"/>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91166</xdr:colOff>
      <xdr:row>6</xdr:row>
      <xdr:rowOff>16333</xdr:rowOff>
    </xdr:from>
    <xdr:to>
      <xdr:col>8</xdr:col>
      <xdr:colOff>3726</xdr:colOff>
      <xdr:row>7</xdr:row>
      <xdr:rowOff>130972</xdr:rowOff>
    </xdr:to>
    <xdr:sp macro="" textlink="">
      <xdr:nvSpPr>
        <xdr:cNvPr id="54" name="AutoShape 4"/>
        <xdr:cNvSpPr>
          <a:spLocks noChangeArrowheads="1"/>
        </xdr:cNvSpPr>
      </xdr:nvSpPr>
      <xdr:spPr bwMode="auto">
        <a:xfrm rot="5400000">
          <a:off x="3261964" y="960335"/>
          <a:ext cx="419439" cy="26498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898071</xdr:colOff>
      <xdr:row>15</xdr:row>
      <xdr:rowOff>13608</xdr:rowOff>
    </xdr:from>
    <xdr:to>
      <xdr:col>5</xdr:col>
      <xdr:colOff>0</xdr:colOff>
      <xdr:row>15</xdr:row>
      <xdr:rowOff>13608</xdr:rowOff>
    </xdr:to>
    <xdr:cxnSp macro="">
      <xdr:nvCxnSpPr>
        <xdr:cNvPr id="55" name="直線コネクタ 54"/>
        <xdr:cNvCxnSpPr/>
      </xdr:nvCxnSpPr>
      <xdr:spPr bwMode="auto">
        <a:xfrm>
          <a:off x="1736271" y="2709183"/>
          <a:ext cx="511629"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99394</xdr:colOff>
      <xdr:row>14</xdr:row>
      <xdr:rowOff>170312</xdr:rowOff>
    </xdr:from>
    <xdr:to>
      <xdr:col>5</xdr:col>
      <xdr:colOff>198785</xdr:colOff>
      <xdr:row>14</xdr:row>
      <xdr:rowOff>170312</xdr:rowOff>
    </xdr:to>
    <xdr:cxnSp macro="">
      <xdr:nvCxnSpPr>
        <xdr:cNvPr id="56" name="直線コネクタ 55"/>
        <xdr:cNvCxnSpPr/>
      </xdr:nvCxnSpPr>
      <xdr:spPr bwMode="auto">
        <a:xfrm>
          <a:off x="1832944" y="2675387"/>
          <a:ext cx="613741"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132521</xdr:colOff>
      <xdr:row>11</xdr:row>
      <xdr:rowOff>33130</xdr:rowOff>
    </xdr:from>
    <xdr:to>
      <xdr:col>6</xdr:col>
      <xdr:colOff>122579</xdr:colOff>
      <xdr:row>11</xdr:row>
      <xdr:rowOff>33130</xdr:rowOff>
    </xdr:to>
    <xdr:cxnSp macro="">
      <xdr:nvCxnSpPr>
        <xdr:cNvPr id="57" name="直線コネクタ 56"/>
        <xdr:cNvCxnSpPr/>
      </xdr:nvCxnSpPr>
      <xdr:spPr bwMode="auto">
        <a:xfrm>
          <a:off x="2380421" y="1966705"/>
          <a:ext cx="542508"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207065</xdr:colOff>
      <xdr:row>19</xdr:row>
      <xdr:rowOff>0</xdr:rowOff>
    </xdr:from>
    <xdr:to>
      <xdr:col>7</xdr:col>
      <xdr:colOff>65018</xdr:colOff>
      <xdr:row>20</xdr:row>
      <xdr:rowOff>149500</xdr:rowOff>
    </xdr:to>
    <xdr:sp macro="" textlink="">
      <xdr:nvSpPr>
        <xdr:cNvPr id="58" name="AutoShape 73"/>
        <xdr:cNvSpPr>
          <a:spLocks noChangeArrowheads="1"/>
        </xdr:cNvSpPr>
      </xdr:nvSpPr>
      <xdr:spPr bwMode="auto">
        <a:xfrm rot="-5400000">
          <a:off x="2990229" y="3474761"/>
          <a:ext cx="340000" cy="305628"/>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33130</xdr:colOff>
      <xdr:row>17</xdr:row>
      <xdr:rowOff>107672</xdr:rowOff>
    </xdr:from>
    <xdr:to>
      <xdr:col>8</xdr:col>
      <xdr:colOff>33131</xdr:colOff>
      <xdr:row>20</xdr:row>
      <xdr:rowOff>132520</xdr:rowOff>
    </xdr:to>
    <xdr:cxnSp macro="">
      <xdr:nvCxnSpPr>
        <xdr:cNvPr id="59" name="直線コネクタ 58"/>
        <xdr:cNvCxnSpPr/>
      </xdr:nvCxnSpPr>
      <xdr:spPr bwMode="auto">
        <a:xfrm>
          <a:off x="3633580" y="3184247"/>
          <a:ext cx="1" cy="596348"/>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32845</xdr:colOff>
      <xdr:row>21</xdr:row>
      <xdr:rowOff>23136</xdr:rowOff>
    </xdr:from>
    <xdr:to>
      <xdr:col>8</xdr:col>
      <xdr:colOff>39700</xdr:colOff>
      <xdr:row>24</xdr:row>
      <xdr:rowOff>65691</xdr:rowOff>
    </xdr:to>
    <xdr:cxnSp macro="">
      <xdr:nvCxnSpPr>
        <xdr:cNvPr id="60" name="直線コネクタ 59"/>
        <xdr:cNvCxnSpPr/>
      </xdr:nvCxnSpPr>
      <xdr:spPr bwMode="auto">
        <a:xfrm flipH="1">
          <a:off x="3633295" y="3861711"/>
          <a:ext cx="6855" cy="614055"/>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198782</xdr:colOff>
      <xdr:row>6</xdr:row>
      <xdr:rowOff>41413</xdr:rowOff>
    </xdr:from>
    <xdr:to>
      <xdr:col>14</xdr:col>
      <xdr:colOff>207065</xdr:colOff>
      <xdr:row>25</xdr:row>
      <xdr:rowOff>165652</xdr:rowOff>
    </xdr:to>
    <xdr:cxnSp macro="">
      <xdr:nvCxnSpPr>
        <xdr:cNvPr id="61" name="直線矢印コネクタ 60"/>
        <xdr:cNvCxnSpPr/>
      </xdr:nvCxnSpPr>
      <xdr:spPr>
        <a:xfrm>
          <a:off x="6180482" y="908188"/>
          <a:ext cx="8283" cy="3858039"/>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33129</xdr:colOff>
      <xdr:row>15</xdr:row>
      <xdr:rowOff>66261</xdr:rowOff>
    </xdr:from>
    <xdr:to>
      <xdr:col>21</xdr:col>
      <xdr:colOff>16564</xdr:colOff>
      <xdr:row>15</xdr:row>
      <xdr:rowOff>74544</xdr:rowOff>
    </xdr:to>
    <xdr:cxnSp macro="">
      <xdr:nvCxnSpPr>
        <xdr:cNvPr id="62" name="直線矢印コネクタ 61"/>
        <xdr:cNvCxnSpPr/>
      </xdr:nvCxnSpPr>
      <xdr:spPr>
        <a:xfrm flipV="1">
          <a:off x="3700254" y="2761836"/>
          <a:ext cx="5641285" cy="8283"/>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178594</xdr:colOff>
      <xdr:row>9</xdr:row>
      <xdr:rowOff>3311</xdr:rowOff>
    </xdr:from>
    <xdr:to>
      <xdr:col>22</xdr:col>
      <xdr:colOff>136923</xdr:colOff>
      <xdr:row>15</xdr:row>
      <xdr:rowOff>107672</xdr:rowOff>
    </xdr:to>
    <xdr:sp macro="" textlink="">
      <xdr:nvSpPr>
        <xdr:cNvPr id="63" name="テキスト ボックス 62"/>
        <xdr:cNvSpPr txBox="1"/>
      </xdr:nvSpPr>
      <xdr:spPr>
        <a:xfrm>
          <a:off x="6160294" y="1555886"/>
          <a:ext cx="3368279" cy="1247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8.7</a:t>
          </a:r>
          <a:r>
            <a:rPr kumimoji="1" lang="ja-JP" altLang="en-US" sz="1100"/>
            <a:t>ｍ</a:t>
          </a:r>
          <a:r>
            <a:rPr kumimoji="1" lang="en-US" altLang="ja-JP" sz="1100"/>
            <a:t>×9.1</a:t>
          </a:r>
          <a:r>
            <a:rPr kumimoji="1" lang="ja-JP" altLang="en-US" sz="1100"/>
            <a:t>ｍ＝</a:t>
          </a:r>
          <a:r>
            <a:rPr kumimoji="1" lang="en-US" altLang="ja-JP" sz="1100" u="sng"/>
            <a:t>79.17</a:t>
          </a:r>
          <a:r>
            <a:rPr kumimoji="1" lang="ja-JP" altLang="en-US" sz="1100" u="sng"/>
            <a:t>㎡</a:t>
          </a:r>
          <a:r>
            <a:rPr kumimoji="1" lang="ja-JP" altLang="en-US" sz="1100"/>
            <a:t> </a:t>
          </a:r>
          <a:endParaRPr kumimoji="1" lang="en-US" altLang="ja-JP" sz="1100"/>
        </a:p>
        <a:p>
          <a:r>
            <a:rPr kumimoji="1" lang="ja-JP" altLang="en-US" sz="1100"/>
            <a:t>　　</a:t>
          </a:r>
          <a:r>
            <a:rPr kumimoji="1" lang="en-US" altLang="ja-JP" sz="1100"/>
            <a:t>0.4</a:t>
          </a:r>
          <a:r>
            <a:rPr kumimoji="1" lang="ja-JP" altLang="en-US" sz="1100"/>
            <a:t>ｍ</a:t>
          </a:r>
          <a:r>
            <a:rPr kumimoji="1" lang="en-US" altLang="ja-JP" sz="1100"/>
            <a:t>×1.5</a:t>
          </a:r>
          <a:r>
            <a:rPr kumimoji="1" lang="ja-JP" altLang="en-US" sz="1100"/>
            <a:t>ｍ＝</a:t>
          </a:r>
          <a:r>
            <a:rPr kumimoji="1" lang="en-US" altLang="ja-JP" sz="1100" u="sng"/>
            <a:t>0.60</a:t>
          </a:r>
          <a:r>
            <a:rPr kumimoji="1" lang="ja-JP" altLang="en-US" sz="1100" u="sng"/>
            <a:t>㎡</a:t>
          </a:r>
          <a:r>
            <a:rPr kumimoji="1" lang="ja-JP" altLang="en-US" sz="1100"/>
            <a:t>（収納棚）</a:t>
          </a:r>
          <a:endParaRPr kumimoji="1" lang="en-US" altLang="ja-JP" sz="1100"/>
        </a:p>
        <a:p>
          <a:r>
            <a:rPr kumimoji="1" lang="ja-JP" altLang="en-US" sz="1100"/>
            <a:t>　　</a:t>
          </a:r>
          <a:r>
            <a:rPr kumimoji="1" lang="en-US" altLang="ja-JP" sz="1100"/>
            <a:t>1.2</a:t>
          </a:r>
          <a:r>
            <a:rPr kumimoji="1" lang="ja-JP" altLang="en-US" sz="1100"/>
            <a:t>ｍ</a:t>
          </a:r>
          <a:r>
            <a:rPr kumimoji="1" lang="en-US" altLang="ja-JP" sz="1100"/>
            <a:t>×1.4</a:t>
          </a:r>
          <a:r>
            <a:rPr kumimoji="1" lang="ja-JP" altLang="en-US" sz="1100"/>
            <a:t>ｍ＝</a:t>
          </a:r>
          <a:r>
            <a:rPr kumimoji="1" lang="en-US" altLang="ja-JP" sz="1100" u="sng"/>
            <a:t>1.68</a:t>
          </a:r>
          <a:r>
            <a:rPr kumimoji="1" lang="ja-JP" altLang="en-US" sz="1100"/>
            <a:t>㎡</a:t>
          </a:r>
          <a:r>
            <a:rPr kumimoji="1" lang="ja-JP" altLang="en-US" sz="1100">
              <a:latin typeface="+mn-ea"/>
              <a:ea typeface="+mn-ea"/>
            </a:rPr>
            <a:t>（事務スペース）</a:t>
          </a:r>
          <a:endParaRPr kumimoji="1" lang="en-US" altLang="ja-JP" sz="1100">
            <a:latin typeface="+mn-ea"/>
            <a:ea typeface="+mn-ea"/>
          </a:endParaRPr>
        </a:p>
        <a:p>
          <a:r>
            <a:rPr kumimoji="1" lang="ja-JP" altLang="en-US" sz="900"/>
            <a:t>　　 </a:t>
          </a:r>
          <a:r>
            <a:rPr kumimoji="1" lang="en-US" altLang="ja-JP" sz="1100">
              <a:latin typeface="+mn-lt"/>
            </a:rPr>
            <a:t>0.9</a:t>
          </a:r>
          <a:r>
            <a:rPr kumimoji="1" lang="ja-JP" altLang="en-US" sz="1100">
              <a:latin typeface="+mn-lt"/>
            </a:rPr>
            <a:t>ｍ</a:t>
          </a:r>
          <a:r>
            <a:rPr kumimoji="1" lang="en-US" altLang="ja-JP" sz="1100">
              <a:latin typeface="+mn-lt"/>
            </a:rPr>
            <a:t>×0.7</a:t>
          </a:r>
          <a:r>
            <a:rPr kumimoji="1" lang="ja-JP" altLang="en-US" sz="1100">
              <a:latin typeface="+mn-lt"/>
            </a:rPr>
            <a:t>ｍ＝</a:t>
          </a:r>
          <a:r>
            <a:rPr kumimoji="1" lang="en-US" altLang="ja-JP" sz="1100" u="sng">
              <a:latin typeface="+mn-lt"/>
            </a:rPr>
            <a:t>0.63</a:t>
          </a:r>
          <a:r>
            <a:rPr kumimoji="1" lang="ja-JP" altLang="en-US" sz="1100" u="sng">
              <a:latin typeface="+mn-lt"/>
            </a:rPr>
            <a:t>㎡</a:t>
          </a:r>
          <a:r>
            <a:rPr kumimoji="1" lang="ja-JP" altLang="en-US" sz="1100">
              <a:latin typeface="+mn-lt"/>
            </a:rPr>
            <a:t>（ハンガーラック）</a:t>
          </a:r>
          <a:endParaRPr kumimoji="1" lang="en-US" altLang="ja-JP" sz="900"/>
        </a:p>
        <a:p>
          <a:r>
            <a:rPr kumimoji="1" lang="ja-JP" altLang="en-US" sz="1100"/>
            <a:t>　　</a:t>
          </a:r>
          <a:r>
            <a:rPr kumimoji="1" lang="en-US" altLang="ja-JP" sz="1100"/>
            <a:t>2.0</a:t>
          </a:r>
          <a:r>
            <a:rPr kumimoji="1" lang="ja-JP" altLang="en-US" sz="1100"/>
            <a:t>ｍ</a:t>
          </a:r>
          <a:r>
            <a:rPr kumimoji="1" lang="en-US" altLang="ja-JP" sz="1100"/>
            <a:t>×0.6</a:t>
          </a:r>
          <a:r>
            <a:rPr kumimoji="1" lang="ja-JP" altLang="en-US" sz="1100"/>
            <a:t>ｍ＝</a:t>
          </a:r>
          <a:r>
            <a:rPr kumimoji="1" lang="en-US" altLang="ja-JP" sz="1100" u="sng"/>
            <a:t>1.20</a:t>
          </a:r>
          <a:r>
            <a:rPr kumimoji="1" lang="ja-JP" altLang="en-US" sz="1100" u="none"/>
            <a:t>㎡</a:t>
          </a:r>
          <a:r>
            <a:rPr kumimoji="1" lang="ja-JP" altLang="en-US" sz="1050" u="none">
              <a:latin typeface="+mn-ea"/>
              <a:ea typeface="+mn-ea"/>
            </a:rPr>
            <a:t>（キッチン前幅</a:t>
          </a:r>
          <a:r>
            <a:rPr kumimoji="1" lang="en-US" altLang="ja-JP" sz="1050" u="none">
              <a:latin typeface="+mn-ea"/>
              <a:ea typeface="+mn-ea"/>
            </a:rPr>
            <a:t>60</a:t>
          </a:r>
          <a:r>
            <a:rPr kumimoji="1" lang="ja-JP" altLang="en-US" sz="1050" u="none">
              <a:latin typeface="+mn-ea"/>
              <a:ea typeface="+mn-ea"/>
            </a:rPr>
            <a:t>ｃｍ）</a:t>
          </a:r>
          <a:endParaRPr kumimoji="1" lang="en-US" altLang="ja-JP" sz="1050" u="none">
            <a:latin typeface="+mn-ea"/>
            <a:ea typeface="+mn-ea"/>
          </a:endParaRPr>
        </a:p>
        <a:p>
          <a:r>
            <a:rPr kumimoji="1" lang="ja-JP" altLang="en-US" sz="1100"/>
            <a:t>    　＝</a:t>
          </a:r>
          <a:r>
            <a:rPr kumimoji="1" lang="en-US" altLang="ja-JP" sz="1100"/>
            <a:t>79.17</a:t>
          </a:r>
          <a:r>
            <a:rPr kumimoji="1" lang="ja-JP" altLang="en-US" sz="1100"/>
            <a:t>－</a:t>
          </a:r>
          <a:r>
            <a:rPr kumimoji="1" lang="en-US" altLang="ja-JP" sz="1100"/>
            <a:t>0.60</a:t>
          </a:r>
          <a:r>
            <a:rPr kumimoji="1" lang="ja-JP" altLang="en-US" sz="1100"/>
            <a:t>－</a:t>
          </a:r>
          <a:r>
            <a:rPr kumimoji="1" lang="en-US" altLang="ja-JP" sz="1100"/>
            <a:t>1.68</a:t>
          </a:r>
          <a:r>
            <a:rPr kumimoji="1" lang="ja-JP" altLang="en-US" sz="1100"/>
            <a:t>－</a:t>
          </a:r>
          <a:r>
            <a:rPr kumimoji="1" lang="en-US" altLang="ja-JP" sz="1100"/>
            <a:t>0.63</a:t>
          </a:r>
          <a:r>
            <a:rPr kumimoji="1" lang="ja-JP" altLang="en-US" sz="1100"/>
            <a:t>－</a:t>
          </a:r>
          <a:r>
            <a:rPr kumimoji="1" lang="en-US" altLang="ja-JP" sz="1100"/>
            <a:t>1.20</a:t>
          </a:r>
          <a:r>
            <a:rPr kumimoji="1" lang="ja-JP" altLang="en-US" sz="1100"/>
            <a:t>＝</a:t>
          </a:r>
          <a:r>
            <a:rPr kumimoji="1" lang="en-US" altLang="ja-JP" sz="1100" u="sng"/>
            <a:t>75.06</a:t>
          </a:r>
          <a:r>
            <a:rPr kumimoji="1" lang="ja-JP" altLang="en-US" sz="1100" u="sng"/>
            <a:t>㎡</a:t>
          </a:r>
        </a:p>
      </xdr:txBody>
    </xdr:sp>
    <xdr:clientData/>
  </xdr:twoCellAnchor>
  <xdr:twoCellAnchor>
    <xdr:from>
      <xdr:col>12</xdr:col>
      <xdr:colOff>140805</xdr:colOff>
      <xdr:row>6</xdr:row>
      <xdr:rowOff>41413</xdr:rowOff>
    </xdr:from>
    <xdr:to>
      <xdr:col>13</xdr:col>
      <xdr:colOff>571500</xdr:colOff>
      <xdr:row>6</xdr:row>
      <xdr:rowOff>250032</xdr:rowOff>
    </xdr:to>
    <xdr:sp macro="" textlink="">
      <xdr:nvSpPr>
        <xdr:cNvPr id="64" name="角丸四角形 63"/>
        <xdr:cNvSpPr/>
      </xdr:nvSpPr>
      <xdr:spPr bwMode="auto">
        <a:xfrm>
          <a:off x="4960455" y="908188"/>
          <a:ext cx="1011720" cy="208619"/>
        </a:xfrm>
        <a:prstGeom prst="roundRect">
          <a:avLst>
            <a:gd name="adj" fmla="val 0"/>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100"/>
            <a:t>ＴＶ台</a:t>
          </a:r>
        </a:p>
      </xdr:txBody>
    </xdr:sp>
    <xdr:clientData/>
  </xdr:twoCellAnchor>
  <xdr:twoCellAnchor>
    <xdr:from>
      <xdr:col>11</xdr:col>
      <xdr:colOff>52668</xdr:colOff>
      <xdr:row>16</xdr:row>
      <xdr:rowOff>95249</xdr:rowOff>
    </xdr:from>
    <xdr:to>
      <xdr:col>12</xdr:col>
      <xdr:colOff>422855</xdr:colOff>
      <xdr:row>20</xdr:row>
      <xdr:rowOff>66673</xdr:rowOff>
    </xdr:to>
    <xdr:grpSp>
      <xdr:nvGrpSpPr>
        <xdr:cNvPr id="65" name="グループ化 64"/>
        <xdr:cNvGrpSpPr/>
      </xdr:nvGrpSpPr>
      <xdr:grpSpPr>
        <a:xfrm>
          <a:off x="4238484" y="3043463"/>
          <a:ext cx="946871" cy="723057"/>
          <a:chOff x="4472267" y="2303392"/>
          <a:chExt cx="949969" cy="733424"/>
        </a:xfrm>
      </xdr:grpSpPr>
      <xdr:sp macro="" textlink="">
        <xdr:nvSpPr>
          <xdr:cNvPr id="66" name="Rectangle 18"/>
          <xdr:cNvSpPr>
            <a:spLocks noChangeArrowheads="1"/>
          </xdr:cNvSpPr>
        </xdr:nvSpPr>
        <xdr:spPr bwMode="auto">
          <a:xfrm rot="16200000">
            <a:off x="4580540" y="2451611"/>
            <a:ext cx="733424" cy="43698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7" name="AutoShape 20"/>
          <xdr:cNvSpPr>
            <a:spLocks noChangeArrowheads="1"/>
          </xdr:cNvSpPr>
        </xdr:nvSpPr>
        <xdr:spPr bwMode="auto">
          <a:xfrm rot="16200000">
            <a:off x="4482832" y="278177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8" name="AutoShape 21"/>
          <xdr:cNvSpPr>
            <a:spLocks noChangeArrowheads="1"/>
          </xdr:cNvSpPr>
        </xdr:nvSpPr>
        <xdr:spPr bwMode="auto">
          <a:xfrm rot="16200000">
            <a:off x="4482832" y="235864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9" name="AutoShape 23"/>
          <xdr:cNvSpPr>
            <a:spLocks noChangeArrowheads="1"/>
          </xdr:cNvSpPr>
        </xdr:nvSpPr>
        <xdr:spPr bwMode="auto">
          <a:xfrm rot="16200000">
            <a:off x="5204808" y="2772374"/>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0" name="AutoShape 24"/>
          <xdr:cNvSpPr>
            <a:spLocks noChangeArrowheads="1"/>
          </xdr:cNvSpPr>
        </xdr:nvSpPr>
        <xdr:spPr bwMode="auto">
          <a:xfrm rot="16200000">
            <a:off x="5195308" y="2349245"/>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11</xdr:col>
      <xdr:colOff>55980</xdr:colOff>
      <xdr:row>10</xdr:row>
      <xdr:rowOff>90280</xdr:rowOff>
    </xdr:from>
    <xdr:to>
      <xdr:col>12</xdr:col>
      <xdr:colOff>426167</xdr:colOff>
      <xdr:row>14</xdr:row>
      <xdr:rowOff>61704</xdr:rowOff>
    </xdr:to>
    <xdr:grpSp>
      <xdr:nvGrpSpPr>
        <xdr:cNvPr id="71" name="グループ化 70"/>
        <xdr:cNvGrpSpPr/>
      </xdr:nvGrpSpPr>
      <xdr:grpSpPr>
        <a:xfrm>
          <a:off x="4241796" y="1911045"/>
          <a:ext cx="946871" cy="723057"/>
          <a:chOff x="4472267" y="2303392"/>
          <a:chExt cx="949969" cy="733424"/>
        </a:xfrm>
      </xdr:grpSpPr>
      <xdr:sp macro="" textlink="">
        <xdr:nvSpPr>
          <xdr:cNvPr id="72" name="Rectangle 18"/>
          <xdr:cNvSpPr>
            <a:spLocks noChangeArrowheads="1"/>
          </xdr:cNvSpPr>
        </xdr:nvSpPr>
        <xdr:spPr bwMode="auto">
          <a:xfrm rot="16200000">
            <a:off x="4580540" y="2451611"/>
            <a:ext cx="733424" cy="43698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 name="AutoShape 20"/>
          <xdr:cNvSpPr>
            <a:spLocks noChangeArrowheads="1"/>
          </xdr:cNvSpPr>
        </xdr:nvSpPr>
        <xdr:spPr bwMode="auto">
          <a:xfrm rot="16200000">
            <a:off x="4482832" y="278177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4" name="AutoShape 21"/>
          <xdr:cNvSpPr>
            <a:spLocks noChangeArrowheads="1"/>
          </xdr:cNvSpPr>
        </xdr:nvSpPr>
        <xdr:spPr bwMode="auto">
          <a:xfrm rot="16200000">
            <a:off x="4482832" y="235864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5" name="AutoShape 23"/>
          <xdr:cNvSpPr>
            <a:spLocks noChangeArrowheads="1"/>
          </xdr:cNvSpPr>
        </xdr:nvSpPr>
        <xdr:spPr bwMode="auto">
          <a:xfrm rot="16200000">
            <a:off x="5204808" y="2772374"/>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6" name="AutoShape 24"/>
          <xdr:cNvSpPr>
            <a:spLocks noChangeArrowheads="1"/>
          </xdr:cNvSpPr>
        </xdr:nvSpPr>
        <xdr:spPr bwMode="auto">
          <a:xfrm rot="16200000">
            <a:off x="5195308" y="2349245"/>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12</xdr:col>
      <xdr:colOff>549626</xdr:colOff>
      <xdr:row>16</xdr:row>
      <xdr:rowOff>86967</xdr:rowOff>
    </xdr:from>
    <xdr:to>
      <xdr:col>14</xdr:col>
      <xdr:colOff>340029</xdr:colOff>
      <xdr:row>20</xdr:row>
      <xdr:rowOff>58391</xdr:rowOff>
    </xdr:to>
    <xdr:grpSp>
      <xdr:nvGrpSpPr>
        <xdr:cNvPr id="77" name="グループ化 76"/>
        <xdr:cNvGrpSpPr/>
      </xdr:nvGrpSpPr>
      <xdr:grpSpPr>
        <a:xfrm>
          <a:off x="5312126" y="3035181"/>
          <a:ext cx="943770" cy="723057"/>
          <a:chOff x="5368154" y="2966879"/>
          <a:chExt cx="955816" cy="733424"/>
        </a:xfrm>
      </xdr:grpSpPr>
      <xdr:sp macro="" textlink="">
        <xdr:nvSpPr>
          <xdr:cNvPr id="78" name="Rectangle 18"/>
          <xdr:cNvSpPr>
            <a:spLocks noChangeArrowheads="1"/>
          </xdr:cNvSpPr>
        </xdr:nvSpPr>
        <xdr:spPr bwMode="auto">
          <a:xfrm rot="16200000">
            <a:off x="5479351" y="3113753"/>
            <a:ext cx="733424" cy="43967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9" name="AutoShape 20"/>
          <xdr:cNvSpPr>
            <a:spLocks noChangeArrowheads="1"/>
          </xdr:cNvSpPr>
        </xdr:nvSpPr>
        <xdr:spPr bwMode="auto">
          <a:xfrm rot="16200000">
            <a:off x="5379421" y="3444562"/>
            <a:ext cx="206863" cy="229396"/>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0" name="AutoShape 21"/>
          <xdr:cNvSpPr>
            <a:spLocks noChangeArrowheads="1"/>
          </xdr:cNvSpPr>
        </xdr:nvSpPr>
        <xdr:spPr bwMode="auto">
          <a:xfrm rot="16200000">
            <a:off x="5379421" y="3021432"/>
            <a:ext cx="206863" cy="229396"/>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1" name="AutoShape 23"/>
          <xdr:cNvSpPr>
            <a:spLocks noChangeArrowheads="1"/>
          </xdr:cNvSpPr>
        </xdr:nvSpPr>
        <xdr:spPr bwMode="auto">
          <a:xfrm rot="16200000">
            <a:off x="6105840" y="3435159"/>
            <a:ext cx="206863" cy="229396"/>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2" name="AutoShape 24"/>
          <xdr:cNvSpPr>
            <a:spLocks noChangeArrowheads="1"/>
          </xdr:cNvSpPr>
        </xdr:nvSpPr>
        <xdr:spPr bwMode="auto">
          <a:xfrm rot="16200000">
            <a:off x="6096282" y="3012030"/>
            <a:ext cx="206863" cy="229396"/>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14</xdr:col>
      <xdr:colOff>488675</xdr:colOff>
      <xdr:row>16</xdr:row>
      <xdr:rowOff>91109</xdr:rowOff>
    </xdr:from>
    <xdr:to>
      <xdr:col>16</xdr:col>
      <xdr:colOff>279078</xdr:colOff>
      <xdr:row>20</xdr:row>
      <xdr:rowOff>62533</xdr:rowOff>
    </xdr:to>
    <xdr:grpSp>
      <xdr:nvGrpSpPr>
        <xdr:cNvPr id="83" name="グループ化 82"/>
        <xdr:cNvGrpSpPr/>
      </xdr:nvGrpSpPr>
      <xdr:grpSpPr>
        <a:xfrm>
          <a:off x="6404542" y="3039323"/>
          <a:ext cx="943771" cy="723057"/>
          <a:chOff x="4472267" y="2303392"/>
          <a:chExt cx="949969" cy="733424"/>
        </a:xfrm>
      </xdr:grpSpPr>
      <xdr:sp macro="" textlink="">
        <xdr:nvSpPr>
          <xdr:cNvPr id="84" name="Rectangle 18"/>
          <xdr:cNvSpPr>
            <a:spLocks noChangeArrowheads="1"/>
          </xdr:cNvSpPr>
        </xdr:nvSpPr>
        <xdr:spPr bwMode="auto">
          <a:xfrm rot="16200000">
            <a:off x="4580540" y="2451611"/>
            <a:ext cx="733424" cy="43698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5" name="AutoShape 20"/>
          <xdr:cNvSpPr>
            <a:spLocks noChangeArrowheads="1"/>
          </xdr:cNvSpPr>
        </xdr:nvSpPr>
        <xdr:spPr bwMode="auto">
          <a:xfrm rot="16200000">
            <a:off x="4482832" y="278177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6" name="AutoShape 21"/>
          <xdr:cNvSpPr>
            <a:spLocks noChangeArrowheads="1"/>
          </xdr:cNvSpPr>
        </xdr:nvSpPr>
        <xdr:spPr bwMode="auto">
          <a:xfrm rot="16200000">
            <a:off x="4482832" y="235864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7" name="AutoShape 23"/>
          <xdr:cNvSpPr>
            <a:spLocks noChangeArrowheads="1"/>
          </xdr:cNvSpPr>
        </xdr:nvSpPr>
        <xdr:spPr bwMode="auto">
          <a:xfrm rot="16200000">
            <a:off x="5204808" y="2772374"/>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8" name="AutoShape 24"/>
          <xdr:cNvSpPr>
            <a:spLocks noChangeArrowheads="1"/>
          </xdr:cNvSpPr>
        </xdr:nvSpPr>
        <xdr:spPr bwMode="auto">
          <a:xfrm rot="16200000">
            <a:off x="5195308" y="2349245"/>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19</xdr:col>
      <xdr:colOff>96580</xdr:colOff>
      <xdr:row>22</xdr:row>
      <xdr:rowOff>73675</xdr:rowOff>
    </xdr:from>
    <xdr:to>
      <xdr:col>20</xdr:col>
      <xdr:colOff>250222</xdr:colOff>
      <xdr:row>24</xdr:row>
      <xdr:rowOff>129661</xdr:rowOff>
    </xdr:to>
    <xdr:sp macro="" textlink="">
      <xdr:nvSpPr>
        <xdr:cNvPr id="89" name="Rectangle 18"/>
        <xdr:cNvSpPr>
          <a:spLocks noChangeArrowheads="1"/>
        </xdr:cNvSpPr>
      </xdr:nvSpPr>
      <xdr:spPr bwMode="auto">
        <a:xfrm rot="10800000">
          <a:off x="8421430" y="4102750"/>
          <a:ext cx="734667" cy="436986"/>
        </a:xfrm>
        <a:prstGeom prst="rect">
          <a:avLst/>
        </a:prstGeom>
        <a:noFill/>
        <a:ln w="158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450672</xdr:colOff>
      <xdr:row>24</xdr:row>
      <xdr:rowOff>177134</xdr:rowOff>
    </xdr:from>
    <xdr:to>
      <xdr:col>20</xdr:col>
      <xdr:colOff>95960</xdr:colOff>
      <xdr:row>26</xdr:row>
      <xdr:rowOff>2997</xdr:rowOff>
    </xdr:to>
    <xdr:sp macro="" textlink="">
      <xdr:nvSpPr>
        <xdr:cNvPr id="90" name="AutoShape 20"/>
        <xdr:cNvSpPr>
          <a:spLocks noChangeArrowheads="1"/>
        </xdr:cNvSpPr>
      </xdr:nvSpPr>
      <xdr:spPr bwMode="auto">
        <a:xfrm rot="16200000">
          <a:off x="8785247" y="4577484"/>
          <a:ext cx="206863" cy="226313"/>
        </a:xfrm>
        <a:prstGeom prst="flowChartConnector">
          <a:avLst/>
        </a:prstGeom>
        <a:noFill/>
        <a:ln w="158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178078</xdr:colOff>
      <xdr:row>21</xdr:row>
      <xdr:rowOff>57979</xdr:rowOff>
    </xdr:from>
    <xdr:to>
      <xdr:col>12</xdr:col>
      <xdr:colOff>401709</xdr:colOff>
      <xdr:row>25</xdr:row>
      <xdr:rowOff>153226</xdr:rowOff>
    </xdr:to>
    <xdr:sp macro="" textlink="">
      <xdr:nvSpPr>
        <xdr:cNvPr id="91" name="角丸四角形 90"/>
        <xdr:cNvSpPr/>
      </xdr:nvSpPr>
      <xdr:spPr bwMode="auto">
        <a:xfrm rot="5400000">
          <a:off x="4680920" y="4213362"/>
          <a:ext cx="857247" cy="223631"/>
        </a:xfrm>
        <a:prstGeom prst="roundRect">
          <a:avLst>
            <a:gd name="adj" fmla="val 0"/>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288" tIns="0" rIns="0" bIns="0" rtlCol="0" anchor="ctr" upright="1"/>
        <a:lstStyle/>
        <a:p>
          <a:pPr algn="ctr"/>
          <a:r>
            <a:rPr kumimoji="1" lang="ja-JP" altLang="en-US" sz="800"/>
            <a:t>トレーニングマシン</a:t>
          </a:r>
        </a:p>
      </xdr:txBody>
    </xdr:sp>
    <xdr:clientData/>
  </xdr:twoCellAnchor>
  <xdr:twoCellAnchor>
    <xdr:from>
      <xdr:col>13</xdr:col>
      <xdr:colOff>463825</xdr:colOff>
      <xdr:row>21</xdr:row>
      <xdr:rowOff>57979</xdr:rowOff>
    </xdr:from>
    <xdr:to>
      <xdr:col>14</xdr:col>
      <xdr:colOff>107674</xdr:colOff>
      <xdr:row>25</xdr:row>
      <xdr:rowOff>153226</xdr:rowOff>
    </xdr:to>
    <xdr:sp macro="" textlink="">
      <xdr:nvSpPr>
        <xdr:cNvPr id="92" name="角丸四角形 91"/>
        <xdr:cNvSpPr/>
      </xdr:nvSpPr>
      <xdr:spPr bwMode="auto">
        <a:xfrm rot="5400000">
          <a:off x="5548313" y="4212741"/>
          <a:ext cx="857247" cy="224874"/>
        </a:xfrm>
        <a:prstGeom prst="roundRect">
          <a:avLst>
            <a:gd name="adj" fmla="val 0"/>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288" tIns="0" rIns="0" bIns="0" rtlCol="0" anchor="ctr" upright="1"/>
        <a:lstStyle/>
        <a:p>
          <a:pPr algn="ctr"/>
          <a:r>
            <a:rPr kumimoji="1" lang="ja-JP" altLang="en-US" sz="800"/>
            <a:t>トレーニングマシン</a:t>
          </a:r>
        </a:p>
      </xdr:txBody>
    </xdr:sp>
    <xdr:clientData/>
  </xdr:twoCellAnchor>
  <xdr:twoCellAnchor>
    <xdr:from>
      <xdr:col>19</xdr:col>
      <xdr:colOff>2071</xdr:colOff>
      <xdr:row>21</xdr:row>
      <xdr:rowOff>124239</xdr:rowOff>
    </xdr:from>
    <xdr:to>
      <xdr:col>21</xdr:col>
      <xdr:colOff>16565</xdr:colOff>
      <xdr:row>21</xdr:row>
      <xdr:rowOff>124241</xdr:rowOff>
    </xdr:to>
    <xdr:cxnSp macro="">
      <xdr:nvCxnSpPr>
        <xdr:cNvPr id="93" name="直線矢印コネクタ 92"/>
        <xdr:cNvCxnSpPr/>
      </xdr:nvCxnSpPr>
      <xdr:spPr>
        <a:xfrm flipV="1">
          <a:off x="8326921" y="3962814"/>
          <a:ext cx="1014619" cy="2"/>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39342</xdr:colOff>
      <xdr:row>22</xdr:row>
      <xdr:rowOff>1</xdr:rowOff>
    </xdr:from>
    <xdr:to>
      <xdr:col>19</xdr:col>
      <xdr:colOff>41413</xdr:colOff>
      <xdr:row>26</xdr:row>
      <xdr:rowOff>57979</xdr:rowOff>
    </xdr:to>
    <xdr:cxnSp macro="">
      <xdr:nvCxnSpPr>
        <xdr:cNvPr id="94" name="直線矢印コネクタ 93"/>
        <xdr:cNvCxnSpPr/>
      </xdr:nvCxnSpPr>
      <xdr:spPr>
        <a:xfrm>
          <a:off x="8364192" y="4029076"/>
          <a:ext cx="2071" cy="819978"/>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248479</xdr:colOff>
      <xdr:row>20</xdr:row>
      <xdr:rowOff>124246</xdr:rowOff>
    </xdr:from>
    <xdr:ext cx="533401" cy="229778"/>
    <xdr:sp macro="" textlink="">
      <xdr:nvSpPr>
        <xdr:cNvPr id="95" name="テキスト ボックス 94"/>
        <xdr:cNvSpPr txBox="1"/>
      </xdr:nvSpPr>
      <xdr:spPr>
        <a:xfrm>
          <a:off x="8573329" y="3772321"/>
          <a:ext cx="533401" cy="229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pPr algn="ctr"/>
          <a:r>
            <a:rPr kumimoji="1" lang="en-US" altLang="ja-JP" sz="1100" b="1"/>
            <a:t>1.4m</a:t>
          </a:r>
          <a:endParaRPr kumimoji="1" lang="ja-JP" altLang="en-US" sz="1100" b="1"/>
        </a:p>
      </xdr:txBody>
    </xdr:sp>
    <xdr:clientData/>
  </xdr:oneCellAnchor>
  <xdr:twoCellAnchor>
    <xdr:from>
      <xdr:col>13</xdr:col>
      <xdr:colOff>41412</xdr:colOff>
      <xdr:row>21</xdr:row>
      <xdr:rowOff>57977</xdr:rowOff>
    </xdr:from>
    <xdr:to>
      <xdr:col>13</xdr:col>
      <xdr:colOff>265043</xdr:colOff>
      <xdr:row>25</xdr:row>
      <xdr:rowOff>153224</xdr:rowOff>
    </xdr:to>
    <xdr:sp macro="" textlink="">
      <xdr:nvSpPr>
        <xdr:cNvPr id="96" name="角丸四角形 95"/>
        <xdr:cNvSpPr/>
      </xdr:nvSpPr>
      <xdr:spPr bwMode="auto">
        <a:xfrm rot="5400000">
          <a:off x="5125279" y="4213360"/>
          <a:ext cx="857247" cy="223631"/>
        </a:xfrm>
        <a:prstGeom prst="roundRect">
          <a:avLst>
            <a:gd name="adj" fmla="val 0"/>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288" tIns="0" rIns="0" bIns="0" rtlCol="0" anchor="ctr" upright="1"/>
        <a:lstStyle/>
        <a:p>
          <a:pPr algn="ctr"/>
          <a:r>
            <a:rPr kumimoji="1" lang="ja-JP" altLang="en-US" sz="800"/>
            <a:t>トレーニングマシン</a:t>
          </a:r>
        </a:p>
      </xdr:txBody>
    </xdr:sp>
    <xdr:clientData/>
  </xdr:twoCellAnchor>
  <xdr:oneCellAnchor>
    <xdr:from>
      <xdr:col>17</xdr:col>
      <xdr:colOff>1</xdr:colOff>
      <xdr:row>6</xdr:row>
      <xdr:rowOff>2808</xdr:rowOff>
    </xdr:from>
    <xdr:ext cx="332546" cy="172227"/>
    <xdr:sp macro="" textlink="">
      <xdr:nvSpPr>
        <xdr:cNvPr id="97" name="テキスト ボックス 96"/>
        <xdr:cNvSpPr txBox="1"/>
      </xdr:nvSpPr>
      <xdr:spPr>
        <a:xfrm>
          <a:off x="7724776" y="869583"/>
          <a:ext cx="332546" cy="172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spAutoFit/>
        </a:bodyPr>
        <a:lstStyle/>
        <a:p>
          <a:pPr algn="r"/>
          <a:r>
            <a:rPr kumimoji="1" lang="en-US" altLang="ja-JP" sz="1100" b="1"/>
            <a:t>0.4m</a:t>
          </a:r>
          <a:endParaRPr kumimoji="1" lang="ja-JP" altLang="en-US" sz="1100" b="1"/>
        </a:p>
      </xdr:txBody>
    </xdr:sp>
    <xdr:clientData/>
  </xdr:oneCellAnchor>
  <xdr:twoCellAnchor>
    <xdr:from>
      <xdr:col>16</xdr:col>
      <xdr:colOff>513522</xdr:colOff>
      <xdr:row>23</xdr:row>
      <xdr:rowOff>182218</xdr:rowOff>
    </xdr:from>
    <xdr:to>
      <xdr:col>16</xdr:col>
      <xdr:colOff>513522</xdr:colOff>
      <xdr:row>26</xdr:row>
      <xdr:rowOff>33131</xdr:rowOff>
    </xdr:to>
    <xdr:cxnSp macro="">
      <xdr:nvCxnSpPr>
        <xdr:cNvPr id="98" name="直線矢印コネクタ 97"/>
        <xdr:cNvCxnSpPr/>
      </xdr:nvCxnSpPr>
      <xdr:spPr>
        <a:xfrm>
          <a:off x="7657272" y="4401793"/>
          <a:ext cx="0" cy="422413"/>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530087</xdr:colOff>
      <xdr:row>23</xdr:row>
      <xdr:rowOff>140805</xdr:rowOff>
    </xdr:from>
    <xdr:to>
      <xdr:col>18</xdr:col>
      <xdr:colOff>107674</xdr:colOff>
      <xdr:row>23</xdr:row>
      <xdr:rowOff>149089</xdr:rowOff>
    </xdr:to>
    <xdr:cxnSp macro="">
      <xdr:nvCxnSpPr>
        <xdr:cNvPr id="99" name="直線矢印コネクタ 98"/>
        <xdr:cNvCxnSpPr/>
      </xdr:nvCxnSpPr>
      <xdr:spPr>
        <a:xfrm flipV="1">
          <a:off x="7673837" y="4360380"/>
          <a:ext cx="625337" cy="8284"/>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11596</xdr:colOff>
      <xdr:row>22</xdr:row>
      <xdr:rowOff>135838</xdr:rowOff>
    </xdr:from>
    <xdr:ext cx="533401" cy="229778"/>
    <xdr:sp macro="" textlink="">
      <xdr:nvSpPr>
        <xdr:cNvPr id="100" name="テキスト ボックス 99"/>
        <xdr:cNvSpPr txBox="1"/>
      </xdr:nvSpPr>
      <xdr:spPr>
        <a:xfrm>
          <a:off x="7736371" y="4164913"/>
          <a:ext cx="533401" cy="229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pPr algn="ctr"/>
          <a:r>
            <a:rPr kumimoji="1" lang="en-US" altLang="ja-JP" sz="1100" b="1"/>
            <a:t>0.9m</a:t>
          </a:r>
          <a:endParaRPr kumimoji="1" lang="ja-JP" altLang="en-US" sz="1100" b="1"/>
        </a:p>
      </xdr:txBody>
    </xdr:sp>
    <xdr:clientData/>
  </xdr:oneCellAnchor>
  <xdr:oneCellAnchor>
    <xdr:from>
      <xdr:col>16</xdr:col>
      <xdr:colOff>74542</xdr:colOff>
      <xdr:row>25</xdr:row>
      <xdr:rowOff>57979</xdr:rowOff>
    </xdr:from>
    <xdr:ext cx="397980" cy="207066"/>
    <xdr:sp macro="" textlink="">
      <xdr:nvSpPr>
        <xdr:cNvPr id="101" name="テキスト ボックス 100"/>
        <xdr:cNvSpPr txBox="1"/>
      </xdr:nvSpPr>
      <xdr:spPr>
        <a:xfrm>
          <a:off x="7218292" y="4658554"/>
          <a:ext cx="397980" cy="2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nchorCtr="0">
          <a:noAutofit/>
        </a:bodyPr>
        <a:lstStyle/>
        <a:p>
          <a:pPr algn="ctr"/>
          <a:r>
            <a:rPr kumimoji="1" lang="en-US" altLang="ja-JP" sz="1100" b="1"/>
            <a:t>0.7</a:t>
          </a:r>
          <a:r>
            <a:rPr kumimoji="1" lang="ja-JP" altLang="en-US" sz="1100" b="1"/>
            <a:t>ｍ</a:t>
          </a:r>
        </a:p>
      </xdr:txBody>
    </xdr:sp>
    <xdr:clientData/>
  </xdr:oneCellAnchor>
  <xdr:oneCellAnchor>
    <xdr:from>
      <xdr:col>14</xdr:col>
      <xdr:colOff>238074</xdr:colOff>
      <xdr:row>7</xdr:row>
      <xdr:rowOff>33700</xdr:rowOff>
    </xdr:from>
    <xdr:ext cx="533401" cy="229778"/>
    <xdr:sp macro="" textlink="">
      <xdr:nvSpPr>
        <xdr:cNvPr id="102" name="テキスト ボックス 101"/>
        <xdr:cNvSpPr txBox="1"/>
      </xdr:nvSpPr>
      <xdr:spPr>
        <a:xfrm>
          <a:off x="6219774" y="1205275"/>
          <a:ext cx="533401" cy="229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pPr algn="ctr"/>
          <a:r>
            <a:rPr kumimoji="1" lang="en-US" altLang="ja-JP" sz="900" b="1"/>
            <a:t>【</a:t>
          </a:r>
          <a:r>
            <a:rPr kumimoji="1" lang="ja-JP" altLang="en-US" sz="900" b="1"/>
            <a:t>注１</a:t>
          </a:r>
          <a:r>
            <a:rPr kumimoji="1" lang="en-US" altLang="ja-JP" sz="900" b="1"/>
            <a:t>】</a:t>
          </a:r>
          <a:endParaRPr kumimoji="1" lang="ja-JP" altLang="en-US" sz="900" b="1"/>
        </a:p>
      </xdr:txBody>
    </xdr:sp>
    <xdr:clientData/>
  </xdr:oneCellAnchor>
  <xdr:twoCellAnchor>
    <xdr:from>
      <xdr:col>7</xdr:col>
      <xdr:colOff>26194</xdr:colOff>
      <xdr:row>6</xdr:row>
      <xdr:rowOff>78587</xdr:rowOff>
    </xdr:from>
    <xdr:to>
      <xdr:col>7</xdr:col>
      <xdr:colOff>221456</xdr:colOff>
      <xdr:row>6</xdr:row>
      <xdr:rowOff>159551</xdr:rowOff>
    </xdr:to>
    <xdr:grpSp>
      <xdr:nvGrpSpPr>
        <xdr:cNvPr id="103" name="グループ化 102"/>
        <xdr:cNvGrpSpPr/>
      </xdr:nvGrpSpPr>
      <xdr:grpSpPr>
        <a:xfrm>
          <a:off x="3233592" y="1031087"/>
          <a:ext cx="195262" cy="80964"/>
          <a:chOff x="3274219" y="945362"/>
          <a:chExt cx="195262" cy="80964"/>
        </a:xfrm>
      </xdr:grpSpPr>
      <xdr:cxnSp macro="">
        <xdr:nvCxnSpPr>
          <xdr:cNvPr id="104" name="直線コネクタ 103"/>
          <xdr:cNvCxnSpPr/>
        </xdr:nvCxnSpPr>
        <xdr:spPr bwMode="auto">
          <a:xfrm flipH="1">
            <a:off x="3300413" y="945362"/>
            <a:ext cx="2381" cy="8096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05" name="直線コネクタ 104"/>
          <xdr:cNvCxnSpPr/>
        </xdr:nvCxnSpPr>
        <xdr:spPr bwMode="auto">
          <a:xfrm>
            <a:off x="3274219" y="978694"/>
            <a:ext cx="195262" cy="95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7</xdr:col>
      <xdr:colOff>79231</xdr:colOff>
      <xdr:row>8</xdr:row>
      <xdr:rowOff>56719</xdr:rowOff>
    </xdr:from>
    <xdr:to>
      <xdr:col>7</xdr:col>
      <xdr:colOff>262586</xdr:colOff>
      <xdr:row>10</xdr:row>
      <xdr:rowOff>142781</xdr:rowOff>
    </xdr:to>
    <xdr:grpSp>
      <xdr:nvGrpSpPr>
        <xdr:cNvPr id="106" name="グループ化 105"/>
        <xdr:cNvGrpSpPr/>
      </xdr:nvGrpSpPr>
      <xdr:grpSpPr>
        <a:xfrm>
          <a:off x="3286629" y="1501668"/>
          <a:ext cx="183355" cy="461878"/>
          <a:chOff x="3404322" y="1286310"/>
          <a:chExt cx="183355" cy="467062"/>
        </a:xfrm>
      </xdr:grpSpPr>
      <xdr:sp macro="" textlink="">
        <xdr:nvSpPr>
          <xdr:cNvPr id="107" name="AutoShape 4"/>
          <xdr:cNvSpPr>
            <a:spLocks noChangeArrowheads="1"/>
          </xdr:cNvSpPr>
        </xdr:nvSpPr>
        <xdr:spPr bwMode="auto">
          <a:xfrm rot="5400000">
            <a:off x="3387484" y="1303148"/>
            <a:ext cx="214650" cy="180974"/>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8" name="AutoShape 4"/>
          <xdr:cNvSpPr>
            <a:spLocks noChangeArrowheads="1"/>
          </xdr:cNvSpPr>
        </xdr:nvSpPr>
        <xdr:spPr bwMode="auto">
          <a:xfrm rot="5400000">
            <a:off x="3389865" y="1555560"/>
            <a:ext cx="214650" cy="180974"/>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xnSp macro="">
        <xdr:nvCxnSpPr>
          <xdr:cNvPr id="109" name="直線コネクタ 108"/>
          <xdr:cNvCxnSpPr/>
        </xdr:nvCxnSpPr>
        <xdr:spPr bwMode="auto">
          <a:xfrm flipH="1">
            <a:off x="3444803" y="1341247"/>
            <a:ext cx="102393" cy="114469"/>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10" name="直線コネクタ 109"/>
          <xdr:cNvCxnSpPr/>
        </xdr:nvCxnSpPr>
        <xdr:spPr bwMode="auto">
          <a:xfrm flipH="1">
            <a:off x="3454328" y="1581753"/>
            <a:ext cx="102393" cy="114469"/>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11" name="直線コネクタ 110"/>
          <xdr:cNvCxnSpPr/>
        </xdr:nvCxnSpPr>
        <xdr:spPr bwMode="auto">
          <a:xfrm>
            <a:off x="3449566" y="1348391"/>
            <a:ext cx="90487" cy="1073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12" name="直線コネクタ 111"/>
          <xdr:cNvCxnSpPr/>
        </xdr:nvCxnSpPr>
        <xdr:spPr bwMode="auto">
          <a:xfrm>
            <a:off x="3459091" y="1591278"/>
            <a:ext cx="90487" cy="1073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10</xdr:col>
      <xdr:colOff>87962</xdr:colOff>
      <xdr:row>23</xdr:row>
      <xdr:rowOff>143705</xdr:rowOff>
    </xdr:from>
    <xdr:to>
      <xdr:col>10</xdr:col>
      <xdr:colOff>248226</xdr:colOff>
      <xdr:row>25</xdr:row>
      <xdr:rowOff>71676</xdr:rowOff>
    </xdr:to>
    <xdr:sp macro="" textlink="">
      <xdr:nvSpPr>
        <xdr:cNvPr id="113" name="AutoShape 88"/>
        <xdr:cNvSpPr>
          <a:spLocks noChangeArrowheads="1"/>
        </xdr:cNvSpPr>
      </xdr:nvSpPr>
      <xdr:spPr bwMode="auto">
        <a:xfrm rot="7859987">
          <a:off x="3965512" y="4605390"/>
          <a:ext cx="316746" cy="160264"/>
        </a:xfrm>
        <a:prstGeom prst="leftArrow">
          <a:avLst>
            <a:gd name="adj1" fmla="val 52389"/>
            <a:gd name="adj2" fmla="val 68187"/>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407074</xdr:colOff>
      <xdr:row>16</xdr:row>
      <xdr:rowOff>88161</xdr:rowOff>
    </xdr:from>
    <xdr:to>
      <xdr:col>3</xdr:col>
      <xdr:colOff>536484</xdr:colOff>
      <xdr:row>18</xdr:row>
      <xdr:rowOff>20020</xdr:rowOff>
    </xdr:to>
    <xdr:sp macro="" textlink="">
      <xdr:nvSpPr>
        <xdr:cNvPr id="122" name="AutoShape 88"/>
        <xdr:cNvSpPr>
          <a:spLocks noChangeArrowheads="1"/>
        </xdr:cNvSpPr>
      </xdr:nvSpPr>
      <xdr:spPr bwMode="auto">
        <a:xfrm rot="17581678">
          <a:off x="1322278" y="3206503"/>
          <a:ext cx="320634" cy="129410"/>
        </a:xfrm>
        <a:prstGeom prst="leftArrow">
          <a:avLst>
            <a:gd name="adj1" fmla="val 52389"/>
            <a:gd name="adj2" fmla="val 68187"/>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201706</xdr:colOff>
      <xdr:row>6</xdr:row>
      <xdr:rowOff>168088</xdr:rowOff>
    </xdr:from>
    <xdr:to>
      <xdr:col>11</xdr:col>
      <xdr:colOff>234417</xdr:colOff>
      <xdr:row>7</xdr:row>
      <xdr:rowOff>33798</xdr:rowOff>
    </xdr:to>
    <xdr:sp macro="" textlink="">
      <xdr:nvSpPr>
        <xdr:cNvPr id="126" name="AutoShape 88"/>
        <xdr:cNvSpPr>
          <a:spLocks noChangeArrowheads="1"/>
        </xdr:cNvSpPr>
      </xdr:nvSpPr>
      <xdr:spPr bwMode="auto">
        <a:xfrm rot="13196572">
          <a:off x="4164106" y="1034863"/>
          <a:ext cx="308936" cy="170510"/>
        </a:xfrm>
        <a:prstGeom prst="leftArrow">
          <a:avLst>
            <a:gd name="adj1" fmla="val 52389"/>
            <a:gd name="adj2" fmla="val 68187"/>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67235</xdr:colOff>
      <xdr:row>5</xdr:row>
      <xdr:rowOff>22412</xdr:rowOff>
    </xdr:from>
    <xdr:to>
      <xdr:col>11</xdr:col>
      <xdr:colOff>539565</xdr:colOff>
      <xdr:row>6</xdr:row>
      <xdr:rowOff>233082</xdr:rowOff>
    </xdr:to>
    <xdr:sp macro="" textlink="">
      <xdr:nvSpPr>
        <xdr:cNvPr id="127" name="テキスト ボックス 126"/>
        <xdr:cNvSpPr txBox="1"/>
      </xdr:nvSpPr>
      <xdr:spPr>
        <a:xfrm>
          <a:off x="4305860" y="841562"/>
          <a:ext cx="472330" cy="258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②</a:t>
          </a:r>
        </a:p>
      </xdr:txBody>
    </xdr:sp>
    <xdr:clientData/>
  </xdr:twoCellAnchor>
  <xdr:twoCellAnchor>
    <xdr:from>
      <xdr:col>10</xdr:col>
      <xdr:colOff>112060</xdr:colOff>
      <xdr:row>24</xdr:row>
      <xdr:rowOff>179294</xdr:rowOff>
    </xdr:from>
    <xdr:to>
      <xdr:col>11</xdr:col>
      <xdr:colOff>304242</xdr:colOff>
      <xdr:row>26</xdr:row>
      <xdr:rowOff>53788</xdr:rowOff>
    </xdr:to>
    <xdr:sp macro="" textlink="">
      <xdr:nvSpPr>
        <xdr:cNvPr id="128" name="テキスト ボックス 127"/>
        <xdr:cNvSpPr txBox="1"/>
      </xdr:nvSpPr>
      <xdr:spPr>
        <a:xfrm>
          <a:off x="4074460" y="4589369"/>
          <a:ext cx="468407" cy="255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②</a:t>
          </a:r>
        </a:p>
      </xdr:txBody>
    </xdr:sp>
    <xdr:clientData/>
  </xdr:twoCellAnchor>
  <xdr:twoCellAnchor>
    <xdr:from>
      <xdr:col>23</xdr:col>
      <xdr:colOff>56030</xdr:colOff>
      <xdr:row>25</xdr:row>
      <xdr:rowOff>33617</xdr:rowOff>
    </xdr:from>
    <xdr:to>
      <xdr:col>23</xdr:col>
      <xdr:colOff>368889</xdr:colOff>
      <xdr:row>26</xdr:row>
      <xdr:rowOff>11386</xdr:rowOff>
    </xdr:to>
    <xdr:sp macro="" textlink="">
      <xdr:nvSpPr>
        <xdr:cNvPr id="134" name="AutoShape 88"/>
        <xdr:cNvSpPr>
          <a:spLocks noChangeArrowheads="1"/>
        </xdr:cNvSpPr>
      </xdr:nvSpPr>
      <xdr:spPr bwMode="auto">
        <a:xfrm rot="1716854">
          <a:off x="9933455" y="4634192"/>
          <a:ext cx="312859" cy="168269"/>
        </a:xfrm>
        <a:prstGeom prst="leftArrow">
          <a:avLst>
            <a:gd name="adj1" fmla="val 52389"/>
            <a:gd name="adj2" fmla="val 68187"/>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67236</xdr:colOff>
      <xdr:row>7</xdr:row>
      <xdr:rowOff>156882</xdr:rowOff>
    </xdr:from>
    <xdr:to>
      <xdr:col>7</xdr:col>
      <xdr:colOff>91331</xdr:colOff>
      <xdr:row>9</xdr:row>
      <xdr:rowOff>31376</xdr:rowOff>
    </xdr:to>
    <xdr:sp macro="" textlink="">
      <xdr:nvSpPr>
        <xdr:cNvPr id="136" name="テキスト ボックス 135"/>
        <xdr:cNvSpPr txBox="1"/>
      </xdr:nvSpPr>
      <xdr:spPr>
        <a:xfrm>
          <a:off x="2867586" y="1328457"/>
          <a:ext cx="471770" cy="255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363070</xdr:colOff>
      <xdr:row>15</xdr:row>
      <xdr:rowOff>26892</xdr:rowOff>
    </xdr:from>
    <xdr:to>
      <xdr:col>4</xdr:col>
      <xdr:colOff>118223</xdr:colOff>
      <xdr:row>16</xdr:row>
      <xdr:rowOff>91886</xdr:rowOff>
    </xdr:to>
    <xdr:sp macro="" textlink="">
      <xdr:nvSpPr>
        <xdr:cNvPr id="141" name="テキスト ボックス 140"/>
        <xdr:cNvSpPr txBox="1"/>
      </xdr:nvSpPr>
      <xdr:spPr>
        <a:xfrm>
          <a:off x="1382245" y="2722467"/>
          <a:ext cx="469528" cy="255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③</a:t>
          </a:r>
        </a:p>
      </xdr:txBody>
    </xdr:sp>
    <xdr:clientData/>
  </xdr:twoCellAnchor>
  <xdr:twoCellAnchor>
    <xdr:from>
      <xdr:col>13</xdr:col>
      <xdr:colOff>17860</xdr:colOff>
      <xdr:row>16</xdr:row>
      <xdr:rowOff>89649</xdr:rowOff>
    </xdr:from>
    <xdr:to>
      <xdr:col>14</xdr:col>
      <xdr:colOff>100854</xdr:colOff>
      <xdr:row>20</xdr:row>
      <xdr:rowOff>123264</xdr:rowOff>
    </xdr:to>
    <xdr:sp macro="" textlink="">
      <xdr:nvSpPr>
        <xdr:cNvPr id="144" name="テキスト ボックス 143"/>
        <xdr:cNvSpPr txBox="1"/>
      </xdr:nvSpPr>
      <xdr:spPr>
        <a:xfrm>
          <a:off x="5418535" y="2975724"/>
          <a:ext cx="664019" cy="795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800"/>
            <a:t>利用者専用</a:t>
          </a:r>
          <a:endParaRPr kumimoji="1" lang="en-US" altLang="ja-JP" sz="800"/>
        </a:p>
        <a:p>
          <a:r>
            <a:rPr kumimoji="1" lang="ja-JP" altLang="en-US" sz="800"/>
            <a:t>テーブル・イス</a:t>
          </a:r>
        </a:p>
      </xdr:txBody>
    </xdr:sp>
    <xdr:clientData/>
  </xdr:twoCellAnchor>
  <xdr:twoCellAnchor>
    <xdr:from>
      <xdr:col>7</xdr:col>
      <xdr:colOff>94422</xdr:colOff>
      <xdr:row>11</xdr:row>
      <xdr:rowOff>33131</xdr:rowOff>
    </xdr:from>
    <xdr:to>
      <xdr:col>7</xdr:col>
      <xdr:colOff>342900</xdr:colOff>
      <xdr:row>14</xdr:row>
      <xdr:rowOff>140805</xdr:rowOff>
    </xdr:to>
    <xdr:sp macro="" textlink="">
      <xdr:nvSpPr>
        <xdr:cNvPr id="147" name="テキスト ボックス 146"/>
        <xdr:cNvSpPr txBox="1"/>
      </xdr:nvSpPr>
      <xdr:spPr>
        <a:xfrm>
          <a:off x="3342447" y="1966706"/>
          <a:ext cx="248478" cy="679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600"/>
            <a:t>（スロープ）</a:t>
          </a:r>
        </a:p>
      </xdr:txBody>
    </xdr:sp>
    <xdr:clientData/>
  </xdr:twoCellAnchor>
  <xdr:twoCellAnchor>
    <xdr:from>
      <xdr:col>11</xdr:col>
      <xdr:colOff>130966</xdr:colOff>
      <xdr:row>10</xdr:row>
      <xdr:rowOff>77393</xdr:rowOff>
    </xdr:from>
    <xdr:to>
      <xdr:col>12</xdr:col>
      <xdr:colOff>213960</xdr:colOff>
      <xdr:row>14</xdr:row>
      <xdr:rowOff>111008</xdr:rowOff>
    </xdr:to>
    <xdr:sp macro="" textlink="">
      <xdr:nvSpPr>
        <xdr:cNvPr id="148" name="テキスト ボックス 147"/>
        <xdr:cNvSpPr txBox="1"/>
      </xdr:nvSpPr>
      <xdr:spPr>
        <a:xfrm>
          <a:off x="4369591" y="1820468"/>
          <a:ext cx="664019" cy="795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800"/>
            <a:t>利用者専用</a:t>
          </a:r>
          <a:endParaRPr kumimoji="1" lang="en-US" altLang="ja-JP" sz="800"/>
        </a:p>
        <a:p>
          <a:r>
            <a:rPr kumimoji="1" lang="ja-JP" altLang="en-US" sz="800"/>
            <a:t>テーブル・イス</a:t>
          </a:r>
        </a:p>
      </xdr:txBody>
    </xdr:sp>
    <xdr:clientData/>
  </xdr:twoCellAnchor>
  <xdr:twoCellAnchor>
    <xdr:from>
      <xdr:col>11</xdr:col>
      <xdr:colOff>119060</xdr:colOff>
      <xdr:row>16</xdr:row>
      <xdr:rowOff>95252</xdr:rowOff>
    </xdr:from>
    <xdr:to>
      <xdr:col>12</xdr:col>
      <xdr:colOff>202054</xdr:colOff>
      <xdr:row>20</xdr:row>
      <xdr:rowOff>128867</xdr:rowOff>
    </xdr:to>
    <xdr:sp macro="" textlink="">
      <xdr:nvSpPr>
        <xdr:cNvPr id="149" name="テキスト ボックス 148"/>
        <xdr:cNvSpPr txBox="1"/>
      </xdr:nvSpPr>
      <xdr:spPr>
        <a:xfrm>
          <a:off x="4357685" y="2981327"/>
          <a:ext cx="664019" cy="795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800"/>
            <a:t>利用者専用</a:t>
          </a:r>
          <a:endParaRPr kumimoji="1" lang="en-US" altLang="ja-JP" sz="800"/>
        </a:p>
        <a:p>
          <a:r>
            <a:rPr kumimoji="1" lang="ja-JP" altLang="en-US" sz="800"/>
            <a:t>テーブル・イス</a:t>
          </a:r>
        </a:p>
      </xdr:txBody>
    </xdr:sp>
    <xdr:clientData/>
  </xdr:twoCellAnchor>
  <xdr:twoCellAnchor>
    <xdr:from>
      <xdr:col>13</xdr:col>
      <xdr:colOff>59530</xdr:colOff>
      <xdr:row>10</xdr:row>
      <xdr:rowOff>71440</xdr:rowOff>
    </xdr:from>
    <xdr:to>
      <xdr:col>14</xdr:col>
      <xdr:colOff>142524</xdr:colOff>
      <xdr:row>14</xdr:row>
      <xdr:rowOff>105055</xdr:rowOff>
    </xdr:to>
    <xdr:sp macro="" textlink="">
      <xdr:nvSpPr>
        <xdr:cNvPr id="150" name="テキスト ボックス 149"/>
        <xdr:cNvSpPr txBox="1"/>
      </xdr:nvSpPr>
      <xdr:spPr>
        <a:xfrm>
          <a:off x="5460205" y="1814515"/>
          <a:ext cx="664019" cy="795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800"/>
            <a:t>利用者専用</a:t>
          </a:r>
          <a:endParaRPr kumimoji="1" lang="en-US" altLang="ja-JP" sz="800"/>
        </a:p>
        <a:p>
          <a:r>
            <a:rPr kumimoji="1" lang="ja-JP" altLang="en-US" sz="800"/>
            <a:t>テーブル・イス</a:t>
          </a:r>
        </a:p>
      </xdr:txBody>
    </xdr:sp>
    <xdr:clientData/>
  </xdr:twoCellAnchor>
  <xdr:twoCellAnchor>
    <xdr:from>
      <xdr:col>14</xdr:col>
      <xdr:colOff>565547</xdr:colOff>
      <xdr:row>16</xdr:row>
      <xdr:rowOff>89299</xdr:rowOff>
    </xdr:from>
    <xdr:to>
      <xdr:col>16</xdr:col>
      <xdr:colOff>65135</xdr:colOff>
      <xdr:row>20</xdr:row>
      <xdr:rowOff>122914</xdr:rowOff>
    </xdr:to>
    <xdr:sp macro="" textlink="">
      <xdr:nvSpPr>
        <xdr:cNvPr id="151" name="テキスト ボックス 150"/>
        <xdr:cNvSpPr txBox="1"/>
      </xdr:nvSpPr>
      <xdr:spPr>
        <a:xfrm>
          <a:off x="6547247" y="2975374"/>
          <a:ext cx="661638" cy="795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800"/>
            <a:t>利用者専用</a:t>
          </a:r>
          <a:endParaRPr kumimoji="1" lang="en-US" altLang="ja-JP" sz="800"/>
        </a:p>
        <a:p>
          <a:r>
            <a:rPr kumimoji="1" lang="ja-JP" altLang="en-US" sz="800"/>
            <a:t>テーブル・イス</a:t>
          </a:r>
        </a:p>
      </xdr:txBody>
    </xdr:sp>
    <xdr:clientData/>
  </xdr:twoCellAnchor>
  <xdr:twoCellAnchor>
    <xdr:from>
      <xdr:col>4</xdr:col>
      <xdr:colOff>47625</xdr:colOff>
      <xdr:row>23</xdr:row>
      <xdr:rowOff>161925</xdr:rowOff>
    </xdr:from>
    <xdr:to>
      <xdr:col>5</xdr:col>
      <xdr:colOff>419100</xdr:colOff>
      <xdr:row>26</xdr:row>
      <xdr:rowOff>9524</xdr:rowOff>
    </xdr:to>
    <xdr:grpSp>
      <xdr:nvGrpSpPr>
        <xdr:cNvPr id="156" name="グループ化 155"/>
        <xdr:cNvGrpSpPr/>
      </xdr:nvGrpSpPr>
      <xdr:grpSpPr>
        <a:xfrm>
          <a:off x="1745278" y="4425496"/>
          <a:ext cx="883363" cy="411324"/>
          <a:chOff x="1628775" y="4286250"/>
          <a:chExt cx="885825" cy="419099"/>
        </a:xfrm>
      </xdr:grpSpPr>
      <xdr:sp macro="" textlink="">
        <xdr:nvSpPr>
          <xdr:cNvPr id="157" name="角丸四角形 156"/>
          <xdr:cNvSpPr/>
        </xdr:nvSpPr>
        <xdr:spPr bwMode="auto">
          <a:xfrm>
            <a:off x="1628775" y="4286250"/>
            <a:ext cx="885825" cy="419099"/>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158" name="角丸四角形 157"/>
          <xdr:cNvSpPr/>
        </xdr:nvSpPr>
        <xdr:spPr bwMode="auto">
          <a:xfrm>
            <a:off x="1666875" y="4324350"/>
            <a:ext cx="800100" cy="3429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4</xdr:col>
      <xdr:colOff>133350</xdr:colOff>
      <xdr:row>20</xdr:row>
      <xdr:rowOff>152400</xdr:rowOff>
    </xdr:from>
    <xdr:to>
      <xdr:col>5</xdr:col>
      <xdr:colOff>180975</xdr:colOff>
      <xdr:row>20</xdr:row>
      <xdr:rowOff>152401</xdr:rowOff>
    </xdr:to>
    <xdr:cxnSp macro="">
      <xdr:nvCxnSpPr>
        <xdr:cNvPr id="159" name="直線コネクタ 158"/>
        <xdr:cNvCxnSpPr/>
      </xdr:nvCxnSpPr>
      <xdr:spPr bwMode="auto">
        <a:xfrm flipV="1">
          <a:off x="1866900" y="3800475"/>
          <a:ext cx="561975" cy="1"/>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133350</xdr:colOff>
      <xdr:row>32</xdr:row>
      <xdr:rowOff>114300</xdr:rowOff>
    </xdr:from>
    <xdr:to>
      <xdr:col>22</xdr:col>
      <xdr:colOff>428625</xdr:colOff>
      <xdr:row>43</xdr:row>
      <xdr:rowOff>133350</xdr:rowOff>
    </xdr:to>
    <xdr:sp macro="" textlink="">
      <xdr:nvSpPr>
        <xdr:cNvPr id="161" name="角丸四角形 160"/>
        <xdr:cNvSpPr/>
      </xdr:nvSpPr>
      <xdr:spPr bwMode="auto">
        <a:xfrm>
          <a:off x="133350" y="5915025"/>
          <a:ext cx="9667875" cy="2266950"/>
        </a:xfrm>
        <a:prstGeom prst="roundRect">
          <a:avLst>
            <a:gd name="adj" fmla="val 6163"/>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12</xdr:row>
      <xdr:rowOff>1009650</xdr:rowOff>
    </xdr:from>
    <xdr:to>
      <xdr:col>33</xdr:col>
      <xdr:colOff>152400</xdr:colOff>
      <xdr:row>49</xdr:row>
      <xdr:rowOff>409574</xdr:rowOff>
    </xdr:to>
    <xdr:sp macro="" textlink="">
      <xdr:nvSpPr>
        <xdr:cNvPr id="2" name="正方形/長方形 1"/>
        <xdr:cNvSpPr/>
      </xdr:nvSpPr>
      <xdr:spPr bwMode="auto">
        <a:xfrm>
          <a:off x="85725" y="4143375"/>
          <a:ext cx="6838950" cy="7572374"/>
        </a:xfrm>
        <a:prstGeom prst="rect">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2</xdr:row>
      <xdr:rowOff>76200</xdr:rowOff>
    </xdr:from>
    <xdr:to>
      <xdr:col>17</xdr:col>
      <xdr:colOff>428625</xdr:colOff>
      <xdr:row>4</xdr:row>
      <xdr:rowOff>75565</xdr:rowOff>
    </xdr:to>
    <xdr:sp macro="" textlink="">
      <xdr:nvSpPr>
        <xdr:cNvPr id="2" name="角丸四角形 1"/>
        <xdr:cNvSpPr/>
      </xdr:nvSpPr>
      <xdr:spPr>
        <a:xfrm>
          <a:off x="1" y="457200"/>
          <a:ext cx="6524624" cy="38989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b="1" kern="100">
              <a:effectLst/>
              <a:ea typeface="ＭＳ ゴシック" panose="020B0609070205080204" pitchFamily="49" charset="-128"/>
              <a:cs typeface="Times New Roman" panose="02020603050405020304" pitchFamily="18" charset="0"/>
            </a:rPr>
            <a:t>社会保険及び労働保険への加入状況にかかる確認票</a:t>
          </a:r>
          <a:endParaRPr lang="ja-JP" sz="1200" b="1" kern="100">
            <a:effectLst/>
            <a:ea typeface="ＭＳ ゴシック" panose="020B0609070205080204" pitchFamily="49"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view="pageBreakPreview" zoomScale="93" zoomScaleNormal="100" zoomScaleSheetLayoutView="93" workbookViewId="0">
      <selection activeCell="A27" sqref="A27"/>
    </sheetView>
  </sheetViews>
  <sheetFormatPr defaultColWidth="9" defaultRowHeight="14" x14ac:dyDescent="0.2"/>
  <cols>
    <col min="1" max="1" width="3.58203125" style="28" customWidth="1"/>
    <col min="2" max="2" width="15.58203125" style="28" customWidth="1"/>
    <col min="3" max="3" width="16.25" style="28" customWidth="1"/>
    <col min="4" max="4" width="17" style="28" customWidth="1"/>
    <col min="5" max="5" width="6.75" style="28" customWidth="1"/>
    <col min="6" max="8" width="8.33203125" style="28" customWidth="1"/>
    <col min="9" max="16384" width="9" style="28"/>
  </cols>
  <sheetData>
    <row r="1" spans="1:8" s="27" customFormat="1" ht="19.5" customHeight="1" x14ac:dyDescent="0.2">
      <c r="A1" s="643" t="s">
        <v>150</v>
      </c>
      <c r="B1" s="643"/>
      <c r="C1" s="643"/>
      <c r="D1" s="643"/>
      <c r="E1" s="643"/>
      <c r="F1" s="643"/>
      <c r="G1" s="643"/>
      <c r="H1" s="643"/>
    </row>
    <row r="2" spans="1:8" ht="11.25" customHeight="1" x14ac:dyDescent="0.2">
      <c r="A2" s="643"/>
      <c r="B2" s="643"/>
      <c r="C2" s="643"/>
      <c r="D2" s="643"/>
      <c r="E2" s="643"/>
      <c r="F2" s="643"/>
      <c r="G2" s="643"/>
      <c r="H2" s="643"/>
    </row>
    <row r="3" spans="1:8" ht="14.25" customHeight="1" x14ac:dyDescent="0.2">
      <c r="A3" s="643"/>
      <c r="B3" s="643"/>
      <c r="C3" s="643"/>
      <c r="D3" s="643"/>
      <c r="E3" s="643"/>
      <c r="F3" s="643"/>
      <c r="G3" s="643"/>
      <c r="H3" s="643"/>
    </row>
    <row r="4" spans="1:8" ht="6.75" customHeight="1" thickBot="1" x14ac:dyDescent="0.35">
      <c r="B4" s="3"/>
      <c r="H4" s="29"/>
    </row>
    <row r="5" spans="1:8" ht="27" customHeight="1" thickBot="1" x14ac:dyDescent="0.25">
      <c r="A5" s="644" t="s">
        <v>31</v>
      </c>
      <c r="B5" s="645"/>
      <c r="C5" s="656"/>
      <c r="D5" s="657"/>
      <c r="E5" s="657"/>
      <c r="F5" s="657"/>
      <c r="G5" s="657"/>
      <c r="H5" s="658"/>
    </row>
    <row r="6" spans="1:8" ht="27" customHeight="1" x14ac:dyDescent="0.2">
      <c r="A6" s="664" t="s">
        <v>237</v>
      </c>
      <c r="B6" s="664"/>
      <c r="C6" s="664"/>
      <c r="D6" s="664"/>
      <c r="E6" s="664"/>
      <c r="F6" s="664"/>
      <c r="G6" s="664"/>
      <c r="H6" s="664"/>
    </row>
    <row r="7" spans="1:8" ht="16.5" customHeight="1" x14ac:dyDescent="0.2">
      <c r="A7" s="659" t="s">
        <v>156</v>
      </c>
      <c r="B7" s="659"/>
      <c r="C7" s="659"/>
      <c r="D7" s="659"/>
      <c r="E7" s="659"/>
      <c r="F7" s="659"/>
      <c r="G7" s="659"/>
      <c r="H7" s="659"/>
    </row>
    <row r="8" spans="1:8" ht="16.5" customHeight="1" x14ac:dyDescent="0.2">
      <c r="A8" s="659" t="s">
        <v>152</v>
      </c>
      <c r="B8" s="659"/>
      <c r="C8" s="659"/>
      <c r="D8" s="659"/>
      <c r="E8" s="659"/>
      <c r="F8" s="659"/>
      <c r="G8" s="659"/>
      <c r="H8" s="659"/>
    </row>
    <row r="9" spans="1:8" s="10" customFormat="1" ht="19.5" customHeight="1" x14ac:dyDescent="0.2">
      <c r="A9" s="661" t="s">
        <v>320</v>
      </c>
      <c r="B9" s="661"/>
      <c r="C9" s="661"/>
      <c r="D9" s="661"/>
      <c r="E9" s="661"/>
      <c r="F9" s="661"/>
      <c r="G9" s="661"/>
      <c r="H9" s="661"/>
    </row>
    <row r="10" spans="1:8" ht="19.5" customHeight="1" thickBot="1" x14ac:dyDescent="0.25">
      <c r="A10" s="660" t="s">
        <v>149</v>
      </c>
      <c r="B10" s="660"/>
      <c r="C10" s="660"/>
      <c r="D10" s="660"/>
      <c r="E10" s="660"/>
      <c r="F10" s="660"/>
      <c r="G10" s="660"/>
      <c r="H10" s="660"/>
    </row>
    <row r="11" spans="1:8" ht="7" customHeight="1" x14ac:dyDescent="0.2">
      <c r="A11" s="662"/>
      <c r="B11" s="648" t="s">
        <v>151</v>
      </c>
      <c r="C11" s="649"/>
      <c r="D11" s="649"/>
      <c r="E11" s="649"/>
      <c r="F11" s="650"/>
      <c r="G11" s="654" t="s">
        <v>43</v>
      </c>
      <c r="H11" s="646" t="s">
        <v>52</v>
      </c>
    </row>
    <row r="12" spans="1:8" ht="18" customHeight="1" thickBot="1" x14ac:dyDescent="0.25">
      <c r="A12" s="663"/>
      <c r="B12" s="651"/>
      <c r="C12" s="652"/>
      <c r="D12" s="652"/>
      <c r="E12" s="652"/>
      <c r="F12" s="653"/>
      <c r="G12" s="655"/>
      <c r="H12" s="647"/>
    </row>
    <row r="13" spans="1:8" ht="18.75" customHeight="1" x14ac:dyDescent="0.2">
      <c r="A13" s="125">
        <v>1</v>
      </c>
      <c r="B13" s="580" t="s">
        <v>323</v>
      </c>
      <c r="C13" s="581"/>
      <c r="D13" s="581"/>
      <c r="E13" s="581"/>
      <c r="F13" s="582"/>
      <c r="G13" s="13"/>
      <c r="H13" s="110"/>
    </row>
    <row r="14" spans="1:8" ht="18.75" customHeight="1" x14ac:dyDescent="0.2">
      <c r="A14" s="126">
        <v>2</v>
      </c>
      <c r="B14" s="583" t="s">
        <v>324</v>
      </c>
      <c r="C14" s="584"/>
      <c r="D14" s="584"/>
      <c r="E14" s="584"/>
      <c r="F14" s="585"/>
      <c r="G14" s="108"/>
      <c r="H14" s="109"/>
    </row>
    <row r="15" spans="1:8" ht="18.75" customHeight="1" x14ac:dyDescent="0.2">
      <c r="A15" s="624">
        <v>3</v>
      </c>
      <c r="B15" s="580" t="s">
        <v>325</v>
      </c>
      <c r="C15" s="581"/>
      <c r="D15" s="581"/>
      <c r="E15" s="581"/>
      <c r="F15" s="582"/>
      <c r="G15" s="107"/>
      <c r="H15" s="36"/>
    </row>
    <row r="16" spans="1:8" ht="18.75" customHeight="1" x14ac:dyDescent="0.2">
      <c r="A16" s="625"/>
      <c r="B16" s="629" t="s">
        <v>326</v>
      </c>
      <c r="C16" s="630"/>
      <c r="D16" s="630"/>
      <c r="E16" s="630"/>
      <c r="F16" s="631"/>
      <c r="G16" s="105"/>
      <c r="H16" s="106"/>
    </row>
    <row r="17" spans="1:9" s="10" customFormat="1" ht="18.75" customHeight="1" x14ac:dyDescent="0.2">
      <c r="A17" s="178">
        <v>4</v>
      </c>
      <c r="B17" s="626" t="s">
        <v>317</v>
      </c>
      <c r="C17" s="627"/>
      <c r="D17" s="627"/>
      <c r="E17" s="627"/>
      <c r="F17" s="628"/>
      <c r="G17" s="31"/>
      <c r="H17" s="30"/>
    </row>
    <row r="18" spans="1:9" s="10" customFormat="1" ht="18.75" customHeight="1" x14ac:dyDescent="0.2">
      <c r="A18" s="177">
        <v>5</v>
      </c>
      <c r="B18" s="632" t="s">
        <v>327</v>
      </c>
      <c r="C18" s="633"/>
      <c r="D18" s="633"/>
      <c r="E18" s="633"/>
      <c r="F18" s="634"/>
      <c r="G18" s="35"/>
      <c r="H18" s="32"/>
    </row>
    <row r="19" spans="1:9" s="10" customFormat="1" ht="18.75" customHeight="1" x14ac:dyDescent="0.2">
      <c r="A19" s="127">
        <v>6</v>
      </c>
      <c r="B19" s="583" t="s">
        <v>158</v>
      </c>
      <c r="C19" s="584"/>
      <c r="D19" s="584"/>
      <c r="E19" s="584"/>
      <c r="F19" s="585"/>
      <c r="G19" s="34"/>
      <c r="H19" s="33"/>
    </row>
    <row r="20" spans="1:9" s="10" customFormat="1" ht="18.75" customHeight="1" x14ac:dyDescent="0.2">
      <c r="A20" s="127">
        <v>7</v>
      </c>
      <c r="B20" s="580" t="s">
        <v>394</v>
      </c>
      <c r="C20" s="581"/>
      <c r="D20" s="581"/>
      <c r="E20" s="581"/>
      <c r="F20" s="582"/>
      <c r="G20" s="35"/>
      <c r="H20" s="32"/>
    </row>
    <row r="21" spans="1:9" s="10" customFormat="1" ht="18.75" customHeight="1" x14ac:dyDescent="0.2">
      <c r="A21" s="404">
        <v>8</v>
      </c>
      <c r="B21" s="583" t="s">
        <v>153</v>
      </c>
      <c r="C21" s="584"/>
      <c r="D21" s="584"/>
      <c r="E21" s="584"/>
      <c r="F21" s="585"/>
      <c r="G21" s="34"/>
      <c r="H21" s="33"/>
    </row>
    <row r="22" spans="1:9" s="10" customFormat="1" ht="18.75" customHeight="1" x14ac:dyDescent="0.2">
      <c r="A22" s="127">
        <v>9</v>
      </c>
      <c r="B22" s="586" t="s">
        <v>154</v>
      </c>
      <c r="C22" s="587"/>
      <c r="D22" s="587"/>
      <c r="E22" s="587"/>
      <c r="F22" s="588"/>
      <c r="G22" s="35"/>
      <c r="H22" s="32"/>
    </row>
    <row r="23" spans="1:9" s="10" customFormat="1" ht="18.75" customHeight="1" x14ac:dyDescent="0.2">
      <c r="A23" s="404">
        <v>10</v>
      </c>
      <c r="B23" s="583" t="s">
        <v>395</v>
      </c>
      <c r="C23" s="584"/>
      <c r="D23" s="584"/>
      <c r="E23" s="584"/>
      <c r="F23" s="585"/>
      <c r="G23" s="34"/>
      <c r="H23" s="33"/>
    </row>
    <row r="24" spans="1:9" s="10" customFormat="1" ht="18.75" customHeight="1" x14ac:dyDescent="0.2">
      <c r="A24" s="177">
        <v>11</v>
      </c>
      <c r="B24" s="586" t="s">
        <v>396</v>
      </c>
      <c r="C24" s="587"/>
      <c r="D24" s="587"/>
      <c r="E24" s="587"/>
      <c r="F24" s="588"/>
      <c r="G24" s="32"/>
      <c r="H24" s="38"/>
    </row>
    <row r="25" spans="1:9" s="10" customFormat="1" ht="18.75" customHeight="1" x14ac:dyDescent="0.2">
      <c r="A25" s="127">
        <v>12</v>
      </c>
      <c r="B25" s="583" t="s">
        <v>328</v>
      </c>
      <c r="C25" s="584"/>
      <c r="D25" s="584"/>
      <c r="E25" s="584"/>
      <c r="F25" s="585"/>
      <c r="G25" s="33"/>
      <c r="H25" s="75"/>
    </row>
    <row r="26" spans="1:9" s="71" customFormat="1" ht="18.75" customHeight="1" thickBot="1" x14ac:dyDescent="0.25">
      <c r="A26" s="128">
        <v>13</v>
      </c>
      <c r="B26" s="593" t="s">
        <v>318</v>
      </c>
      <c r="C26" s="594"/>
      <c r="D26" s="594"/>
      <c r="E26" s="594"/>
      <c r="F26" s="595"/>
      <c r="G26" s="72"/>
      <c r="H26" s="73"/>
      <c r="I26" s="74"/>
    </row>
    <row r="27" spans="1:9" ht="11.25" customHeight="1" x14ac:dyDescent="0.2">
      <c r="A27" s="406" t="s">
        <v>408</v>
      </c>
      <c r="B27" s="406"/>
      <c r="C27" s="407"/>
      <c r="D27" s="407"/>
      <c r="E27" s="407"/>
      <c r="F27" s="407"/>
      <c r="G27" s="407"/>
      <c r="H27" s="407"/>
    </row>
    <row r="28" spans="1:9" ht="11.25" customHeight="1" x14ac:dyDescent="0.2">
      <c r="A28" s="406" t="s">
        <v>409</v>
      </c>
      <c r="B28" s="406"/>
      <c r="C28" s="407"/>
      <c r="D28" s="407"/>
      <c r="E28" s="407"/>
      <c r="F28" s="407"/>
      <c r="G28" s="407"/>
      <c r="H28" s="407"/>
    </row>
    <row r="29" spans="1:9" ht="9.75" customHeight="1" thickBot="1" x14ac:dyDescent="0.25">
      <c r="A29" s="406"/>
      <c r="B29" s="406"/>
      <c r="C29" s="407"/>
      <c r="D29" s="407"/>
      <c r="E29" s="407"/>
      <c r="F29" s="407"/>
      <c r="G29" s="407"/>
      <c r="H29" s="407"/>
    </row>
    <row r="30" spans="1:9" ht="17.25" customHeight="1" x14ac:dyDescent="0.2">
      <c r="A30" s="596" t="s">
        <v>155</v>
      </c>
      <c r="B30" s="596"/>
      <c r="C30" s="596"/>
      <c r="D30" s="596"/>
      <c r="E30" s="596"/>
      <c r="F30" s="619" t="s">
        <v>101</v>
      </c>
      <c r="G30" s="620"/>
      <c r="H30" s="621"/>
    </row>
    <row r="31" spans="1:9" ht="19.5" customHeight="1" thickBot="1" x14ac:dyDescent="0.25">
      <c r="A31" s="597" t="s">
        <v>390</v>
      </c>
      <c r="B31" s="598"/>
      <c r="C31" s="598"/>
      <c r="D31" s="598"/>
      <c r="E31" s="598"/>
      <c r="F31" s="590" t="s">
        <v>260</v>
      </c>
      <c r="G31" s="591"/>
      <c r="H31" s="592"/>
    </row>
    <row r="32" spans="1:9" ht="6" customHeight="1" x14ac:dyDescent="0.2">
      <c r="A32" s="104"/>
      <c r="B32" s="104"/>
      <c r="C32" s="104"/>
      <c r="D32" s="104"/>
      <c r="E32" s="104"/>
      <c r="F32" s="99"/>
      <c r="G32" s="99"/>
      <c r="H32" s="99"/>
    </row>
    <row r="33" spans="1:8" ht="6" customHeight="1" x14ac:dyDescent="0.2">
      <c r="A33" s="596"/>
      <c r="B33" s="596"/>
      <c r="C33" s="596"/>
      <c r="D33" s="596"/>
      <c r="E33" s="596"/>
      <c r="F33" s="622"/>
      <c r="G33" s="622"/>
      <c r="H33" s="622"/>
    </row>
    <row r="34" spans="1:8" ht="15" customHeight="1" x14ac:dyDescent="0.2">
      <c r="A34" s="623" t="s">
        <v>391</v>
      </c>
      <c r="B34" s="623"/>
      <c r="C34" s="623"/>
      <c r="D34" s="623"/>
      <c r="E34" s="623"/>
      <c r="F34" s="623"/>
      <c r="G34" s="623"/>
      <c r="H34" s="623"/>
    </row>
    <row r="35" spans="1:8" ht="19.5" customHeight="1" x14ac:dyDescent="0.2">
      <c r="A35" s="623" t="s">
        <v>392</v>
      </c>
      <c r="B35" s="623"/>
      <c r="C35" s="623"/>
      <c r="D35" s="623"/>
      <c r="E35" s="623"/>
      <c r="F35" s="623"/>
      <c r="G35" s="623"/>
      <c r="H35" s="623"/>
    </row>
    <row r="36" spans="1:8" ht="4.5" customHeight="1" thickBot="1" x14ac:dyDescent="0.25">
      <c r="A36" s="19"/>
      <c r="B36" s="19"/>
      <c r="C36" s="19"/>
      <c r="D36" s="19"/>
      <c r="E36" s="19"/>
      <c r="F36" s="19"/>
      <c r="G36" s="19"/>
      <c r="H36" s="19"/>
    </row>
    <row r="37" spans="1:8" ht="16.5" customHeight="1" x14ac:dyDescent="0.2">
      <c r="A37" s="635" t="s">
        <v>44</v>
      </c>
      <c r="B37" s="636"/>
      <c r="C37" s="636"/>
      <c r="D37" s="636"/>
      <c r="E37" s="636"/>
      <c r="F37" s="636"/>
      <c r="G37" s="636"/>
      <c r="H37" s="637"/>
    </row>
    <row r="38" spans="1:8" ht="15" customHeight="1" thickBot="1" x14ac:dyDescent="0.25">
      <c r="A38" s="605" t="s">
        <v>53</v>
      </c>
      <c r="B38" s="606"/>
      <c r="C38" s="606"/>
      <c r="D38" s="606"/>
      <c r="E38" s="606"/>
      <c r="F38" s="606"/>
      <c r="G38" s="606"/>
      <c r="H38" s="607"/>
    </row>
    <row r="39" spans="1:8" ht="24" customHeight="1" thickTop="1" x14ac:dyDescent="0.2">
      <c r="A39" s="608" t="s">
        <v>45</v>
      </c>
      <c r="B39" s="609"/>
      <c r="C39" s="641"/>
      <c r="D39" s="641"/>
      <c r="E39" s="641"/>
      <c r="F39" s="641"/>
      <c r="G39" s="641"/>
      <c r="H39" s="642"/>
    </row>
    <row r="40" spans="1:8" ht="24" customHeight="1" x14ac:dyDescent="0.2">
      <c r="A40" s="599" t="s">
        <v>46</v>
      </c>
      <c r="B40" s="600"/>
      <c r="C40" s="638"/>
      <c r="D40" s="639"/>
      <c r="E40" s="639"/>
      <c r="F40" s="639"/>
      <c r="G40" s="639"/>
      <c r="H40" s="640"/>
    </row>
    <row r="41" spans="1:8" ht="20.149999999999999" customHeight="1" x14ac:dyDescent="0.2">
      <c r="A41" s="599" t="s">
        <v>47</v>
      </c>
      <c r="B41" s="600"/>
      <c r="C41" s="122" t="s">
        <v>50</v>
      </c>
      <c r="D41" s="616"/>
      <c r="E41" s="617"/>
      <c r="F41" s="617"/>
      <c r="G41" s="617"/>
      <c r="H41" s="618"/>
    </row>
    <row r="42" spans="1:8" ht="20.149999999999999" customHeight="1" x14ac:dyDescent="0.2">
      <c r="A42" s="601"/>
      <c r="B42" s="602"/>
      <c r="C42" s="123" t="s">
        <v>157</v>
      </c>
      <c r="D42" s="610"/>
      <c r="E42" s="611"/>
      <c r="F42" s="611"/>
      <c r="G42" s="611"/>
      <c r="H42" s="612"/>
    </row>
    <row r="43" spans="1:8" ht="20.149999999999999" customHeight="1" thickBot="1" x14ac:dyDescent="0.25">
      <c r="A43" s="603"/>
      <c r="B43" s="604"/>
      <c r="C43" s="124" t="s">
        <v>411</v>
      </c>
      <c r="D43" s="613"/>
      <c r="E43" s="614"/>
      <c r="F43" s="614"/>
      <c r="G43" s="614"/>
      <c r="H43" s="615"/>
    </row>
    <row r="44" spans="1:8" ht="28.5" customHeight="1" x14ac:dyDescent="0.2">
      <c r="A44" s="589" t="s">
        <v>410</v>
      </c>
      <c r="B44" s="589"/>
      <c r="C44" s="589"/>
      <c r="D44" s="589"/>
      <c r="E44" s="589"/>
      <c r="F44" s="589"/>
      <c r="G44" s="589"/>
      <c r="H44" s="589"/>
    </row>
  </sheetData>
  <mergeCells count="46">
    <mergeCell ref="A1:H3"/>
    <mergeCell ref="B14:F14"/>
    <mergeCell ref="A5:B5"/>
    <mergeCell ref="H11:H12"/>
    <mergeCell ref="B11:F12"/>
    <mergeCell ref="G11:G12"/>
    <mergeCell ref="C5:H5"/>
    <mergeCell ref="A7:H7"/>
    <mergeCell ref="B13:F13"/>
    <mergeCell ref="A10:H10"/>
    <mergeCell ref="A9:H9"/>
    <mergeCell ref="A8:H8"/>
    <mergeCell ref="A11:A12"/>
    <mergeCell ref="A6:H6"/>
    <mergeCell ref="A35:H35"/>
    <mergeCell ref="A40:B40"/>
    <mergeCell ref="A37:H37"/>
    <mergeCell ref="C40:H40"/>
    <mergeCell ref="C39:H39"/>
    <mergeCell ref="A15:A16"/>
    <mergeCell ref="B17:F17"/>
    <mergeCell ref="B19:F19"/>
    <mergeCell ref="B15:F15"/>
    <mergeCell ref="B16:F16"/>
    <mergeCell ref="B18:F18"/>
    <mergeCell ref="A44:H44"/>
    <mergeCell ref="F31:H31"/>
    <mergeCell ref="B26:F26"/>
    <mergeCell ref="B25:F25"/>
    <mergeCell ref="A30:E30"/>
    <mergeCell ref="A31:E31"/>
    <mergeCell ref="A41:B43"/>
    <mergeCell ref="A38:H38"/>
    <mergeCell ref="A39:B39"/>
    <mergeCell ref="D42:H42"/>
    <mergeCell ref="D43:H43"/>
    <mergeCell ref="D41:H41"/>
    <mergeCell ref="F30:H30"/>
    <mergeCell ref="A33:E33"/>
    <mergeCell ref="F33:H33"/>
    <mergeCell ref="A34:H34"/>
    <mergeCell ref="B20:F20"/>
    <mergeCell ref="B21:F21"/>
    <mergeCell ref="B22:F22"/>
    <mergeCell ref="B23:F23"/>
    <mergeCell ref="B24:F24"/>
  </mergeCells>
  <phoneticPr fontId="12"/>
  <printOptions horizontalCentered="1"/>
  <pageMargins left="0.43" right="0.27559055118110237" top="0.51" bottom="0.25" header="0.28999999999999998"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47"/>
  <sheetViews>
    <sheetView view="pageBreakPreview" topLeftCell="B13" zoomScale="98" zoomScaleNormal="100" zoomScaleSheetLayoutView="98" workbookViewId="0">
      <selection activeCell="O36" sqref="O36"/>
    </sheetView>
  </sheetViews>
  <sheetFormatPr defaultRowHeight="14" x14ac:dyDescent="0.2"/>
  <cols>
    <col min="1" max="1" width="2.58203125" style="264" customWidth="1"/>
    <col min="2" max="2" width="2.83203125" style="261" customWidth="1"/>
    <col min="3" max="3" width="7.58203125" style="261" customWidth="1"/>
    <col min="4" max="4" width="9.33203125" style="261" customWidth="1"/>
    <col min="5" max="5" width="6.75" style="261" customWidth="1"/>
    <col min="6" max="6" width="7.25" style="261" customWidth="1"/>
    <col min="7" max="7" width="5.83203125" style="261" customWidth="1"/>
    <col min="8" max="8" width="4.58203125" style="261" customWidth="1"/>
    <col min="9" max="9" width="0.83203125" style="261" customWidth="1"/>
    <col min="10" max="10" width="3.83203125" style="261" customWidth="1"/>
    <col min="11" max="11" width="3.58203125" style="261" customWidth="1"/>
    <col min="12" max="17" width="7.58203125" style="261" customWidth="1"/>
    <col min="18" max="18" width="6.08203125" style="261" customWidth="1"/>
    <col min="19" max="19" width="1.75" style="261" customWidth="1"/>
    <col min="20" max="20" width="7.58203125" style="261" customWidth="1"/>
    <col min="21" max="21" width="5.5" style="261" customWidth="1"/>
    <col min="22" max="22" width="0.83203125" style="261" customWidth="1"/>
    <col min="23" max="23" width="6.33203125" style="261" customWidth="1"/>
    <col min="24" max="24" width="7.58203125" style="261" customWidth="1"/>
    <col min="25" max="261" width="9" style="264"/>
    <col min="262" max="262" width="3.75" style="264" customWidth="1"/>
    <col min="263" max="264" width="7.58203125" style="264" customWidth="1"/>
    <col min="265" max="265" width="12.75" style="264" customWidth="1"/>
    <col min="266" max="266" width="10.58203125" style="264" customWidth="1"/>
    <col min="267" max="267" width="7.58203125" style="264" customWidth="1"/>
    <col min="268" max="268" width="2.25" style="264" customWidth="1"/>
    <col min="269" max="269" width="7.5" style="264" customWidth="1"/>
    <col min="270" max="270" width="2.08203125" style="264" customWidth="1"/>
    <col min="271" max="275" width="7.58203125" style="264" customWidth="1"/>
    <col min="276" max="276" width="5.5" style="264" customWidth="1"/>
    <col min="277" max="277" width="4.25" style="264" customWidth="1"/>
    <col min="278" max="278" width="12" style="264" customWidth="1"/>
    <col min="279" max="279" width="3.33203125" style="264" customWidth="1"/>
    <col min="280" max="280" width="15.5" style="264" customWidth="1"/>
    <col min="281" max="517" width="9" style="264"/>
    <col min="518" max="518" width="3.75" style="264" customWidth="1"/>
    <col min="519" max="520" width="7.58203125" style="264" customWidth="1"/>
    <col min="521" max="521" width="12.75" style="264" customWidth="1"/>
    <col min="522" max="522" width="10.58203125" style="264" customWidth="1"/>
    <col min="523" max="523" width="7.58203125" style="264" customWidth="1"/>
    <col min="524" max="524" width="2.25" style="264" customWidth="1"/>
    <col min="525" max="525" width="7.5" style="264" customWidth="1"/>
    <col min="526" max="526" width="2.08203125" style="264" customWidth="1"/>
    <col min="527" max="531" width="7.58203125" style="264" customWidth="1"/>
    <col min="532" max="532" width="5.5" style="264" customWidth="1"/>
    <col min="533" max="533" width="4.25" style="264" customWidth="1"/>
    <col min="534" max="534" width="12" style="264" customWidth="1"/>
    <col min="535" max="535" width="3.33203125" style="264" customWidth="1"/>
    <col min="536" max="536" width="15.5" style="264" customWidth="1"/>
    <col min="537" max="773" width="9" style="264"/>
    <col min="774" max="774" width="3.75" style="264" customWidth="1"/>
    <col min="775" max="776" width="7.58203125" style="264" customWidth="1"/>
    <col min="777" max="777" width="12.75" style="264" customWidth="1"/>
    <col min="778" max="778" width="10.58203125" style="264" customWidth="1"/>
    <col min="779" max="779" width="7.58203125" style="264" customWidth="1"/>
    <col min="780" max="780" width="2.25" style="264" customWidth="1"/>
    <col min="781" max="781" width="7.5" style="264" customWidth="1"/>
    <col min="782" max="782" width="2.08203125" style="264" customWidth="1"/>
    <col min="783" max="787" width="7.58203125" style="264" customWidth="1"/>
    <col min="788" max="788" width="5.5" style="264" customWidth="1"/>
    <col min="789" max="789" width="4.25" style="264" customWidth="1"/>
    <col min="790" max="790" width="12" style="264" customWidth="1"/>
    <col min="791" max="791" width="3.33203125" style="264" customWidth="1"/>
    <col min="792" max="792" width="15.5" style="264" customWidth="1"/>
    <col min="793" max="1029" width="9" style="264"/>
    <col min="1030" max="1030" width="3.75" style="264" customWidth="1"/>
    <col min="1031" max="1032" width="7.58203125" style="264" customWidth="1"/>
    <col min="1033" max="1033" width="12.75" style="264" customWidth="1"/>
    <col min="1034" max="1034" width="10.58203125" style="264" customWidth="1"/>
    <col min="1035" max="1035" width="7.58203125" style="264" customWidth="1"/>
    <col min="1036" max="1036" width="2.25" style="264" customWidth="1"/>
    <col min="1037" max="1037" width="7.5" style="264" customWidth="1"/>
    <col min="1038" max="1038" width="2.08203125" style="264" customWidth="1"/>
    <col min="1039" max="1043" width="7.58203125" style="264" customWidth="1"/>
    <col min="1044" max="1044" width="5.5" style="264" customWidth="1"/>
    <col min="1045" max="1045" width="4.25" style="264" customWidth="1"/>
    <col min="1046" max="1046" width="12" style="264" customWidth="1"/>
    <col min="1047" max="1047" width="3.33203125" style="264" customWidth="1"/>
    <col min="1048" max="1048" width="15.5" style="264" customWidth="1"/>
    <col min="1049" max="1285" width="9" style="264"/>
    <col min="1286" max="1286" width="3.75" style="264" customWidth="1"/>
    <col min="1287" max="1288" width="7.58203125" style="264" customWidth="1"/>
    <col min="1289" max="1289" width="12.75" style="264" customWidth="1"/>
    <col min="1290" max="1290" width="10.58203125" style="264" customWidth="1"/>
    <col min="1291" max="1291" width="7.58203125" style="264" customWidth="1"/>
    <col min="1292" max="1292" width="2.25" style="264" customWidth="1"/>
    <col min="1293" max="1293" width="7.5" style="264" customWidth="1"/>
    <col min="1294" max="1294" width="2.08203125" style="264" customWidth="1"/>
    <col min="1295" max="1299" width="7.58203125" style="264" customWidth="1"/>
    <col min="1300" max="1300" width="5.5" style="264" customWidth="1"/>
    <col min="1301" max="1301" width="4.25" style="264" customWidth="1"/>
    <col min="1302" max="1302" width="12" style="264" customWidth="1"/>
    <col min="1303" max="1303" width="3.33203125" style="264" customWidth="1"/>
    <col min="1304" max="1304" width="15.5" style="264" customWidth="1"/>
    <col min="1305" max="1541" width="9" style="264"/>
    <col min="1542" max="1542" width="3.75" style="264" customWidth="1"/>
    <col min="1543" max="1544" width="7.58203125" style="264" customWidth="1"/>
    <col min="1545" max="1545" width="12.75" style="264" customWidth="1"/>
    <col min="1546" max="1546" width="10.58203125" style="264" customWidth="1"/>
    <col min="1547" max="1547" width="7.58203125" style="264" customWidth="1"/>
    <col min="1548" max="1548" width="2.25" style="264" customWidth="1"/>
    <col min="1549" max="1549" width="7.5" style="264" customWidth="1"/>
    <col min="1550" max="1550" width="2.08203125" style="264" customWidth="1"/>
    <col min="1551" max="1555" width="7.58203125" style="264" customWidth="1"/>
    <col min="1556" max="1556" width="5.5" style="264" customWidth="1"/>
    <col min="1557" max="1557" width="4.25" style="264" customWidth="1"/>
    <col min="1558" max="1558" width="12" style="264" customWidth="1"/>
    <col min="1559" max="1559" width="3.33203125" style="264" customWidth="1"/>
    <col min="1560" max="1560" width="15.5" style="264" customWidth="1"/>
    <col min="1561" max="1797" width="9" style="264"/>
    <col min="1798" max="1798" width="3.75" style="264" customWidth="1"/>
    <col min="1799" max="1800" width="7.58203125" style="264" customWidth="1"/>
    <col min="1801" max="1801" width="12.75" style="264" customWidth="1"/>
    <col min="1802" max="1802" width="10.58203125" style="264" customWidth="1"/>
    <col min="1803" max="1803" width="7.58203125" style="264" customWidth="1"/>
    <col min="1804" max="1804" width="2.25" style="264" customWidth="1"/>
    <col min="1805" max="1805" width="7.5" style="264" customWidth="1"/>
    <col min="1806" max="1806" width="2.08203125" style="264" customWidth="1"/>
    <col min="1807" max="1811" width="7.58203125" style="264" customWidth="1"/>
    <col min="1812" max="1812" width="5.5" style="264" customWidth="1"/>
    <col min="1813" max="1813" width="4.25" style="264" customWidth="1"/>
    <col min="1814" max="1814" width="12" style="264" customWidth="1"/>
    <col min="1815" max="1815" width="3.33203125" style="264" customWidth="1"/>
    <col min="1816" max="1816" width="15.5" style="264" customWidth="1"/>
    <col min="1817" max="2053" width="9" style="264"/>
    <col min="2054" max="2054" width="3.75" style="264" customWidth="1"/>
    <col min="2055" max="2056" width="7.58203125" style="264" customWidth="1"/>
    <col min="2057" max="2057" width="12.75" style="264" customWidth="1"/>
    <col min="2058" max="2058" width="10.58203125" style="264" customWidth="1"/>
    <col min="2059" max="2059" width="7.58203125" style="264" customWidth="1"/>
    <col min="2060" max="2060" width="2.25" style="264" customWidth="1"/>
    <col min="2061" max="2061" width="7.5" style="264" customWidth="1"/>
    <col min="2062" max="2062" width="2.08203125" style="264" customWidth="1"/>
    <col min="2063" max="2067" width="7.58203125" style="264" customWidth="1"/>
    <col min="2068" max="2068" width="5.5" style="264" customWidth="1"/>
    <col min="2069" max="2069" width="4.25" style="264" customWidth="1"/>
    <col min="2070" max="2070" width="12" style="264" customWidth="1"/>
    <col min="2071" max="2071" width="3.33203125" style="264" customWidth="1"/>
    <col min="2072" max="2072" width="15.5" style="264" customWidth="1"/>
    <col min="2073" max="2309" width="9" style="264"/>
    <col min="2310" max="2310" width="3.75" style="264" customWidth="1"/>
    <col min="2311" max="2312" width="7.58203125" style="264" customWidth="1"/>
    <col min="2313" max="2313" width="12.75" style="264" customWidth="1"/>
    <col min="2314" max="2314" width="10.58203125" style="264" customWidth="1"/>
    <col min="2315" max="2315" width="7.58203125" style="264" customWidth="1"/>
    <col min="2316" max="2316" width="2.25" style="264" customWidth="1"/>
    <col min="2317" max="2317" width="7.5" style="264" customWidth="1"/>
    <col min="2318" max="2318" width="2.08203125" style="264" customWidth="1"/>
    <col min="2319" max="2323" width="7.58203125" style="264" customWidth="1"/>
    <col min="2324" max="2324" width="5.5" style="264" customWidth="1"/>
    <col min="2325" max="2325" width="4.25" style="264" customWidth="1"/>
    <col min="2326" max="2326" width="12" style="264" customWidth="1"/>
    <col min="2327" max="2327" width="3.33203125" style="264" customWidth="1"/>
    <col min="2328" max="2328" width="15.5" style="264" customWidth="1"/>
    <col min="2329" max="2565" width="9" style="264"/>
    <col min="2566" max="2566" width="3.75" style="264" customWidth="1"/>
    <col min="2567" max="2568" width="7.58203125" style="264" customWidth="1"/>
    <col min="2569" max="2569" width="12.75" style="264" customWidth="1"/>
    <col min="2570" max="2570" width="10.58203125" style="264" customWidth="1"/>
    <col min="2571" max="2571" width="7.58203125" style="264" customWidth="1"/>
    <col min="2572" max="2572" width="2.25" style="264" customWidth="1"/>
    <col min="2573" max="2573" width="7.5" style="264" customWidth="1"/>
    <col min="2574" max="2574" width="2.08203125" style="264" customWidth="1"/>
    <col min="2575" max="2579" width="7.58203125" style="264" customWidth="1"/>
    <col min="2580" max="2580" width="5.5" style="264" customWidth="1"/>
    <col min="2581" max="2581" width="4.25" style="264" customWidth="1"/>
    <col min="2582" max="2582" width="12" style="264" customWidth="1"/>
    <col min="2583" max="2583" width="3.33203125" style="264" customWidth="1"/>
    <col min="2584" max="2584" width="15.5" style="264" customWidth="1"/>
    <col min="2585" max="2821" width="9" style="264"/>
    <col min="2822" max="2822" width="3.75" style="264" customWidth="1"/>
    <col min="2823" max="2824" width="7.58203125" style="264" customWidth="1"/>
    <col min="2825" max="2825" width="12.75" style="264" customWidth="1"/>
    <col min="2826" max="2826" width="10.58203125" style="264" customWidth="1"/>
    <col min="2827" max="2827" width="7.58203125" style="264" customWidth="1"/>
    <col min="2828" max="2828" width="2.25" style="264" customWidth="1"/>
    <col min="2829" max="2829" width="7.5" style="264" customWidth="1"/>
    <col min="2830" max="2830" width="2.08203125" style="264" customWidth="1"/>
    <col min="2831" max="2835" width="7.58203125" style="264" customWidth="1"/>
    <col min="2836" max="2836" width="5.5" style="264" customWidth="1"/>
    <col min="2837" max="2837" width="4.25" style="264" customWidth="1"/>
    <col min="2838" max="2838" width="12" style="264" customWidth="1"/>
    <col min="2839" max="2839" width="3.33203125" style="264" customWidth="1"/>
    <col min="2840" max="2840" width="15.5" style="264" customWidth="1"/>
    <col min="2841" max="3077" width="9" style="264"/>
    <col min="3078" max="3078" width="3.75" style="264" customWidth="1"/>
    <col min="3079" max="3080" width="7.58203125" style="264" customWidth="1"/>
    <col min="3081" max="3081" width="12.75" style="264" customWidth="1"/>
    <col min="3082" max="3082" width="10.58203125" style="264" customWidth="1"/>
    <col min="3083" max="3083" width="7.58203125" style="264" customWidth="1"/>
    <col min="3084" max="3084" width="2.25" style="264" customWidth="1"/>
    <col min="3085" max="3085" width="7.5" style="264" customWidth="1"/>
    <col min="3086" max="3086" width="2.08203125" style="264" customWidth="1"/>
    <col min="3087" max="3091" width="7.58203125" style="264" customWidth="1"/>
    <col min="3092" max="3092" width="5.5" style="264" customWidth="1"/>
    <col min="3093" max="3093" width="4.25" style="264" customWidth="1"/>
    <col min="3094" max="3094" width="12" style="264" customWidth="1"/>
    <col min="3095" max="3095" width="3.33203125" style="264" customWidth="1"/>
    <col min="3096" max="3096" width="15.5" style="264" customWidth="1"/>
    <col min="3097" max="3333" width="9" style="264"/>
    <col min="3334" max="3334" width="3.75" style="264" customWidth="1"/>
    <col min="3335" max="3336" width="7.58203125" style="264" customWidth="1"/>
    <col min="3337" max="3337" width="12.75" style="264" customWidth="1"/>
    <col min="3338" max="3338" width="10.58203125" style="264" customWidth="1"/>
    <col min="3339" max="3339" width="7.58203125" style="264" customWidth="1"/>
    <col min="3340" max="3340" width="2.25" style="264" customWidth="1"/>
    <col min="3341" max="3341" width="7.5" style="264" customWidth="1"/>
    <col min="3342" max="3342" width="2.08203125" style="264" customWidth="1"/>
    <col min="3343" max="3347" width="7.58203125" style="264" customWidth="1"/>
    <col min="3348" max="3348" width="5.5" style="264" customWidth="1"/>
    <col min="3349" max="3349" width="4.25" style="264" customWidth="1"/>
    <col min="3350" max="3350" width="12" style="264" customWidth="1"/>
    <col min="3351" max="3351" width="3.33203125" style="264" customWidth="1"/>
    <col min="3352" max="3352" width="15.5" style="264" customWidth="1"/>
    <col min="3353" max="3589" width="9" style="264"/>
    <col min="3590" max="3590" width="3.75" style="264" customWidth="1"/>
    <col min="3591" max="3592" width="7.58203125" style="264" customWidth="1"/>
    <col min="3593" max="3593" width="12.75" style="264" customWidth="1"/>
    <col min="3594" max="3594" width="10.58203125" style="264" customWidth="1"/>
    <col min="3595" max="3595" width="7.58203125" style="264" customWidth="1"/>
    <col min="3596" max="3596" width="2.25" style="264" customWidth="1"/>
    <col min="3597" max="3597" width="7.5" style="264" customWidth="1"/>
    <col min="3598" max="3598" width="2.08203125" style="264" customWidth="1"/>
    <col min="3599" max="3603" width="7.58203125" style="264" customWidth="1"/>
    <col min="3604" max="3604" width="5.5" style="264" customWidth="1"/>
    <col min="3605" max="3605" width="4.25" style="264" customWidth="1"/>
    <col min="3606" max="3606" width="12" style="264" customWidth="1"/>
    <col min="3607" max="3607" width="3.33203125" style="264" customWidth="1"/>
    <col min="3608" max="3608" width="15.5" style="264" customWidth="1"/>
    <col min="3609" max="3845" width="9" style="264"/>
    <col min="3846" max="3846" width="3.75" style="264" customWidth="1"/>
    <col min="3847" max="3848" width="7.58203125" style="264" customWidth="1"/>
    <col min="3849" max="3849" width="12.75" style="264" customWidth="1"/>
    <col min="3850" max="3850" width="10.58203125" style="264" customWidth="1"/>
    <col min="3851" max="3851" width="7.58203125" style="264" customWidth="1"/>
    <col min="3852" max="3852" width="2.25" style="264" customWidth="1"/>
    <col min="3853" max="3853" width="7.5" style="264" customWidth="1"/>
    <col min="3854" max="3854" width="2.08203125" style="264" customWidth="1"/>
    <col min="3855" max="3859" width="7.58203125" style="264" customWidth="1"/>
    <col min="3860" max="3860" width="5.5" style="264" customWidth="1"/>
    <col min="3861" max="3861" width="4.25" style="264" customWidth="1"/>
    <col min="3862" max="3862" width="12" style="264" customWidth="1"/>
    <col min="3863" max="3863" width="3.33203125" style="264" customWidth="1"/>
    <col min="3864" max="3864" width="15.5" style="264" customWidth="1"/>
    <col min="3865" max="4101" width="9" style="264"/>
    <col min="4102" max="4102" width="3.75" style="264" customWidth="1"/>
    <col min="4103" max="4104" width="7.58203125" style="264" customWidth="1"/>
    <col min="4105" max="4105" width="12.75" style="264" customWidth="1"/>
    <col min="4106" max="4106" width="10.58203125" style="264" customWidth="1"/>
    <col min="4107" max="4107" width="7.58203125" style="264" customWidth="1"/>
    <col min="4108" max="4108" width="2.25" style="264" customWidth="1"/>
    <col min="4109" max="4109" width="7.5" style="264" customWidth="1"/>
    <col min="4110" max="4110" width="2.08203125" style="264" customWidth="1"/>
    <col min="4111" max="4115" width="7.58203125" style="264" customWidth="1"/>
    <col min="4116" max="4116" width="5.5" style="264" customWidth="1"/>
    <col min="4117" max="4117" width="4.25" style="264" customWidth="1"/>
    <col min="4118" max="4118" width="12" style="264" customWidth="1"/>
    <col min="4119" max="4119" width="3.33203125" style="264" customWidth="1"/>
    <col min="4120" max="4120" width="15.5" style="264" customWidth="1"/>
    <col min="4121" max="4357" width="9" style="264"/>
    <col min="4358" max="4358" width="3.75" style="264" customWidth="1"/>
    <col min="4359" max="4360" width="7.58203125" style="264" customWidth="1"/>
    <col min="4361" max="4361" width="12.75" style="264" customWidth="1"/>
    <col min="4362" max="4362" width="10.58203125" style="264" customWidth="1"/>
    <col min="4363" max="4363" width="7.58203125" style="264" customWidth="1"/>
    <col min="4364" max="4364" width="2.25" style="264" customWidth="1"/>
    <col min="4365" max="4365" width="7.5" style="264" customWidth="1"/>
    <col min="4366" max="4366" width="2.08203125" style="264" customWidth="1"/>
    <col min="4367" max="4371" width="7.58203125" style="264" customWidth="1"/>
    <col min="4372" max="4372" width="5.5" style="264" customWidth="1"/>
    <col min="4373" max="4373" width="4.25" style="264" customWidth="1"/>
    <col min="4374" max="4374" width="12" style="264" customWidth="1"/>
    <col min="4375" max="4375" width="3.33203125" style="264" customWidth="1"/>
    <col min="4376" max="4376" width="15.5" style="264" customWidth="1"/>
    <col min="4377" max="4613" width="9" style="264"/>
    <col min="4614" max="4614" width="3.75" style="264" customWidth="1"/>
    <col min="4615" max="4616" width="7.58203125" style="264" customWidth="1"/>
    <col min="4617" max="4617" width="12.75" style="264" customWidth="1"/>
    <col min="4618" max="4618" width="10.58203125" style="264" customWidth="1"/>
    <col min="4619" max="4619" width="7.58203125" style="264" customWidth="1"/>
    <col min="4620" max="4620" width="2.25" style="264" customWidth="1"/>
    <col min="4621" max="4621" width="7.5" style="264" customWidth="1"/>
    <col min="4622" max="4622" width="2.08203125" style="264" customWidth="1"/>
    <col min="4623" max="4627" width="7.58203125" style="264" customWidth="1"/>
    <col min="4628" max="4628" width="5.5" style="264" customWidth="1"/>
    <col min="4629" max="4629" width="4.25" style="264" customWidth="1"/>
    <col min="4630" max="4630" width="12" style="264" customWidth="1"/>
    <col min="4631" max="4631" width="3.33203125" style="264" customWidth="1"/>
    <col min="4632" max="4632" width="15.5" style="264" customWidth="1"/>
    <col min="4633" max="4869" width="9" style="264"/>
    <col min="4870" max="4870" width="3.75" style="264" customWidth="1"/>
    <col min="4871" max="4872" width="7.58203125" style="264" customWidth="1"/>
    <col min="4873" max="4873" width="12.75" style="264" customWidth="1"/>
    <col min="4874" max="4874" width="10.58203125" style="264" customWidth="1"/>
    <col min="4875" max="4875" width="7.58203125" style="264" customWidth="1"/>
    <col min="4876" max="4876" width="2.25" style="264" customWidth="1"/>
    <col min="4877" max="4877" width="7.5" style="264" customWidth="1"/>
    <col min="4878" max="4878" width="2.08203125" style="264" customWidth="1"/>
    <col min="4879" max="4883" width="7.58203125" style="264" customWidth="1"/>
    <col min="4884" max="4884" width="5.5" style="264" customWidth="1"/>
    <col min="4885" max="4885" width="4.25" style="264" customWidth="1"/>
    <col min="4886" max="4886" width="12" style="264" customWidth="1"/>
    <col min="4887" max="4887" width="3.33203125" style="264" customWidth="1"/>
    <col min="4888" max="4888" width="15.5" style="264" customWidth="1"/>
    <col min="4889" max="5125" width="9" style="264"/>
    <col min="5126" max="5126" width="3.75" style="264" customWidth="1"/>
    <col min="5127" max="5128" width="7.58203125" style="264" customWidth="1"/>
    <col min="5129" max="5129" width="12.75" style="264" customWidth="1"/>
    <col min="5130" max="5130" width="10.58203125" style="264" customWidth="1"/>
    <col min="5131" max="5131" width="7.58203125" style="264" customWidth="1"/>
    <col min="5132" max="5132" width="2.25" style="264" customWidth="1"/>
    <col min="5133" max="5133" width="7.5" style="264" customWidth="1"/>
    <col min="5134" max="5134" width="2.08203125" style="264" customWidth="1"/>
    <col min="5135" max="5139" width="7.58203125" style="264" customWidth="1"/>
    <col min="5140" max="5140" width="5.5" style="264" customWidth="1"/>
    <col min="5141" max="5141" width="4.25" style="264" customWidth="1"/>
    <col min="5142" max="5142" width="12" style="264" customWidth="1"/>
    <col min="5143" max="5143" width="3.33203125" style="264" customWidth="1"/>
    <col min="5144" max="5144" width="15.5" style="264" customWidth="1"/>
    <col min="5145" max="5381" width="9" style="264"/>
    <col min="5382" max="5382" width="3.75" style="264" customWidth="1"/>
    <col min="5383" max="5384" width="7.58203125" style="264" customWidth="1"/>
    <col min="5385" max="5385" width="12.75" style="264" customWidth="1"/>
    <col min="5386" max="5386" width="10.58203125" style="264" customWidth="1"/>
    <col min="5387" max="5387" width="7.58203125" style="264" customWidth="1"/>
    <col min="5388" max="5388" width="2.25" style="264" customWidth="1"/>
    <col min="5389" max="5389" width="7.5" style="264" customWidth="1"/>
    <col min="5390" max="5390" width="2.08203125" style="264" customWidth="1"/>
    <col min="5391" max="5395" width="7.58203125" style="264" customWidth="1"/>
    <col min="5396" max="5396" width="5.5" style="264" customWidth="1"/>
    <col min="5397" max="5397" width="4.25" style="264" customWidth="1"/>
    <col min="5398" max="5398" width="12" style="264" customWidth="1"/>
    <col min="5399" max="5399" width="3.33203125" style="264" customWidth="1"/>
    <col min="5400" max="5400" width="15.5" style="264" customWidth="1"/>
    <col min="5401" max="5637" width="9" style="264"/>
    <col min="5638" max="5638" width="3.75" style="264" customWidth="1"/>
    <col min="5639" max="5640" width="7.58203125" style="264" customWidth="1"/>
    <col min="5641" max="5641" width="12.75" style="264" customWidth="1"/>
    <col min="5642" max="5642" width="10.58203125" style="264" customWidth="1"/>
    <col min="5643" max="5643" width="7.58203125" style="264" customWidth="1"/>
    <col min="5644" max="5644" width="2.25" style="264" customWidth="1"/>
    <col min="5645" max="5645" width="7.5" style="264" customWidth="1"/>
    <col min="5646" max="5646" width="2.08203125" style="264" customWidth="1"/>
    <col min="5647" max="5651" width="7.58203125" style="264" customWidth="1"/>
    <col min="5652" max="5652" width="5.5" style="264" customWidth="1"/>
    <col min="5653" max="5653" width="4.25" style="264" customWidth="1"/>
    <col min="5654" max="5654" width="12" style="264" customWidth="1"/>
    <col min="5655" max="5655" width="3.33203125" style="264" customWidth="1"/>
    <col min="5656" max="5656" width="15.5" style="264" customWidth="1"/>
    <col min="5657" max="5893" width="9" style="264"/>
    <col min="5894" max="5894" width="3.75" style="264" customWidth="1"/>
    <col min="5895" max="5896" width="7.58203125" style="264" customWidth="1"/>
    <col min="5897" max="5897" width="12.75" style="264" customWidth="1"/>
    <col min="5898" max="5898" width="10.58203125" style="264" customWidth="1"/>
    <col min="5899" max="5899" width="7.58203125" style="264" customWidth="1"/>
    <col min="5900" max="5900" width="2.25" style="264" customWidth="1"/>
    <col min="5901" max="5901" width="7.5" style="264" customWidth="1"/>
    <col min="5902" max="5902" width="2.08203125" style="264" customWidth="1"/>
    <col min="5903" max="5907" width="7.58203125" style="264" customWidth="1"/>
    <col min="5908" max="5908" width="5.5" style="264" customWidth="1"/>
    <col min="5909" max="5909" width="4.25" style="264" customWidth="1"/>
    <col min="5910" max="5910" width="12" style="264" customWidth="1"/>
    <col min="5911" max="5911" width="3.33203125" style="264" customWidth="1"/>
    <col min="5912" max="5912" width="15.5" style="264" customWidth="1"/>
    <col min="5913" max="6149" width="9" style="264"/>
    <col min="6150" max="6150" width="3.75" style="264" customWidth="1"/>
    <col min="6151" max="6152" width="7.58203125" style="264" customWidth="1"/>
    <col min="6153" max="6153" width="12.75" style="264" customWidth="1"/>
    <col min="6154" max="6154" width="10.58203125" style="264" customWidth="1"/>
    <col min="6155" max="6155" width="7.58203125" style="264" customWidth="1"/>
    <col min="6156" max="6156" width="2.25" style="264" customWidth="1"/>
    <col min="6157" max="6157" width="7.5" style="264" customWidth="1"/>
    <col min="6158" max="6158" width="2.08203125" style="264" customWidth="1"/>
    <col min="6159" max="6163" width="7.58203125" style="264" customWidth="1"/>
    <col min="6164" max="6164" width="5.5" style="264" customWidth="1"/>
    <col min="6165" max="6165" width="4.25" style="264" customWidth="1"/>
    <col min="6166" max="6166" width="12" style="264" customWidth="1"/>
    <col min="6167" max="6167" width="3.33203125" style="264" customWidth="1"/>
    <col min="6168" max="6168" width="15.5" style="264" customWidth="1"/>
    <col min="6169" max="6405" width="9" style="264"/>
    <col min="6406" max="6406" width="3.75" style="264" customWidth="1"/>
    <col min="6407" max="6408" width="7.58203125" style="264" customWidth="1"/>
    <col min="6409" max="6409" width="12.75" style="264" customWidth="1"/>
    <col min="6410" max="6410" width="10.58203125" style="264" customWidth="1"/>
    <col min="6411" max="6411" width="7.58203125" style="264" customWidth="1"/>
    <col min="6412" max="6412" width="2.25" style="264" customWidth="1"/>
    <col min="6413" max="6413" width="7.5" style="264" customWidth="1"/>
    <col min="6414" max="6414" width="2.08203125" style="264" customWidth="1"/>
    <col min="6415" max="6419" width="7.58203125" style="264" customWidth="1"/>
    <col min="6420" max="6420" width="5.5" style="264" customWidth="1"/>
    <col min="6421" max="6421" width="4.25" style="264" customWidth="1"/>
    <col min="6422" max="6422" width="12" style="264" customWidth="1"/>
    <col min="6423" max="6423" width="3.33203125" style="264" customWidth="1"/>
    <col min="6424" max="6424" width="15.5" style="264" customWidth="1"/>
    <col min="6425" max="6661" width="9" style="264"/>
    <col min="6662" max="6662" width="3.75" style="264" customWidth="1"/>
    <col min="6663" max="6664" width="7.58203125" style="264" customWidth="1"/>
    <col min="6665" max="6665" width="12.75" style="264" customWidth="1"/>
    <col min="6666" max="6666" width="10.58203125" style="264" customWidth="1"/>
    <col min="6667" max="6667" width="7.58203125" style="264" customWidth="1"/>
    <col min="6668" max="6668" width="2.25" style="264" customWidth="1"/>
    <col min="6669" max="6669" width="7.5" style="264" customWidth="1"/>
    <col min="6670" max="6670" width="2.08203125" style="264" customWidth="1"/>
    <col min="6671" max="6675" width="7.58203125" style="264" customWidth="1"/>
    <col min="6676" max="6676" width="5.5" style="264" customWidth="1"/>
    <col min="6677" max="6677" width="4.25" style="264" customWidth="1"/>
    <col min="6678" max="6678" width="12" style="264" customWidth="1"/>
    <col min="6679" max="6679" width="3.33203125" style="264" customWidth="1"/>
    <col min="6680" max="6680" width="15.5" style="264" customWidth="1"/>
    <col min="6681" max="6917" width="9" style="264"/>
    <col min="6918" max="6918" width="3.75" style="264" customWidth="1"/>
    <col min="6919" max="6920" width="7.58203125" style="264" customWidth="1"/>
    <col min="6921" max="6921" width="12.75" style="264" customWidth="1"/>
    <col min="6922" max="6922" width="10.58203125" style="264" customWidth="1"/>
    <col min="6923" max="6923" width="7.58203125" style="264" customWidth="1"/>
    <col min="6924" max="6924" width="2.25" style="264" customWidth="1"/>
    <col min="6925" max="6925" width="7.5" style="264" customWidth="1"/>
    <col min="6926" max="6926" width="2.08203125" style="264" customWidth="1"/>
    <col min="6927" max="6931" width="7.58203125" style="264" customWidth="1"/>
    <col min="6932" max="6932" width="5.5" style="264" customWidth="1"/>
    <col min="6933" max="6933" width="4.25" style="264" customWidth="1"/>
    <col min="6934" max="6934" width="12" style="264" customWidth="1"/>
    <col min="6935" max="6935" width="3.33203125" style="264" customWidth="1"/>
    <col min="6936" max="6936" width="15.5" style="264" customWidth="1"/>
    <col min="6937" max="7173" width="9" style="264"/>
    <col min="7174" max="7174" width="3.75" style="264" customWidth="1"/>
    <col min="7175" max="7176" width="7.58203125" style="264" customWidth="1"/>
    <col min="7177" max="7177" width="12.75" style="264" customWidth="1"/>
    <col min="7178" max="7178" width="10.58203125" style="264" customWidth="1"/>
    <col min="7179" max="7179" width="7.58203125" style="264" customWidth="1"/>
    <col min="7180" max="7180" width="2.25" style="264" customWidth="1"/>
    <col min="7181" max="7181" width="7.5" style="264" customWidth="1"/>
    <col min="7182" max="7182" width="2.08203125" style="264" customWidth="1"/>
    <col min="7183" max="7187" width="7.58203125" style="264" customWidth="1"/>
    <col min="7188" max="7188" width="5.5" style="264" customWidth="1"/>
    <col min="7189" max="7189" width="4.25" style="264" customWidth="1"/>
    <col min="7190" max="7190" width="12" style="264" customWidth="1"/>
    <col min="7191" max="7191" width="3.33203125" style="264" customWidth="1"/>
    <col min="7192" max="7192" width="15.5" style="264" customWidth="1"/>
    <col min="7193" max="7429" width="9" style="264"/>
    <col min="7430" max="7430" width="3.75" style="264" customWidth="1"/>
    <col min="7431" max="7432" width="7.58203125" style="264" customWidth="1"/>
    <col min="7433" max="7433" width="12.75" style="264" customWidth="1"/>
    <col min="7434" max="7434" width="10.58203125" style="264" customWidth="1"/>
    <col min="7435" max="7435" width="7.58203125" style="264" customWidth="1"/>
    <col min="7436" max="7436" width="2.25" style="264" customWidth="1"/>
    <col min="7437" max="7437" width="7.5" style="264" customWidth="1"/>
    <col min="7438" max="7438" width="2.08203125" style="264" customWidth="1"/>
    <col min="7439" max="7443" width="7.58203125" style="264" customWidth="1"/>
    <col min="7444" max="7444" width="5.5" style="264" customWidth="1"/>
    <col min="7445" max="7445" width="4.25" style="264" customWidth="1"/>
    <col min="7446" max="7446" width="12" style="264" customWidth="1"/>
    <col min="7447" max="7447" width="3.33203125" style="264" customWidth="1"/>
    <col min="7448" max="7448" width="15.5" style="264" customWidth="1"/>
    <col min="7449" max="7685" width="9" style="264"/>
    <col min="7686" max="7686" width="3.75" style="264" customWidth="1"/>
    <col min="7687" max="7688" width="7.58203125" style="264" customWidth="1"/>
    <col min="7689" max="7689" width="12.75" style="264" customWidth="1"/>
    <col min="7690" max="7690" width="10.58203125" style="264" customWidth="1"/>
    <col min="7691" max="7691" width="7.58203125" style="264" customWidth="1"/>
    <col min="7692" max="7692" width="2.25" style="264" customWidth="1"/>
    <col min="7693" max="7693" width="7.5" style="264" customWidth="1"/>
    <col min="7694" max="7694" width="2.08203125" style="264" customWidth="1"/>
    <col min="7695" max="7699" width="7.58203125" style="264" customWidth="1"/>
    <col min="7700" max="7700" width="5.5" style="264" customWidth="1"/>
    <col min="7701" max="7701" width="4.25" style="264" customWidth="1"/>
    <col min="7702" max="7702" width="12" style="264" customWidth="1"/>
    <col min="7703" max="7703" width="3.33203125" style="264" customWidth="1"/>
    <col min="7704" max="7704" width="15.5" style="264" customWidth="1"/>
    <col min="7705" max="7941" width="9" style="264"/>
    <col min="7942" max="7942" width="3.75" style="264" customWidth="1"/>
    <col min="7943" max="7944" width="7.58203125" style="264" customWidth="1"/>
    <col min="7945" max="7945" width="12.75" style="264" customWidth="1"/>
    <col min="7946" max="7946" width="10.58203125" style="264" customWidth="1"/>
    <col min="7947" max="7947" width="7.58203125" style="264" customWidth="1"/>
    <col min="7948" max="7948" width="2.25" style="264" customWidth="1"/>
    <col min="7949" max="7949" width="7.5" style="264" customWidth="1"/>
    <col min="7950" max="7950" width="2.08203125" style="264" customWidth="1"/>
    <col min="7951" max="7955" width="7.58203125" style="264" customWidth="1"/>
    <col min="7956" max="7956" width="5.5" style="264" customWidth="1"/>
    <col min="7957" max="7957" width="4.25" style="264" customWidth="1"/>
    <col min="7958" max="7958" width="12" style="264" customWidth="1"/>
    <col min="7959" max="7959" width="3.33203125" style="264" customWidth="1"/>
    <col min="7960" max="7960" width="15.5" style="264" customWidth="1"/>
    <col min="7961" max="8197" width="9" style="264"/>
    <col min="8198" max="8198" width="3.75" style="264" customWidth="1"/>
    <col min="8199" max="8200" width="7.58203125" style="264" customWidth="1"/>
    <col min="8201" max="8201" width="12.75" style="264" customWidth="1"/>
    <col min="8202" max="8202" width="10.58203125" style="264" customWidth="1"/>
    <col min="8203" max="8203" width="7.58203125" style="264" customWidth="1"/>
    <col min="8204" max="8204" width="2.25" style="264" customWidth="1"/>
    <col min="8205" max="8205" width="7.5" style="264" customWidth="1"/>
    <col min="8206" max="8206" width="2.08203125" style="264" customWidth="1"/>
    <col min="8207" max="8211" width="7.58203125" style="264" customWidth="1"/>
    <col min="8212" max="8212" width="5.5" style="264" customWidth="1"/>
    <col min="8213" max="8213" width="4.25" style="264" customWidth="1"/>
    <col min="8214" max="8214" width="12" style="264" customWidth="1"/>
    <col min="8215" max="8215" width="3.33203125" style="264" customWidth="1"/>
    <col min="8216" max="8216" width="15.5" style="264" customWidth="1"/>
    <col min="8217" max="8453" width="9" style="264"/>
    <col min="8454" max="8454" width="3.75" style="264" customWidth="1"/>
    <col min="8455" max="8456" width="7.58203125" style="264" customWidth="1"/>
    <col min="8457" max="8457" width="12.75" style="264" customWidth="1"/>
    <col min="8458" max="8458" width="10.58203125" style="264" customWidth="1"/>
    <col min="8459" max="8459" width="7.58203125" style="264" customWidth="1"/>
    <col min="8460" max="8460" width="2.25" style="264" customWidth="1"/>
    <col min="8461" max="8461" width="7.5" style="264" customWidth="1"/>
    <col min="8462" max="8462" width="2.08203125" style="264" customWidth="1"/>
    <col min="8463" max="8467" width="7.58203125" style="264" customWidth="1"/>
    <col min="8468" max="8468" width="5.5" style="264" customWidth="1"/>
    <col min="8469" max="8469" width="4.25" style="264" customWidth="1"/>
    <col min="8470" max="8470" width="12" style="264" customWidth="1"/>
    <col min="8471" max="8471" width="3.33203125" style="264" customWidth="1"/>
    <col min="8472" max="8472" width="15.5" style="264" customWidth="1"/>
    <col min="8473" max="8709" width="9" style="264"/>
    <col min="8710" max="8710" width="3.75" style="264" customWidth="1"/>
    <col min="8711" max="8712" width="7.58203125" style="264" customWidth="1"/>
    <col min="8713" max="8713" width="12.75" style="264" customWidth="1"/>
    <col min="8714" max="8714" width="10.58203125" style="264" customWidth="1"/>
    <col min="8715" max="8715" width="7.58203125" style="264" customWidth="1"/>
    <col min="8716" max="8716" width="2.25" style="264" customWidth="1"/>
    <col min="8717" max="8717" width="7.5" style="264" customWidth="1"/>
    <col min="8718" max="8718" width="2.08203125" style="264" customWidth="1"/>
    <col min="8719" max="8723" width="7.58203125" style="264" customWidth="1"/>
    <col min="8724" max="8724" width="5.5" style="264" customWidth="1"/>
    <col min="8725" max="8725" width="4.25" style="264" customWidth="1"/>
    <col min="8726" max="8726" width="12" style="264" customWidth="1"/>
    <col min="8727" max="8727" width="3.33203125" style="264" customWidth="1"/>
    <col min="8728" max="8728" width="15.5" style="264" customWidth="1"/>
    <col min="8729" max="8965" width="9" style="264"/>
    <col min="8966" max="8966" width="3.75" style="264" customWidth="1"/>
    <col min="8967" max="8968" width="7.58203125" style="264" customWidth="1"/>
    <col min="8969" max="8969" width="12.75" style="264" customWidth="1"/>
    <col min="8970" max="8970" width="10.58203125" style="264" customWidth="1"/>
    <col min="8971" max="8971" width="7.58203125" style="264" customWidth="1"/>
    <col min="8972" max="8972" width="2.25" style="264" customWidth="1"/>
    <col min="8973" max="8973" width="7.5" style="264" customWidth="1"/>
    <col min="8974" max="8974" width="2.08203125" style="264" customWidth="1"/>
    <col min="8975" max="8979" width="7.58203125" style="264" customWidth="1"/>
    <col min="8980" max="8980" width="5.5" style="264" customWidth="1"/>
    <col min="8981" max="8981" width="4.25" style="264" customWidth="1"/>
    <col min="8982" max="8982" width="12" style="264" customWidth="1"/>
    <col min="8983" max="8983" width="3.33203125" style="264" customWidth="1"/>
    <col min="8984" max="8984" width="15.5" style="264" customWidth="1"/>
    <col min="8985" max="9221" width="9" style="264"/>
    <col min="9222" max="9222" width="3.75" style="264" customWidth="1"/>
    <col min="9223" max="9224" width="7.58203125" style="264" customWidth="1"/>
    <col min="9225" max="9225" width="12.75" style="264" customWidth="1"/>
    <col min="9226" max="9226" width="10.58203125" style="264" customWidth="1"/>
    <col min="9227" max="9227" width="7.58203125" style="264" customWidth="1"/>
    <col min="9228" max="9228" width="2.25" style="264" customWidth="1"/>
    <col min="9229" max="9229" width="7.5" style="264" customWidth="1"/>
    <col min="9230" max="9230" width="2.08203125" style="264" customWidth="1"/>
    <col min="9231" max="9235" width="7.58203125" style="264" customWidth="1"/>
    <col min="9236" max="9236" width="5.5" style="264" customWidth="1"/>
    <col min="9237" max="9237" width="4.25" style="264" customWidth="1"/>
    <col min="9238" max="9238" width="12" style="264" customWidth="1"/>
    <col min="9239" max="9239" width="3.33203125" style="264" customWidth="1"/>
    <col min="9240" max="9240" width="15.5" style="264" customWidth="1"/>
    <col min="9241" max="9477" width="9" style="264"/>
    <col min="9478" max="9478" width="3.75" style="264" customWidth="1"/>
    <col min="9479" max="9480" width="7.58203125" style="264" customWidth="1"/>
    <col min="9481" max="9481" width="12.75" style="264" customWidth="1"/>
    <col min="9482" max="9482" width="10.58203125" style="264" customWidth="1"/>
    <col min="9483" max="9483" width="7.58203125" style="264" customWidth="1"/>
    <col min="9484" max="9484" width="2.25" style="264" customWidth="1"/>
    <col min="9485" max="9485" width="7.5" style="264" customWidth="1"/>
    <col min="9486" max="9486" width="2.08203125" style="264" customWidth="1"/>
    <col min="9487" max="9491" width="7.58203125" style="264" customWidth="1"/>
    <col min="9492" max="9492" width="5.5" style="264" customWidth="1"/>
    <col min="9493" max="9493" width="4.25" style="264" customWidth="1"/>
    <col min="9494" max="9494" width="12" style="264" customWidth="1"/>
    <col min="9495" max="9495" width="3.33203125" style="264" customWidth="1"/>
    <col min="9496" max="9496" width="15.5" style="264" customWidth="1"/>
    <col min="9497" max="9733" width="9" style="264"/>
    <col min="9734" max="9734" width="3.75" style="264" customWidth="1"/>
    <col min="9735" max="9736" width="7.58203125" style="264" customWidth="1"/>
    <col min="9737" max="9737" width="12.75" style="264" customWidth="1"/>
    <col min="9738" max="9738" width="10.58203125" style="264" customWidth="1"/>
    <col min="9739" max="9739" width="7.58203125" style="264" customWidth="1"/>
    <col min="9740" max="9740" width="2.25" style="264" customWidth="1"/>
    <col min="9741" max="9741" width="7.5" style="264" customWidth="1"/>
    <col min="9742" max="9742" width="2.08203125" style="264" customWidth="1"/>
    <col min="9743" max="9747" width="7.58203125" style="264" customWidth="1"/>
    <col min="9748" max="9748" width="5.5" style="264" customWidth="1"/>
    <col min="9749" max="9749" width="4.25" style="264" customWidth="1"/>
    <col min="9750" max="9750" width="12" style="264" customWidth="1"/>
    <col min="9751" max="9751" width="3.33203125" style="264" customWidth="1"/>
    <col min="9752" max="9752" width="15.5" style="264" customWidth="1"/>
    <col min="9753" max="9989" width="9" style="264"/>
    <col min="9990" max="9990" width="3.75" style="264" customWidth="1"/>
    <col min="9991" max="9992" width="7.58203125" style="264" customWidth="1"/>
    <col min="9993" max="9993" width="12.75" style="264" customWidth="1"/>
    <col min="9994" max="9994" width="10.58203125" style="264" customWidth="1"/>
    <col min="9995" max="9995" width="7.58203125" style="264" customWidth="1"/>
    <col min="9996" max="9996" width="2.25" style="264" customWidth="1"/>
    <col min="9997" max="9997" width="7.5" style="264" customWidth="1"/>
    <col min="9998" max="9998" width="2.08203125" style="264" customWidth="1"/>
    <col min="9999" max="10003" width="7.58203125" style="264" customWidth="1"/>
    <col min="10004" max="10004" width="5.5" style="264" customWidth="1"/>
    <col min="10005" max="10005" width="4.25" style="264" customWidth="1"/>
    <col min="10006" max="10006" width="12" style="264" customWidth="1"/>
    <col min="10007" max="10007" width="3.33203125" style="264" customWidth="1"/>
    <col min="10008" max="10008" width="15.5" style="264" customWidth="1"/>
    <col min="10009" max="10245" width="9" style="264"/>
    <col min="10246" max="10246" width="3.75" style="264" customWidth="1"/>
    <col min="10247" max="10248" width="7.58203125" style="264" customWidth="1"/>
    <col min="10249" max="10249" width="12.75" style="264" customWidth="1"/>
    <col min="10250" max="10250" width="10.58203125" style="264" customWidth="1"/>
    <col min="10251" max="10251" width="7.58203125" style="264" customWidth="1"/>
    <col min="10252" max="10252" width="2.25" style="264" customWidth="1"/>
    <col min="10253" max="10253" width="7.5" style="264" customWidth="1"/>
    <col min="10254" max="10254" width="2.08203125" style="264" customWidth="1"/>
    <col min="10255" max="10259" width="7.58203125" style="264" customWidth="1"/>
    <col min="10260" max="10260" width="5.5" style="264" customWidth="1"/>
    <col min="10261" max="10261" width="4.25" style="264" customWidth="1"/>
    <col min="10262" max="10262" width="12" style="264" customWidth="1"/>
    <col min="10263" max="10263" width="3.33203125" style="264" customWidth="1"/>
    <col min="10264" max="10264" width="15.5" style="264" customWidth="1"/>
    <col min="10265" max="10501" width="9" style="264"/>
    <col min="10502" max="10502" width="3.75" style="264" customWidth="1"/>
    <col min="10503" max="10504" width="7.58203125" style="264" customWidth="1"/>
    <col min="10505" max="10505" width="12.75" style="264" customWidth="1"/>
    <col min="10506" max="10506" width="10.58203125" style="264" customWidth="1"/>
    <col min="10507" max="10507" width="7.58203125" style="264" customWidth="1"/>
    <col min="10508" max="10508" width="2.25" style="264" customWidth="1"/>
    <col min="10509" max="10509" width="7.5" style="264" customWidth="1"/>
    <col min="10510" max="10510" width="2.08203125" style="264" customWidth="1"/>
    <col min="10511" max="10515" width="7.58203125" style="264" customWidth="1"/>
    <col min="10516" max="10516" width="5.5" style="264" customWidth="1"/>
    <col min="10517" max="10517" width="4.25" style="264" customWidth="1"/>
    <col min="10518" max="10518" width="12" style="264" customWidth="1"/>
    <col min="10519" max="10519" width="3.33203125" style="264" customWidth="1"/>
    <col min="10520" max="10520" width="15.5" style="264" customWidth="1"/>
    <col min="10521" max="10757" width="9" style="264"/>
    <col min="10758" max="10758" width="3.75" style="264" customWidth="1"/>
    <col min="10759" max="10760" width="7.58203125" style="264" customWidth="1"/>
    <col min="10761" max="10761" width="12.75" style="264" customWidth="1"/>
    <col min="10762" max="10762" width="10.58203125" style="264" customWidth="1"/>
    <col min="10763" max="10763" width="7.58203125" style="264" customWidth="1"/>
    <col min="10764" max="10764" width="2.25" style="264" customWidth="1"/>
    <col min="10765" max="10765" width="7.5" style="264" customWidth="1"/>
    <col min="10766" max="10766" width="2.08203125" style="264" customWidth="1"/>
    <col min="10767" max="10771" width="7.58203125" style="264" customWidth="1"/>
    <col min="10772" max="10772" width="5.5" style="264" customWidth="1"/>
    <col min="10773" max="10773" width="4.25" style="264" customWidth="1"/>
    <col min="10774" max="10774" width="12" style="264" customWidth="1"/>
    <col min="10775" max="10775" width="3.33203125" style="264" customWidth="1"/>
    <col min="10776" max="10776" width="15.5" style="264" customWidth="1"/>
    <col min="10777" max="11013" width="9" style="264"/>
    <col min="11014" max="11014" width="3.75" style="264" customWidth="1"/>
    <col min="11015" max="11016" width="7.58203125" style="264" customWidth="1"/>
    <col min="11017" max="11017" width="12.75" style="264" customWidth="1"/>
    <col min="11018" max="11018" width="10.58203125" style="264" customWidth="1"/>
    <col min="11019" max="11019" width="7.58203125" style="264" customWidth="1"/>
    <col min="11020" max="11020" width="2.25" style="264" customWidth="1"/>
    <col min="11021" max="11021" width="7.5" style="264" customWidth="1"/>
    <col min="11022" max="11022" width="2.08203125" style="264" customWidth="1"/>
    <col min="11023" max="11027" width="7.58203125" style="264" customWidth="1"/>
    <col min="11028" max="11028" width="5.5" style="264" customWidth="1"/>
    <col min="11029" max="11029" width="4.25" style="264" customWidth="1"/>
    <col min="11030" max="11030" width="12" style="264" customWidth="1"/>
    <col min="11031" max="11031" width="3.33203125" style="264" customWidth="1"/>
    <col min="11032" max="11032" width="15.5" style="264" customWidth="1"/>
    <col min="11033" max="11269" width="9" style="264"/>
    <col min="11270" max="11270" width="3.75" style="264" customWidth="1"/>
    <col min="11271" max="11272" width="7.58203125" style="264" customWidth="1"/>
    <col min="11273" max="11273" width="12.75" style="264" customWidth="1"/>
    <col min="11274" max="11274" width="10.58203125" style="264" customWidth="1"/>
    <col min="11275" max="11275" width="7.58203125" style="264" customWidth="1"/>
    <col min="11276" max="11276" width="2.25" style="264" customWidth="1"/>
    <col min="11277" max="11277" width="7.5" style="264" customWidth="1"/>
    <col min="11278" max="11278" width="2.08203125" style="264" customWidth="1"/>
    <col min="11279" max="11283" width="7.58203125" style="264" customWidth="1"/>
    <col min="11284" max="11284" width="5.5" style="264" customWidth="1"/>
    <col min="11285" max="11285" width="4.25" style="264" customWidth="1"/>
    <col min="11286" max="11286" width="12" style="264" customWidth="1"/>
    <col min="11287" max="11287" width="3.33203125" style="264" customWidth="1"/>
    <col min="11288" max="11288" width="15.5" style="264" customWidth="1"/>
    <col min="11289" max="11525" width="9" style="264"/>
    <col min="11526" max="11526" width="3.75" style="264" customWidth="1"/>
    <col min="11527" max="11528" width="7.58203125" style="264" customWidth="1"/>
    <col min="11529" max="11529" width="12.75" style="264" customWidth="1"/>
    <col min="11530" max="11530" width="10.58203125" style="264" customWidth="1"/>
    <col min="11531" max="11531" width="7.58203125" style="264" customWidth="1"/>
    <col min="11532" max="11532" width="2.25" style="264" customWidth="1"/>
    <col min="11533" max="11533" width="7.5" style="264" customWidth="1"/>
    <col min="11534" max="11534" width="2.08203125" style="264" customWidth="1"/>
    <col min="11535" max="11539" width="7.58203125" style="264" customWidth="1"/>
    <col min="11540" max="11540" width="5.5" style="264" customWidth="1"/>
    <col min="11541" max="11541" width="4.25" style="264" customWidth="1"/>
    <col min="11542" max="11542" width="12" style="264" customWidth="1"/>
    <col min="11543" max="11543" width="3.33203125" style="264" customWidth="1"/>
    <col min="11544" max="11544" width="15.5" style="264" customWidth="1"/>
    <col min="11545" max="11781" width="9" style="264"/>
    <col min="11782" max="11782" width="3.75" style="264" customWidth="1"/>
    <col min="11783" max="11784" width="7.58203125" style="264" customWidth="1"/>
    <col min="11785" max="11785" width="12.75" style="264" customWidth="1"/>
    <col min="11786" max="11786" width="10.58203125" style="264" customWidth="1"/>
    <col min="11787" max="11787" width="7.58203125" style="264" customWidth="1"/>
    <col min="11788" max="11788" width="2.25" style="264" customWidth="1"/>
    <col min="11789" max="11789" width="7.5" style="264" customWidth="1"/>
    <col min="11790" max="11790" width="2.08203125" style="264" customWidth="1"/>
    <col min="11791" max="11795" width="7.58203125" style="264" customWidth="1"/>
    <col min="11796" max="11796" width="5.5" style="264" customWidth="1"/>
    <col min="11797" max="11797" width="4.25" style="264" customWidth="1"/>
    <col min="11798" max="11798" width="12" style="264" customWidth="1"/>
    <col min="11799" max="11799" width="3.33203125" style="264" customWidth="1"/>
    <col min="11800" max="11800" width="15.5" style="264" customWidth="1"/>
    <col min="11801" max="12037" width="9" style="264"/>
    <col min="12038" max="12038" width="3.75" style="264" customWidth="1"/>
    <col min="12039" max="12040" width="7.58203125" style="264" customWidth="1"/>
    <col min="12041" max="12041" width="12.75" style="264" customWidth="1"/>
    <col min="12042" max="12042" width="10.58203125" style="264" customWidth="1"/>
    <col min="12043" max="12043" width="7.58203125" style="264" customWidth="1"/>
    <col min="12044" max="12044" width="2.25" style="264" customWidth="1"/>
    <col min="12045" max="12045" width="7.5" style="264" customWidth="1"/>
    <col min="12046" max="12046" width="2.08203125" style="264" customWidth="1"/>
    <col min="12047" max="12051" width="7.58203125" style="264" customWidth="1"/>
    <col min="12052" max="12052" width="5.5" style="264" customWidth="1"/>
    <col min="12053" max="12053" width="4.25" style="264" customWidth="1"/>
    <col min="12054" max="12054" width="12" style="264" customWidth="1"/>
    <col min="12055" max="12055" width="3.33203125" style="264" customWidth="1"/>
    <col min="12056" max="12056" width="15.5" style="264" customWidth="1"/>
    <col min="12057" max="12293" width="9" style="264"/>
    <col min="12294" max="12294" width="3.75" style="264" customWidth="1"/>
    <col min="12295" max="12296" width="7.58203125" style="264" customWidth="1"/>
    <col min="12297" max="12297" width="12.75" style="264" customWidth="1"/>
    <col min="12298" max="12298" width="10.58203125" style="264" customWidth="1"/>
    <col min="12299" max="12299" width="7.58203125" style="264" customWidth="1"/>
    <col min="12300" max="12300" width="2.25" style="264" customWidth="1"/>
    <col min="12301" max="12301" width="7.5" style="264" customWidth="1"/>
    <col min="12302" max="12302" width="2.08203125" style="264" customWidth="1"/>
    <col min="12303" max="12307" width="7.58203125" style="264" customWidth="1"/>
    <col min="12308" max="12308" width="5.5" style="264" customWidth="1"/>
    <col min="12309" max="12309" width="4.25" style="264" customWidth="1"/>
    <col min="12310" max="12310" width="12" style="264" customWidth="1"/>
    <col min="12311" max="12311" width="3.33203125" style="264" customWidth="1"/>
    <col min="12312" max="12312" width="15.5" style="264" customWidth="1"/>
    <col min="12313" max="12549" width="9" style="264"/>
    <col min="12550" max="12550" width="3.75" style="264" customWidth="1"/>
    <col min="12551" max="12552" width="7.58203125" style="264" customWidth="1"/>
    <col min="12553" max="12553" width="12.75" style="264" customWidth="1"/>
    <col min="12554" max="12554" width="10.58203125" style="264" customWidth="1"/>
    <col min="12555" max="12555" width="7.58203125" style="264" customWidth="1"/>
    <col min="12556" max="12556" width="2.25" style="264" customWidth="1"/>
    <col min="12557" max="12557" width="7.5" style="264" customWidth="1"/>
    <col min="12558" max="12558" width="2.08203125" style="264" customWidth="1"/>
    <col min="12559" max="12563" width="7.58203125" style="264" customWidth="1"/>
    <col min="12564" max="12564" width="5.5" style="264" customWidth="1"/>
    <col min="12565" max="12565" width="4.25" style="264" customWidth="1"/>
    <col min="12566" max="12566" width="12" style="264" customWidth="1"/>
    <col min="12567" max="12567" width="3.33203125" style="264" customWidth="1"/>
    <col min="12568" max="12568" width="15.5" style="264" customWidth="1"/>
    <col min="12569" max="12805" width="9" style="264"/>
    <col min="12806" max="12806" width="3.75" style="264" customWidth="1"/>
    <col min="12807" max="12808" width="7.58203125" style="264" customWidth="1"/>
    <col min="12809" max="12809" width="12.75" style="264" customWidth="1"/>
    <col min="12810" max="12810" width="10.58203125" style="264" customWidth="1"/>
    <col min="12811" max="12811" width="7.58203125" style="264" customWidth="1"/>
    <col min="12812" max="12812" width="2.25" style="264" customWidth="1"/>
    <col min="12813" max="12813" width="7.5" style="264" customWidth="1"/>
    <col min="12814" max="12814" width="2.08203125" style="264" customWidth="1"/>
    <col min="12815" max="12819" width="7.58203125" style="264" customWidth="1"/>
    <col min="12820" max="12820" width="5.5" style="264" customWidth="1"/>
    <col min="12821" max="12821" width="4.25" style="264" customWidth="1"/>
    <col min="12822" max="12822" width="12" style="264" customWidth="1"/>
    <col min="12823" max="12823" width="3.33203125" style="264" customWidth="1"/>
    <col min="12824" max="12824" width="15.5" style="264" customWidth="1"/>
    <col min="12825" max="13061" width="9" style="264"/>
    <col min="13062" max="13062" width="3.75" style="264" customWidth="1"/>
    <col min="13063" max="13064" width="7.58203125" style="264" customWidth="1"/>
    <col min="13065" max="13065" width="12.75" style="264" customWidth="1"/>
    <col min="13066" max="13066" width="10.58203125" style="264" customWidth="1"/>
    <col min="13067" max="13067" width="7.58203125" style="264" customWidth="1"/>
    <col min="13068" max="13068" width="2.25" style="264" customWidth="1"/>
    <col min="13069" max="13069" width="7.5" style="264" customWidth="1"/>
    <col min="13070" max="13070" width="2.08203125" style="264" customWidth="1"/>
    <col min="13071" max="13075" width="7.58203125" style="264" customWidth="1"/>
    <col min="13076" max="13076" width="5.5" style="264" customWidth="1"/>
    <col min="13077" max="13077" width="4.25" style="264" customWidth="1"/>
    <col min="13078" max="13078" width="12" style="264" customWidth="1"/>
    <col min="13079" max="13079" width="3.33203125" style="264" customWidth="1"/>
    <col min="13080" max="13080" width="15.5" style="264" customWidth="1"/>
    <col min="13081" max="13317" width="9" style="264"/>
    <col min="13318" max="13318" width="3.75" style="264" customWidth="1"/>
    <col min="13319" max="13320" width="7.58203125" style="264" customWidth="1"/>
    <col min="13321" max="13321" width="12.75" style="264" customWidth="1"/>
    <col min="13322" max="13322" width="10.58203125" style="264" customWidth="1"/>
    <col min="13323" max="13323" width="7.58203125" style="264" customWidth="1"/>
    <col min="13324" max="13324" width="2.25" style="264" customWidth="1"/>
    <col min="13325" max="13325" width="7.5" style="264" customWidth="1"/>
    <col min="13326" max="13326" width="2.08203125" style="264" customWidth="1"/>
    <col min="13327" max="13331" width="7.58203125" style="264" customWidth="1"/>
    <col min="13332" max="13332" width="5.5" style="264" customWidth="1"/>
    <col min="13333" max="13333" width="4.25" style="264" customWidth="1"/>
    <col min="13334" max="13334" width="12" style="264" customWidth="1"/>
    <col min="13335" max="13335" width="3.33203125" style="264" customWidth="1"/>
    <col min="13336" max="13336" width="15.5" style="264" customWidth="1"/>
    <col min="13337" max="13573" width="9" style="264"/>
    <col min="13574" max="13574" width="3.75" style="264" customWidth="1"/>
    <col min="13575" max="13576" width="7.58203125" style="264" customWidth="1"/>
    <col min="13577" max="13577" width="12.75" style="264" customWidth="1"/>
    <col min="13578" max="13578" width="10.58203125" style="264" customWidth="1"/>
    <col min="13579" max="13579" width="7.58203125" style="264" customWidth="1"/>
    <col min="13580" max="13580" width="2.25" style="264" customWidth="1"/>
    <col min="13581" max="13581" width="7.5" style="264" customWidth="1"/>
    <col min="13582" max="13582" width="2.08203125" style="264" customWidth="1"/>
    <col min="13583" max="13587" width="7.58203125" style="264" customWidth="1"/>
    <col min="13588" max="13588" width="5.5" style="264" customWidth="1"/>
    <col min="13589" max="13589" width="4.25" style="264" customWidth="1"/>
    <col min="13590" max="13590" width="12" style="264" customWidth="1"/>
    <col min="13591" max="13591" width="3.33203125" style="264" customWidth="1"/>
    <col min="13592" max="13592" width="15.5" style="264" customWidth="1"/>
    <col min="13593" max="13829" width="9" style="264"/>
    <col min="13830" max="13830" width="3.75" style="264" customWidth="1"/>
    <col min="13831" max="13832" width="7.58203125" style="264" customWidth="1"/>
    <col min="13833" max="13833" width="12.75" style="264" customWidth="1"/>
    <col min="13834" max="13834" width="10.58203125" style="264" customWidth="1"/>
    <col min="13835" max="13835" width="7.58203125" style="264" customWidth="1"/>
    <col min="13836" max="13836" width="2.25" style="264" customWidth="1"/>
    <col min="13837" max="13837" width="7.5" style="264" customWidth="1"/>
    <col min="13838" max="13838" width="2.08203125" style="264" customWidth="1"/>
    <col min="13839" max="13843" width="7.58203125" style="264" customWidth="1"/>
    <col min="13844" max="13844" width="5.5" style="264" customWidth="1"/>
    <col min="13845" max="13845" width="4.25" style="264" customWidth="1"/>
    <col min="13846" max="13846" width="12" style="264" customWidth="1"/>
    <col min="13847" max="13847" width="3.33203125" style="264" customWidth="1"/>
    <col min="13848" max="13848" width="15.5" style="264" customWidth="1"/>
    <col min="13849" max="14085" width="9" style="264"/>
    <col min="14086" max="14086" width="3.75" style="264" customWidth="1"/>
    <col min="14087" max="14088" width="7.58203125" style="264" customWidth="1"/>
    <col min="14089" max="14089" width="12.75" style="264" customWidth="1"/>
    <col min="14090" max="14090" width="10.58203125" style="264" customWidth="1"/>
    <col min="14091" max="14091" width="7.58203125" style="264" customWidth="1"/>
    <col min="14092" max="14092" width="2.25" style="264" customWidth="1"/>
    <col min="14093" max="14093" width="7.5" style="264" customWidth="1"/>
    <col min="14094" max="14094" width="2.08203125" style="264" customWidth="1"/>
    <col min="14095" max="14099" width="7.58203125" style="264" customWidth="1"/>
    <col min="14100" max="14100" width="5.5" style="264" customWidth="1"/>
    <col min="14101" max="14101" width="4.25" style="264" customWidth="1"/>
    <col min="14102" max="14102" width="12" style="264" customWidth="1"/>
    <col min="14103" max="14103" width="3.33203125" style="264" customWidth="1"/>
    <col min="14104" max="14104" width="15.5" style="264" customWidth="1"/>
    <col min="14105" max="14341" width="9" style="264"/>
    <col min="14342" max="14342" width="3.75" style="264" customWidth="1"/>
    <col min="14343" max="14344" width="7.58203125" style="264" customWidth="1"/>
    <col min="14345" max="14345" width="12.75" style="264" customWidth="1"/>
    <col min="14346" max="14346" width="10.58203125" style="264" customWidth="1"/>
    <col min="14347" max="14347" width="7.58203125" style="264" customWidth="1"/>
    <col min="14348" max="14348" width="2.25" style="264" customWidth="1"/>
    <col min="14349" max="14349" width="7.5" style="264" customWidth="1"/>
    <col min="14350" max="14350" width="2.08203125" style="264" customWidth="1"/>
    <col min="14351" max="14355" width="7.58203125" style="264" customWidth="1"/>
    <col min="14356" max="14356" width="5.5" style="264" customWidth="1"/>
    <col min="14357" max="14357" width="4.25" style="264" customWidth="1"/>
    <col min="14358" max="14358" width="12" style="264" customWidth="1"/>
    <col min="14359" max="14359" width="3.33203125" style="264" customWidth="1"/>
    <col min="14360" max="14360" width="15.5" style="264" customWidth="1"/>
    <col min="14361" max="14597" width="9" style="264"/>
    <col min="14598" max="14598" width="3.75" style="264" customWidth="1"/>
    <col min="14599" max="14600" width="7.58203125" style="264" customWidth="1"/>
    <col min="14601" max="14601" width="12.75" style="264" customWidth="1"/>
    <col min="14602" max="14602" width="10.58203125" style="264" customWidth="1"/>
    <col min="14603" max="14603" width="7.58203125" style="264" customWidth="1"/>
    <col min="14604" max="14604" width="2.25" style="264" customWidth="1"/>
    <col min="14605" max="14605" width="7.5" style="264" customWidth="1"/>
    <col min="14606" max="14606" width="2.08203125" style="264" customWidth="1"/>
    <col min="14607" max="14611" width="7.58203125" style="264" customWidth="1"/>
    <col min="14612" max="14612" width="5.5" style="264" customWidth="1"/>
    <col min="14613" max="14613" width="4.25" style="264" customWidth="1"/>
    <col min="14614" max="14614" width="12" style="264" customWidth="1"/>
    <col min="14615" max="14615" width="3.33203125" style="264" customWidth="1"/>
    <col min="14616" max="14616" width="15.5" style="264" customWidth="1"/>
    <col min="14617" max="14853" width="9" style="264"/>
    <col min="14854" max="14854" width="3.75" style="264" customWidth="1"/>
    <col min="14855" max="14856" width="7.58203125" style="264" customWidth="1"/>
    <col min="14857" max="14857" width="12.75" style="264" customWidth="1"/>
    <col min="14858" max="14858" width="10.58203125" style="264" customWidth="1"/>
    <col min="14859" max="14859" width="7.58203125" style="264" customWidth="1"/>
    <col min="14860" max="14860" width="2.25" style="264" customWidth="1"/>
    <col min="14861" max="14861" width="7.5" style="264" customWidth="1"/>
    <col min="14862" max="14862" width="2.08203125" style="264" customWidth="1"/>
    <col min="14863" max="14867" width="7.58203125" style="264" customWidth="1"/>
    <col min="14868" max="14868" width="5.5" style="264" customWidth="1"/>
    <col min="14869" max="14869" width="4.25" style="264" customWidth="1"/>
    <col min="14870" max="14870" width="12" style="264" customWidth="1"/>
    <col min="14871" max="14871" width="3.33203125" style="264" customWidth="1"/>
    <col min="14872" max="14872" width="15.5" style="264" customWidth="1"/>
    <col min="14873" max="15109" width="9" style="264"/>
    <col min="15110" max="15110" width="3.75" style="264" customWidth="1"/>
    <col min="15111" max="15112" width="7.58203125" style="264" customWidth="1"/>
    <col min="15113" max="15113" width="12.75" style="264" customWidth="1"/>
    <col min="15114" max="15114" width="10.58203125" style="264" customWidth="1"/>
    <col min="15115" max="15115" width="7.58203125" style="264" customWidth="1"/>
    <col min="15116" max="15116" width="2.25" style="264" customWidth="1"/>
    <col min="15117" max="15117" width="7.5" style="264" customWidth="1"/>
    <col min="15118" max="15118" width="2.08203125" style="264" customWidth="1"/>
    <col min="15119" max="15123" width="7.58203125" style="264" customWidth="1"/>
    <col min="15124" max="15124" width="5.5" style="264" customWidth="1"/>
    <col min="15125" max="15125" width="4.25" style="264" customWidth="1"/>
    <col min="15126" max="15126" width="12" style="264" customWidth="1"/>
    <col min="15127" max="15127" width="3.33203125" style="264" customWidth="1"/>
    <col min="15128" max="15128" width="15.5" style="264" customWidth="1"/>
    <col min="15129" max="15365" width="9" style="264"/>
    <col min="15366" max="15366" width="3.75" style="264" customWidth="1"/>
    <col min="15367" max="15368" width="7.58203125" style="264" customWidth="1"/>
    <col min="15369" max="15369" width="12.75" style="264" customWidth="1"/>
    <col min="15370" max="15370" width="10.58203125" style="264" customWidth="1"/>
    <col min="15371" max="15371" width="7.58203125" style="264" customWidth="1"/>
    <col min="15372" max="15372" width="2.25" style="264" customWidth="1"/>
    <col min="15373" max="15373" width="7.5" style="264" customWidth="1"/>
    <col min="15374" max="15374" width="2.08203125" style="264" customWidth="1"/>
    <col min="15375" max="15379" width="7.58203125" style="264" customWidth="1"/>
    <col min="15380" max="15380" width="5.5" style="264" customWidth="1"/>
    <col min="15381" max="15381" width="4.25" style="264" customWidth="1"/>
    <col min="15382" max="15382" width="12" style="264" customWidth="1"/>
    <col min="15383" max="15383" width="3.33203125" style="264" customWidth="1"/>
    <col min="15384" max="15384" width="15.5" style="264" customWidth="1"/>
    <col min="15385" max="15621" width="9" style="264"/>
    <col min="15622" max="15622" width="3.75" style="264" customWidth="1"/>
    <col min="15623" max="15624" width="7.58203125" style="264" customWidth="1"/>
    <col min="15625" max="15625" width="12.75" style="264" customWidth="1"/>
    <col min="15626" max="15626" width="10.58203125" style="264" customWidth="1"/>
    <col min="15627" max="15627" width="7.58203125" style="264" customWidth="1"/>
    <col min="15628" max="15628" width="2.25" style="264" customWidth="1"/>
    <col min="15629" max="15629" width="7.5" style="264" customWidth="1"/>
    <col min="15630" max="15630" width="2.08203125" style="264" customWidth="1"/>
    <col min="15631" max="15635" width="7.58203125" style="264" customWidth="1"/>
    <col min="15636" max="15636" width="5.5" style="264" customWidth="1"/>
    <col min="15637" max="15637" width="4.25" style="264" customWidth="1"/>
    <col min="15638" max="15638" width="12" style="264" customWidth="1"/>
    <col min="15639" max="15639" width="3.33203125" style="264" customWidth="1"/>
    <col min="15640" max="15640" width="15.5" style="264" customWidth="1"/>
    <col min="15641" max="15877" width="9" style="264"/>
    <col min="15878" max="15878" width="3.75" style="264" customWidth="1"/>
    <col min="15879" max="15880" width="7.58203125" style="264" customWidth="1"/>
    <col min="15881" max="15881" width="12.75" style="264" customWidth="1"/>
    <col min="15882" max="15882" width="10.58203125" style="264" customWidth="1"/>
    <col min="15883" max="15883" width="7.58203125" style="264" customWidth="1"/>
    <col min="15884" max="15884" width="2.25" style="264" customWidth="1"/>
    <col min="15885" max="15885" width="7.5" style="264" customWidth="1"/>
    <col min="15886" max="15886" width="2.08203125" style="264" customWidth="1"/>
    <col min="15887" max="15891" width="7.58203125" style="264" customWidth="1"/>
    <col min="15892" max="15892" width="5.5" style="264" customWidth="1"/>
    <col min="15893" max="15893" width="4.25" style="264" customWidth="1"/>
    <col min="15894" max="15894" width="12" style="264" customWidth="1"/>
    <col min="15895" max="15895" width="3.33203125" style="264" customWidth="1"/>
    <col min="15896" max="15896" width="15.5" style="264" customWidth="1"/>
    <col min="15897" max="16133" width="9" style="264"/>
    <col min="16134" max="16134" width="3.75" style="264" customWidth="1"/>
    <col min="16135" max="16136" width="7.58203125" style="264" customWidth="1"/>
    <col min="16137" max="16137" width="12.75" style="264" customWidth="1"/>
    <col min="16138" max="16138" width="10.58203125" style="264" customWidth="1"/>
    <col min="16139" max="16139" width="7.58203125" style="264" customWidth="1"/>
    <col min="16140" max="16140" width="2.25" style="264" customWidth="1"/>
    <col min="16141" max="16141" width="7.5" style="264" customWidth="1"/>
    <col min="16142" max="16142" width="2.08203125" style="264" customWidth="1"/>
    <col min="16143" max="16147" width="7.58203125" style="264" customWidth="1"/>
    <col min="16148" max="16148" width="5.5" style="264" customWidth="1"/>
    <col min="16149" max="16149" width="4.25" style="264" customWidth="1"/>
    <col min="16150" max="16150" width="12" style="264" customWidth="1"/>
    <col min="16151" max="16151" width="3.33203125" style="264" customWidth="1"/>
    <col min="16152" max="16152" width="15.5" style="264" customWidth="1"/>
    <col min="16153" max="16384" width="9" style="264"/>
  </cols>
  <sheetData>
    <row r="1" spans="2:30" s="66" customFormat="1" ht="15.75" customHeight="1" x14ac:dyDescent="0.2">
      <c r="B1" s="220" t="s">
        <v>397</v>
      </c>
      <c r="G1" s="192"/>
      <c r="H1" s="192"/>
      <c r="I1" s="192"/>
      <c r="J1" s="193"/>
      <c r="K1" s="193"/>
      <c r="L1" s="193"/>
      <c r="M1" s="193"/>
      <c r="N1" s="193"/>
      <c r="O1" s="193"/>
      <c r="P1" s="193"/>
      <c r="Q1" s="193"/>
      <c r="R1" s="193"/>
      <c r="S1" s="193"/>
      <c r="T1" s="193"/>
      <c r="U1" s="193"/>
      <c r="V1" s="193"/>
      <c r="W1" s="193"/>
      <c r="X1" s="193"/>
      <c r="Y1" s="193"/>
      <c r="Z1" s="193"/>
      <c r="AA1" s="193"/>
      <c r="AB1" s="193"/>
      <c r="AC1" s="193"/>
    </row>
    <row r="2" spans="2:30" s="66" customFormat="1" ht="23.25" customHeight="1" x14ac:dyDescent="0.2">
      <c r="B2" s="1174" t="s">
        <v>417</v>
      </c>
      <c r="C2" s="1174"/>
      <c r="D2" s="1174"/>
      <c r="E2" s="1174"/>
      <c r="F2" s="1174"/>
      <c r="G2" s="1174"/>
      <c r="H2" s="1174"/>
      <c r="I2" s="1174"/>
      <c r="J2" s="1174"/>
      <c r="K2" s="1174"/>
      <c r="L2" s="1174"/>
      <c r="M2" s="1174"/>
      <c r="N2" s="1174"/>
      <c r="O2" s="1174"/>
      <c r="P2" s="1174"/>
      <c r="Q2" s="1174"/>
      <c r="R2" s="1174"/>
      <c r="S2" s="1174"/>
      <c r="T2" s="1174"/>
      <c r="U2" s="1174"/>
      <c r="V2" s="1174"/>
      <c r="W2" s="1174"/>
      <c r="X2" s="1174"/>
      <c r="Y2" s="391"/>
      <c r="Z2" s="391"/>
      <c r="AA2" s="391"/>
      <c r="AB2" s="391"/>
      <c r="AC2" s="391"/>
      <c r="AD2" s="391"/>
    </row>
    <row r="3" spans="2:30" ht="5.25" customHeight="1" thickBot="1" x14ac:dyDescent="0.25">
      <c r="C3" s="262"/>
      <c r="D3" s="263"/>
      <c r="E3" s="263"/>
      <c r="F3" s="263"/>
      <c r="G3" s="263"/>
      <c r="H3" s="263"/>
      <c r="I3" s="263"/>
      <c r="J3" s="263"/>
      <c r="K3" s="263"/>
    </row>
    <row r="4" spans="2:30" s="66" customFormat="1" ht="20.25" customHeight="1" thickBot="1" x14ac:dyDescent="0.25">
      <c r="B4" s="1167" t="s">
        <v>272</v>
      </c>
      <c r="C4" s="1168"/>
      <c r="D4" s="1168"/>
      <c r="E4" s="1168"/>
      <c r="F4" s="1178"/>
      <c r="G4" s="1179"/>
      <c r="H4" s="1179"/>
      <c r="I4" s="1179"/>
      <c r="J4" s="1179"/>
      <c r="K4" s="1179"/>
      <c r="L4" s="1179"/>
      <c r="M4" s="1179"/>
      <c r="N4" s="1180"/>
      <c r="O4" s="395"/>
      <c r="P4" s="395"/>
      <c r="Q4" s="213"/>
      <c r="R4" s="213"/>
      <c r="S4" s="213"/>
      <c r="T4" s="213"/>
      <c r="U4" s="213"/>
      <c r="V4" s="213"/>
      <c r="W4" s="213"/>
      <c r="X4" s="213"/>
      <c r="Y4" s="193"/>
      <c r="Z4" s="193"/>
      <c r="AA4" s="193"/>
      <c r="AB4" s="193"/>
      <c r="AC4" s="193"/>
    </row>
    <row r="5" spans="2:30" ht="8.25" customHeight="1" thickBot="1" x14ac:dyDescent="0.25">
      <c r="B5" s="266"/>
      <c r="C5" s="267"/>
      <c r="D5" s="268"/>
      <c r="E5" s="268"/>
      <c r="F5" s="263"/>
      <c r="G5" s="263"/>
      <c r="H5" s="263"/>
      <c r="I5" s="263"/>
      <c r="J5" s="263"/>
      <c r="K5" s="263"/>
      <c r="L5" s="263"/>
      <c r="M5" s="263"/>
      <c r="N5" s="263"/>
      <c r="O5" s="263"/>
      <c r="P5" s="263"/>
      <c r="Q5" s="263"/>
      <c r="R5" s="263"/>
      <c r="S5" s="263"/>
      <c r="T5" s="263"/>
      <c r="U5" s="263"/>
      <c r="V5" s="263"/>
      <c r="W5" s="263"/>
      <c r="X5" s="279"/>
    </row>
    <row r="6" spans="2:30" ht="3.75" customHeight="1" x14ac:dyDescent="0.2">
      <c r="B6" s="265"/>
      <c r="C6" s="1223"/>
      <c r="D6" s="1224"/>
      <c r="E6" s="269"/>
      <c r="F6" s="270"/>
      <c r="G6" s="271"/>
      <c r="H6" s="272"/>
      <c r="I6" s="273"/>
      <c r="J6" s="270"/>
      <c r="K6" s="274"/>
      <c r="L6" s="275"/>
      <c r="M6" s="275"/>
      <c r="N6" s="275"/>
      <c r="O6" s="275"/>
      <c r="P6" s="276"/>
      <c r="Q6" s="276"/>
      <c r="R6" s="276"/>
      <c r="S6" s="1225" t="s">
        <v>360</v>
      </c>
      <c r="T6" s="1226"/>
      <c r="U6" s="1227"/>
      <c r="V6" s="277"/>
      <c r="W6" s="278"/>
      <c r="X6" s="279"/>
    </row>
    <row r="7" spans="2:30" ht="24" customHeight="1" thickBot="1" x14ac:dyDescent="0.25">
      <c r="B7" s="265"/>
      <c r="C7" s="1204" t="s">
        <v>361</v>
      </c>
      <c r="D7" s="1231"/>
      <c r="E7" s="280"/>
      <c r="F7" s="263"/>
      <c r="G7" s="281"/>
      <c r="H7" s="282"/>
      <c r="I7" s="283"/>
      <c r="J7" s="284"/>
      <c r="K7" s="285"/>
      <c r="L7" s="1193"/>
      <c r="M7" s="1193"/>
      <c r="N7" s="1193"/>
      <c r="O7" s="1193"/>
      <c r="P7" s="1193"/>
      <c r="Q7" s="286" t="s">
        <v>416</v>
      </c>
      <c r="R7" s="287"/>
      <c r="S7" s="1228"/>
      <c r="T7" s="1229"/>
      <c r="U7" s="1230"/>
      <c r="V7" s="288"/>
      <c r="W7" s="289"/>
      <c r="X7" s="279"/>
    </row>
    <row r="8" spans="2:30" ht="15" customHeight="1" x14ac:dyDescent="0.2">
      <c r="B8" s="265"/>
      <c r="C8" s="1194"/>
      <c r="D8" s="1195"/>
      <c r="E8" s="280"/>
      <c r="F8" s="1196"/>
      <c r="G8" s="1197"/>
      <c r="H8" s="282"/>
      <c r="I8" s="283"/>
      <c r="J8" s="1198" t="s">
        <v>363</v>
      </c>
      <c r="K8" s="285"/>
      <c r="L8" s="1193"/>
      <c r="M8" s="1193"/>
      <c r="N8" s="1193"/>
      <c r="O8" s="1193"/>
      <c r="P8" s="1193"/>
      <c r="Q8" s="287"/>
      <c r="R8" s="287"/>
      <c r="S8" s="287"/>
      <c r="T8" s="287"/>
      <c r="U8" s="290"/>
      <c r="V8" s="284"/>
      <c r="W8" s="291"/>
      <c r="X8" s="279"/>
    </row>
    <row r="9" spans="2:30" ht="15" customHeight="1" x14ac:dyDescent="0.2">
      <c r="B9" s="265"/>
      <c r="C9" s="292"/>
      <c r="D9" s="263"/>
      <c r="E9" s="293"/>
      <c r="F9" s="294"/>
      <c r="G9" s="295"/>
      <c r="H9" s="1199" t="s">
        <v>364</v>
      </c>
      <c r="I9" s="1200"/>
      <c r="J9" s="1198"/>
      <c r="K9" s="296"/>
      <c r="L9" s="297"/>
      <c r="M9" s="297"/>
      <c r="N9" s="297"/>
      <c r="O9" s="298" t="s">
        <v>365</v>
      </c>
      <c r="P9" s="298"/>
      <c r="Q9" s="297"/>
      <c r="R9" s="299"/>
      <c r="S9" s="299"/>
      <c r="T9" s="299"/>
      <c r="U9" s="300"/>
      <c r="V9" s="301"/>
      <c r="W9" s="291"/>
      <c r="X9" s="279"/>
    </row>
    <row r="10" spans="2:30" ht="15" customHeight="1" x14ac:dyDescent="0.2">
      <c r="B10" s="265"/>
      <c r="C10" s="302"/>
      <c r="D10" s="263"/>
      <c r="E10" s="293"/>
      <c r="F10" s="263"/>
      <c r="G10" s="281"/>
      <c r="H10" s="1199"/>
      <c r="I10" s="1200"/>
      <c r="J10" s="1198"/>
      <c r="K10" s="296"/>
      <c r="L10" s="297"/>
      <c r="M10" s="297"/>
      <c r="N10" s="297"/>
      <c r="O10" s="297"/>
      <c r="P10" s="297"/>
      <c r="Q10" s="297"/>
      <c r="R10" s="297"/>
      <c r="S10" s="303"/>
      <c r="T10" s="303"/>
      <c r="U10" s="304"/>
      <c r="V10" s="305"/>
      <c r="W10" s="306"/>
      <c r="X10" s="279"/>
    </row>
    <row r="11" spans="2:30" ht="15" customHeight="1" thickBot="1" x14ac:dyDescent="0.25">
      <c r="B11" s="265"/>
      <c r="C11" s="307"/>
      <c r="D11" s="308" t="s">
        <v>366</v>
      </c>
      <c r="E11" s="309"/>
      <c r="F11" s="308"/>
      <c r="G11" s="281"/>
      <c r="H11" s="1201"/>
      <c r="I11" s="1202"/>
      <c r="J11" s="310"/>
      <c r="K11" s="296"/>
      <c r="L11" s="303"/>
      <c r="M11" s="303"/>
      <c r="N11" s="303"/>
      <c r="O11" s="303"/>
      <c r="P11" s="303"/>
      <c r="Q11" s="303"/>
      <c r="R11" s="303"/>
      <c r="S11" s="303"/>
      <c r="T11" s="303"/>
      <c r="U11" s="1203"/>
      <c r="V11" s="311"/>
      <c r="W11" s="306"/>
      <c r="X11" s="279"/>
    </row>
    <row r="12" spans="2:30" ht="15" customHeight="1" x14ac:dyDescent="0.2">
      <c r="B12" s="265"/>
      <c r="C12" s="302"/>
      <c r="D12" s="263"/>
      <c r="E12" s="1213"/>
      <c r="F12" s="1213"/>
      <c r="G12" s="312"/>
      <c r="H12" s="1214"/>
      <c r="I12" s="1215"/>
      <c r="J12" s="313"/>
      <c r="K12" s="314"/>
      <c r="L12" s="303"/>
      <c r="M12" s="303"/>
      <c r="N12" s="303"/>
      <c r="O12" s="303"/>
      <c r="P12" s="303"/>
      <c r="Q12" s="315"/>
      <c r="R12" s="315"/>
      <c r="S12" s="303"/>
      <c r="T12" s="303"/>
      <c r="U12" s="1203"/>
      <c r="V12" s="311"/>
      <c r="W12" s="316"/>
      <c r="X12" s="279"/>
    </row>
    <row r="13" spans="2:30" ht="15" customHeight="1" x14ac:dyDescent="0.2">
      <c r="B13" s="265"/>
      <c r="C13" s="302"/>
      <c r="D13" s="263"/>
      <c r="E13" s="317"/>
      <c r="F13" s="317"/>
      <c r="G13" s="318"/>
      <c r="H13" s="1216"/>
      <c r="I13" s="1217"/>
      <c r="J13" s="319"/>
      <c r="K13" s="320"/>
      <c r="L13" s="303"/>
      <c r="M13" s="303"/>
      <c r="N13" s="303"/>
      <c r="O13" s="303"/>
      <c r="P13" s="303"/>
      <c r="Q13" s="303"/>
      <c r="R13" s="303"/>
      <c r="S13" s="303"/>
      <c r="T13" s="303"/>
      <c r="U13" s="304"/>
      <c r="V13" s="305"/>
      <c r="W13" s="306"/>
      <c r="X13" s="279"/>
    </row>
    <row r="14" spans="2:30" s="261" customFormat="1" ht="15" customHeight="1" x14ac:dyDescent="0.2">
      <c r="B14" s="265"/>
      <c r="C14" s="321"/>
      <c r="D14" s="263"/>
      <c r="E14" s="263"/>
      <c r="F14" s="263"/>
      <c r="G14" s="324" t="s">
        <v>367</v>
      </c>
      <c r="H14" s="1216"/>
      <c r="I14" s="1217"/>
      <c r="J14" s="319"/>
      <c r="K14" s="314"/>
      <c r="L14" s="287" t="s">
        <v>368</v>
      </c>
      <c r="M14" s="287"/>
      <c r="N14" s="287"/>
      <c r="O14" s="287"/>
      <c r="P14" s="303"/>
      <c r="Q14" s="303"/>
      <c r="R14" s="303"/>
      <c r="S14" s="303"/>
      <c r="T14" s="303"/>
      <c r="U14" s="304"/>
      <c r="V14" s="322"/>
      <c r="W14" s="306"/>
      <c r="X14" s="323"/>
    </row>
    <row r="15" spans="2:30" s="261" customFormat="1" ht="15" customHeight="1" thickBot="1" x14ac:dyDescent="0.25">
      <c r="B15" s="265"/>
      <c r="C15" s="321"/>
      <c r="D15" s="263"/>
      <c r="E15" s="263"/>
      <c r="F15" s="263"/>
      <c r="G15" s="324"/>
      <c r="H15" s="1216"/>
      <c r="I15" s="1217"/>
      <c r="J15" s="319"/>
      <c r="K15" s="303"/>
      <c r="L15" s="303"/>
      <c r="M15" s="303"/>
      <c r="N15" s="303"/>
      <c r="O15" s="303"/>
      <c r="P15" s="303"/>
      <c r="Q15" s="303"/>
      <c r="R15" s="303"/>
      <c r="S15" s="303"/>
      <c r="T15" s="1218"/>
      <c r="U15" s="304"/>
      <c r="V15" s="322"/>
      <c r="W15" s="306"/>
      <c r="X15" s="325"/>
    </row>
    <row r="16" spans="2:30" s="261" customFormat="1" ht="15" customHeight="1" x14ac:dyDescent="0.2">
      <c r="B16" s="265"/>
      <c r="C16" s="326"/>
      <c r="D16" s="327"/>
      <c r="E16" s="1204" t="s">
        <v>369</v>
      </c>
      <c r="F16" s="1219"/>
      <c r="G16" s="1221" t="s">
        <v>370</v>
      </c>
      <c r="H16" s="1222"/>
      <c r="I16" s="328"/>
      <c r="J16" s="319"/>
      <c r="K16" s="303"/>
      <c r="L16" s="303"/>
      <c r="M16" s="303"/>
      <c r="N16" s="303"/>
      <c r="O16" s="303"/>
      <c r="P16" s="303"/>
      <c r="Q16" s="303"/>
      <c r="R16" s="303"/>
      <c r="S16" s="303"/>
      <c r="T16" s="1218"/>
      <c r="U16" s="304"/>
      <c r="V16" s="322"/>
      <c r="W16" s="306"/>
      <c r="X16" s="325"/>
    </row>
    <row r="17" spans="2:28" s="261" customFormat="1" ht="15" customHeight="1" x14ac:dyDescent="0.2">
      <c r="B17" s="265"/>
      <c r="C17" s="321"/>
      <c r="D17" s="306"/>
      <c r="E17" s="1220"/>
      <c r="F17" s="1219"/>
      <c r="G17" s="1191"/>
      <c r="H17" s="1192"/>
      <c r="I17" s="329"/>
      <c r="J17" s="319"/>
      <c r="K17" s="330"/>
      <c r="L17" s="331"/>
      <c r="M17" s="331"/>
      <c r="N17" s="331"/>
      <c r="O17" s="331"/>
      <c r="P17" s="303"/>
      <c r="Q17" s="303"/>
      <c r="R17" s="303"/>
      <c r="S17" s="303"/>
      <c r="T17" s="303"/>
      <c r="U17" s="290"/>
      <c r="V17" s="332"/>
      <c r="W17" s="306"/>
      <c r="X17" s="279"/>
    </row>
    <row r="18" spans="2:28" s="261" customFormat="1" ht="15" customHeight="1" x14ac:dyDescent="0.2">
      <c r="B18" s="265"/>
      <c r="C18" s="321"/>
      <c r="D18" s="306"/>
      <c r="E18" s="1220"/>
      <c r="F18" s="1219"/>
      <c r="G18" s="329"/>
      <c r="H18" s="329"/>
      <c r="I18" s="329"/>
      <c r="J18" s="319"/>
      <c r="K18" s="333"/>
      <c r="L18" s="333"/>
      <c r="M18" s="333"/>
      <c r="N18" s="333"/>
      <c r="O18" s="333"/>
      <c r="P18" s="333"/>
      <c r="Q18" s="333"/>
      <c r="R18" s="333"/>
      <c r="S18" s="333"/>
      <c r="T18" s="333"/>
      <c r="U18" s="1203"/>
      <c r="V18" s="311"/>
      <c r="W18" s="334" t="s">
        <v>371</v>
      </c>
      <c r="X18" s="279"/>
    </row>
    <row r="19" spans="2:28" s="261" customFormat="1" ht="15" customHeight="1" x14ac:dyDescent="0.2">
      <c r="B19" s="265"/>
      <c r="C19" s="1204" t="s">
        <v>415</v>
      </c>
      <c r="D19" s="1205"/>
      <c r="E19" s="1220"/>
      <c r="F19" s="1219"/>
      <c r="G19" s="282"/>
      <c r="H19" s="283"/>
      <c r="I19" s="329"/>
      <c r="J19" s="335"/>
      <c r="K19" s="336"/>
      <c r="L19" s="333"/>
      <c r="M19" s="333"/>
      <c r="N19" s="333"/>
      <c r="O19" s="333"/>
      <c r="P19" s="333"/>
      <c r="Q19" s="333"/>
      <c r="R19" s="333"/>
      <c r="S19" s="333"/>
      <c r="T19" s="333"/>
      <c r="U19" s="1203"/>
      <c r="V19" s="311"/>
      <c r="W19" s="306"/>
      <c r="X19" s="279"/>
    </row>
    <row r="20" spans="2:28" s="261" customFormat="1" ht="15" customHeight="1" thickBot="1" x14ac:dyDescent="0.25">
      <c r="B20" s="265"/>
      <c r="C20" s="1206"/>
      <c r="D20" s="1205"/>
      <c r="E20" s="1220"/>
      <c r="F20" s="1219"/>
      <c r="G20" s="282"/>
      <c r="H20" s="283"/>
      <c r="I20" s="329"/>
      <c r="J20" s="337"/>
      <c r="K20" s="338"/>
      <c r="L20" s="298"/>
      <c r="M20" s="298"/>
      <c r="N20" s="298"/>
      <c r="O20" s="298"/>
      <c r="P20" s="339"/>
      <c r="Q20" s="339"/>
      <c r="R20" s="339"/>
      <c r="S20" s="339"/>
      <c r="T20" s="339"/>
      <c r="U20" s="340"/>
      <c r="V20" s="341"/>
      <c r="W20" s="306"/>
      <c r="X20" s="279"/>
    </row>
    <row r="21" spans="2:28" s="261" customFormat="1" ht="15" customHeight="1" thickBot="1" x14ac:dyDescent="0.25">
      <c r="B21" s="265"/>
      <c r="C21" s="293"/>
      <c r="D21" s="306"/>
      <c r="E21" s="1220"/>
      <c r="F21" s="1219"/>
      <c r="G21" s="282"/>
      <c r="H21" s="283"/>
      <c r="I21" s="329"/>
      <c r="J21" s="342"/>
      <c r="K21" s="339"/>
      <c r="L21" s="343"/>
      <c r="M21" s="343"/>
      <c r="N21" s="343"/>
      <c r="O21" s="343"/>
      <c r="P21" s="339"/>
      <c r="Q21" s="339"/>
      <c r="R21" s="339"/>
      <c r="S21" s="339"/>
      <c r="T21" s="339"/>
      <c r="U21" s="340"/>
      <c r="V21" s="341"/>
      <c r="W21" s="1207" t="s">
        <v>372</v>
      </c>
      <c r="X21" s="279"/>
    </row>
    <row r="22" spans="2:28" s="261" customFormat="1" ht="15" customHeight="1" thickBot="1" x14ac:dyDescent="0.25">
      <c r="B22" s="265"/>
      <c r="C22" s="292"/>
      <c r="D22" s="344"/>
      <c r="E22" s="1208" t="s">
        <v>373</v>
      </c>
      <c r="F22" s="345"/>
      <c r="G22" s="346"/>
      <c r="H22" s="347"/>
      <c r="I22" s="328"/>
      <c r="J22" s="337"/>
      <c r="K22" s="348"/>
      <c r="L22" s="343"/>
      <c r="M22" s="343"/>
      <c r="N22" s="343"/>
      <c r="O22" s="343"/>
      <c r="P22" s="339"/>
      <c r="Q22" s="339"/>
      <c r="R22" s="338" t="s">
        <v>362</v>
      </c>
      <c r="S22" s="339"/>
      <c r="T22" s="339"/>
      <c r="U22" s="349"/>
      <c r="V22" s="305"/>
      <c r="W22" s="1207"/>
      <c r="X22" s="279"/>
    </row>
    <row r="23" spans="2:28" s="261" customFormat="1" ht="15" customHeight="1" thickBot="1" x14ac:dyDescent="0.25">
      <c r="B23" s="265"/>
      <c r="C23" s="292"/>
      <c r="D23" s="344"/>
      <c r="E23" s="1209"/>
      <c r="F23" s="345"/>
      <c r="G23" s="1191"/>
      <c r="H23" s="1210"/>
      <c r="I23" s="329"/>
      <c r="J23" s="342"/>
      <c r="K23" s="348"/>
      <c r="L23" s="350"/>
      <c r="M23" s="350"/>
      <c r="N23" s="350"/>
      <c r="O23" s="350"/>
      <c r="P23" s="339"/>
      <c r="Q23" s="1211"/>
      <c r="R23" s="1211"/>
      <c r="S23" s="1212"/>
      <c r="T23" s="351"/>
      <c r="U23" s="352"/>
      <c r="V23" s="305"/>
      <c r="W23" s="1207"/>
      <c r="X23" s="279"/>
    </row>
    <row r="24" spans="2:28" s="261" customFormat="1" ht="15" customHeight="1" thickBot="1" x14ac:dyDescent="0.25">
      <c r="B24" s="353"/>
      <c r="C24" s="280"/>
      <c r="D24" s="354"/>
      <c r="E24" s="355"/>
      <c r="F24" s="345"/>
      <c r="G24" s="282"/>
      <c r="H24" s="283"/>
      <c r="I24" s="329"/>
      <c r="J24" s="356"/>
      <c r="K24" s="357"/>
      <c r="L24" s="343"/>
      <c r="M24" s="343"/>
      <c r="N24" s="343"/>
      <c r="O24" s="343"/>
      <c r="P24" s="339"/>
      <c r="Q24" s="339"/>
      <c r="R24" s="339"/>
      <c r="S24" s="339"/>
      <c r="T24" s="1181" t="s">
        <v>374</v>
      </c>
      <c r="U24" s="1182"/>
      <c r="V24" s="305"/>
      <c r="W24" s="1183" t="s">
        <v>375</v>
      </c>
      <c r="X24" s="358"/>
    </row>
    <row r="25" spans="2:28" s="261" customFormat="1" ht="15" customHeight="1" thickBot="1" x14ac:dyDescent="0.25">
      <c r="B25" s="353"/>
      <c r="C25" s="280"/>
      <c r="D25" s="354"/>
      <c r="E25" s="355"/>
      <c r="F25" s="345"/>
      <c r="G25" s="329"/>
      <c r="H25" s="329"/>
      <c r="I25" s="329"/>
      <c r="J25" s="359"/>
      <c r="K25" s="357"/>
      <c r="L25" s="343"/>
      <c r="M25" s="343"/>
      <c r="N25" s="343"/>
      <c r="O25" s="298"/>
      <c r="P25" s="360"/>
      <c r="Q25" s="361"/>
      <c r="R25" s="1185" t="s">
        <v>376</v>
      </c>
      <c r="S25" s="1186"/>
      <c r="T25" s="301"/>
      <c r="U25" s="301"/>
      <c r="V25" s="301"/>
      <c r="W25" s="1184"/>
      <c r="X25" s="358" t="s">
        <v>377</v>
      </c>
    </row>
    <row r="26" spans="2:28" s="261" customFormat="1" ht="15" customHeight="1" thickBot="1" x14ac:dyDescent="0.25">
      <c r="B26" s="353"/>
      <c r="C26" s="362"/>
      <c r="D26" s="354"/>
      <c r="E26" s="355"/>
      <c r="F26" s="345"/>
      <c r="G26" s="1191" t="s">
        <v>370</v>
      </c>
      <c r="H26" s="1192"/>
      <c r="I26" s="329"/>
      <c r="J26" s="363"/>
      <c r="K26" s="298"/>
      <c r="L26" s="364"/>
      <c r="M26" s="364"/>
      <c r="N26" s="364"/>
      <c r="O26" s="298" t="s">
        <v>378</v>
      </c>
      <c r="P26" s="339"/>
      <c r="Q26" s="361"/>
      <c r="R26" s="1187"/>
      <c r="S26" s="1188"/>
      <c r="T26" s="301"/>
      <c r="U26" s="301"/>
      <c r="V26" s="301"/>
      <c r="W26" s="1184"/>
      <c r="X26" s="279"/>
    </row>
    <row r="27" spans="2:28" s="261" customFormat="1" ht="5.25" customHeight="1" thickBot="1" x14ac:dyDescent="0.25">
      <c r="B27" s="353"/>
      <c r="C27" s="309"/>
      <c r="D27" s="365"/>
      <c r="E27" s="366"/>
      <c r="F27" s="367"/>
      <c r="G27" s="368"/>
      <c r="H27" s="368"/>
      <c r="I27" s="368"/>
      <c r="J27" s="369"/>
      <c r="K27" s="370"/>
      <c r="L27" s="370"/>
      <c r="M27" s="370"/>
      <c r="N27" s="370"/>
      <c r="O27" s="370"/>
      <c r="P27" s="371"/>
      <c r="Q27" s="372"/>
      <c r="R27" s="1189"/>
      <c r="S27" s="1190"/>
      <c r="T27" s="373"/>
      <c r="U27" s="373"/>
      <c r="V27" s="373"/>
      <c r="W27" s="374"/>
      <c r="X27" s="279"/>
    </row>
    <row r="28" spans="2:28" s="261" customFormat="1" ht="9" customHeight="1" x14ac:dyDescent="0.2">
      <c r="B28" s="375"/>
      <c r="C28" s="376"/>
      <c r="D28" s="376"/>
      <c r="E28" s="376"/>
      <c r="F28" s="376"/>
      <c r="G28" s="376"/>
      <c r="H28" s="376"/>
      <c r="I28" s="376"/>
      <c r="J28" s="376"/>
      <c r="K28" s="376"/>
      <c r="L28" s="376"/>
      <c r="M28" s="376"/>
      <c r="N28" s="376"/>
      <c r="O28" s="376"/>
      <c r="P28" s="376"/>
      <c r="Q28" s="376"/>
      <c r="R28" s="376"/>
      <c r="S28" s="376"/>
      <c r="T28" s="376"/>
      <c r="U28" s="376"/>
      <c r="V28" s="376"/>
      <c r="W28" s="376"/>
      <c r="X28" s="377"/>
    </row>
    <row r="29" spans="2:28" s="66" customFormat="1" x14ac:dyDescent="0.2">
      <c r="B29" s="1175" t="s">
        <v>60</v>
      </c>
      <c r="C29" s="1175"/>
      <c r="D29" s="1176" t="s">
        <v>384</v>
      </c>
      <c r="E29" s="1176"/>
      <c r="F29" s="1176"/>
      <c r="G29" s="1176"/>
      <c r="H29" s="1176"/>
      <c r="I29" s="1176"/>
      <c r="J29" s="1176"/>
      <c r="K29" s="1176"/>
      <c r="L29" s="1176"/>
      <c r="M29" s="1176"/>
      <c r="N29" s="1176"/>
      <c r="O29" s="1176"/>
      <c r="P29" s="1176"/>
      <c r="Q29" s="1176"/>
      <c r="R29" s="1176"/>
      <c r="S29" s="1176"/>
      <c r="T29" s="1176"/>
      <c r="U29" s="1176"/>
      <c r="V29" s="217"/>
      <c r="W29" s="217"/>
      <c r="X29" s="217"/>
      <c r="Y29" s="193"/>
      <c r="Z29" s="193"/>
      <c r="AA29" s="193"/>
      <c r="AB29" s="193"/>
    </row>
    <row r="30" spans="2:28" s="66" customFormat="1" x14ac:dyDescent="0.2">
      <c r="B30" s="218"/>
      <c r="C30" s="218"/>
      <c r="D30" s="1177" t="s">
        <v>385</v>
      </c>
      <c r="E30" s="1177"/>
      <c r="F30" s="1177"/>
      <c r="G30" s="1177"/>
      <c r="H30" s="1177"/>
      <c r="I30" s="1177"/>
      <c r="J30" s="1177"/>
      <c r="K30" s="1177"/>
      <c r="L30" s="1177"/>
      <c r="M30" s="1177"/>
      <c r="N30" s="1177"/>
      <c r="O30" s="1177"/>
      <c r="P30" s="1177"/>
      <c r="Q30" s="1177"/>
      <c r="R30" s="1177"/>
      <c r="S30" s="1177"/>
      <c r="T30" s="1177"/>
      <c r="U30" s="1177"/>
      <c r="V30" s="217"/>
      <c r="W30" s="217"/>
      <c r="X30" s="217"/>
      <c r="Y30" s="193"/>
      <c r="Z30" s="219"/>
      <c r="AA30" s="219"/>
    </row>
    <row r="31" spans="2:28" s="66" customFormat="1" x14ac:dyDescent="0.2">
      <c r="D31" s="1177" t="s">
        <v>386</v>
      </c>
      <c r="E31" s="1177"/>
      <c r="F31" s="1177"/>
      <c r="G31" s="1177"/>
      <c r="H31" s="1177"/>
      <c r="I31" s="1177"/>
      <c r="J31" s="1177"/>
      <c r="K31" s="1177"/>
      <c r="L31" s="1177"/>
      <c r="M31" s="1177"/>
      <c r="N31" s="1177"/>
      <c r="O31" s="1177"/>
      <c r="P31" s="1177"/>
      <c r="Q31" s="1177"/>
      <c r="R31" s="1177"/>
      <c r="S31" s="1177"/>
      <c r="T31" s="1177"/>
      <c r="U31" s="1177"/>
      <c r="V31" s="1177"/>
      <c r="W31" s="1177"/>
      <c r="X31" s="1177"/>
      <c r="Y31" s="193"/>
      <c r="Z31" s="193"/>
      <c r="AA31" s="193"/>
      <c r="AB31" s="193"/>
    </row>
    <row r="32" spans="2:28" s="66" customFormat="1" x14ac:dyDescent="0.2">
      <c r="D32" s="393" t="s">
        <v>387</v>
      </c>
      <c r="E32" s="393"/>
      <c r="F32" s="393"/>
      <c r="G32" s="393"/>
      <c r="H32" s="393"/>
      <c r="I32" s="393"/>
      <c r="J32" s="393"/>
      <c r="K32" s="393"/>
      <c r="L32" s="393"/>
      <c r="M32" s="393"/>
      <c r="N32" s="393"/>
      <c r="O32" s="393"/>
      <c r="P32" s="393"/>
      <c r="Q32" s="393"/>
      <c r="R32" s="393"/>
      <c r="S32" s="393"/>
      <c r="T32" s="393"/>
      <c r="U32" s="393"/>
      <c r="V32" s="393"/>
      <c r="W32" s="393"/>
      <c r="X32" s="393"/>
      <c r="Y32" s="193"/>
      <c r="Z32" s="193"/>
      <c r="AA32" s="193"/>
      <c r="AB32" s="193"/>
    </row>
    <row r="33" spans="2:28" s="66" customFormat="1" x14ac:dyDescent="0.2">
      <c r="E33" s="59"/>
      <c r="F33" s="217"/>
      <c r="G33" s="217"/>
      <c r="H33" s="217"/>
      <c r="I33" s="217"/>
      <c r="J33" s="217"/>
      <c r="K33" s="217"/>
      <c r="L33" s="217"/>
      <c r="M33" s="217"/>
      <c r="N33" s="193"/>
      <c r="O33" s="193"/>
      <c r="P33" s="193"/>
      <c r="Q33" s="193"/>
      <c r="R33" s="193"/>
      <c r="S33" s="193"/>
      <c r="T33" s="193"/>
      <c r="U33" s="193"/>
      <c r="V33" s="193"/>
      <c r="W33" s="193"/>
      <c r="X33" s="193"/>
      <c r="Y33" s="193"/>
      <c r="Z33" s="193"/>
      <c r="AA33" s="193"/>
      <c r="AB33" s="193"/>
    </row>
    <row r="34" spans="2:28" s="261" customFormat="1" x14ac:dyDescent="0.2">
      <c r="B34" s="396" t="s">
        <v>389</v>
      </c>
      <c r="C34" s="397"/>
      <c r="D34" s="397"/>
      <c r="E34" s="397"/>
      <c r="F34" s="397"/>
      <c r="G34" s="397"/>
      <c r="H34" s="397"/>
      <c r="I34" s="397"/>
      <c r="J34" s="397"/>
      <c r="K34" s="397"/>
      <c r="L34" s="397"/>
      <c r="M34" s="397"/>
      <c r="N34" s="397"/>
      <c r="O34" s="397"/>
      <c r="P34" s="397"/>
      <c r="Q34" s="397"/>
      <c r="R34" s="397"/>
      <c r="S34" s="397"/>
      <c r="T34" s="397"/>
      <c r="U34" s="397"/>
      <c r="V34" s="397"/>
      <c r="W34" s="397"/>
      <c r="X34" s="397"/>
      <c r="Y34" s="398"/>
      <c r="Z34" s="398"/>
    </row>
    <row r="35" spans="2:28" s="261" customFormat="1" ht="13" x14ac:dyDescent="0.2">
      <c r="B35" s="399" t="s">
        <v>388</v>
      </c>
      <c r="C35" s="397"/>
      <c r="D35" s="397"/>
      <c r="E35" s="397"/>
      <c r="F35" s="397"/>
      <c r="G35" s="397"/>
      <c r="H35" s="397"/>
      <c r="I35" s="397"/>
      <c r="J35" s="397"/>
      <c r="K35" s="397"/>
      <c r="L35" s="400"/>
      <c r="M35" s="400"/>
      <c r="N35" s="397"/>
      <c r="O35" s="397"/>
      <c r="P35" s="397"/>
      <c r="Q35" s="397"/>
      <c r="R35" s="397"/>
      <c r="S35" s="397"/>
      <c r="T35" s="397"/>
      <c r="U35" s="397"/>
      <c r="V35" s="397"/>
      <c r="W35" s="397"/>
      <c r="X35" s="397"/>
      <c r="Y35" s="398"/>
      <c r="Z35" s="398"/>
    </row>
    <row r="36" spans="2:28" s="261" customFormat="1" ht="13" x14ac:dyDescent="0.2">
      <c r="B36" s="399"/>
      <c r="C36" s="401" t="s">
        <v>414</v>
      </c>
      <c r="D36" s="401"/>
      <c r="E36" s="401"/>
      <c r="F36" s="401"/>
      <c r="G36" s="401"/>
      <c r="H36" s="401"/>
      <c r="I36" s="401"/>
      <c r="J36" s="401"/>
      <c r="K36" s="401"/>
      <c r="L36" s="401"/>
      <c r="M36" s="401"/>
      <c r="N36" s="401"/>
      <c r="O36" s="401"/>
      <c r="P36" s="401"/>
      <c r="Q36" s="401"/>
      <c r="R36" s="401"/>
      <c r="S36" s="401"/>
      <c r="T36" s="401"/>
      <c r="U36" s="401"/>
      <c r="V36" s="401"/>
      <c r="W36" s="401"/>
      <c r="X36" s="401"/>
      <c r="Y36" s="401"/>
      <c r="Z36" s="401"/>
    </row>
    <row r="37" spans="2:28" s="261" customFormat="1" ht="13" x14ac:dyDescent="0.2">
      <c r="B37" s="396" t="s">
        <v>405</v>
      </c>
      <c r="C37" s="397"/>
      <c r="D37" s="397"/>
      <c r="E37" s="397"/>
      <c r="F37" s="397"/>
      <c r="G37" s="397"/>
      <c r="H37" s="397"/>
      <c r="I37" s="397"/>
      <c r="J37" s="397"/>
      <c r="K37" s="397"/>
      <c r="L37" s="397"/>
      <c r="M37" s="397"/>
      <c r="N37" s="397"/>
      <c r="O37" s="397"/>
      <c r="P37" s="397"/>
      <c r="Q37" s="397"/>
      <c r="R37" s="397"/>
      <c r="S37" s="397"/>
      <c r="T37" s="392"/>
      <c r="U37" s="402"/>
      <c r="V37" s="402"/>
      <c r="W37" s="402"/>
      <c r="X37" s="402"/>
      <c r="Y37" s="398"/>
      <c r="Z37" s="398"/>
    </row>
    <row r="38" spans="2:28" s="261" customFormat="1" ht="4.5" customHeight="1" x14ac:dyDescent="0.2">
      <c r="B38" s="378"/>
      <c r="C38" s="379"/>
      <c r="D38" s="379"/>
      <c r="E38" s="305"/>
      <c r="F38" s="305"/>
      <c r="G38" s="305"/>
      <c r="H38" s="305"/>
      <c r="I38" s="305"/>
      <c r="J38" s="305"/>
      <c r="K38" s="305"/>
      <c r="L38" s="305"/>
      <c r="M38" s="305"/>
      <c r="N38" s="305"/>
      <c r="O38" s="305"/>
      <c r="P38" s="305"/>
      <c r="Q38" s="305"/>
      <c r="R38" s="305"/>
      <c r="S38" s="305"/>
      <c r="T38" s="305"/>
      <c r="U38" s="305"/>
      <c r="V38" s="305"/>
      <c r="W38" s="305"/>
      <c r="X38" s="305"/>
    </row>
    <row r="39" spans="2:28" ht="18" customHeight="1" x14ac:dyDescent="0.2">
      <c r="B39" s="378" t="s">
        <v>379</v>
      </c>
      <c r="C39" s="380"/>
      <c r="D39" s="380"/>
      <c r="E39" s="380"/>
      <c r="F39" s="380"/>
      <c r="G39" s="380"/>
      <c r="H39" s="380"/>
      <c r="I39" s="380"/>
      <c r="J39" s="381"/>
      <c r="K39" s="381"/>
      <c r="L39" s="382"/>
      <c r="M39" s="382"/>
      <c r="N39" s="382"/>
      <c r="O39" s="382"/>
      <c r="P39" s="383"/>
      <c r="Q39" s="384"/>
      <c r="R39" s="384"/>
      <c r="S39" s="384"/>
      <c r="T39" s="384"/>
      <c r="U39" s="384"/>
      <c r="V39" s="384"/>
      <c r="W39" s="384"/>
      <c r="X39" s="384"/>
    </row>
    <row r="40" spans="2:28" ht="18" customHeight="1" x14ac:dyDescent="0.2">
      <c r="B40" s="378" t="s">
        <v>380</v>
      </c>
      <c r="C40" s="380"/>
      <c r="D40" s="380"/>
      <c r="E40" s="380"/>
      <c r="F40" s="380"/>
      <c r="G40" s="380"/>
      <c r="H40" s="380"/>
      <c r="I40" s="380"/>
      <c r="J40" s="381"/>
      <c r="K40" s="381"/>
      <c r="L40" s="382"/>
      <c r="M40" s="382"/>
      <c r="N40" s="382"/>
      <c r="O40" s="382"/>
      <c r="P40" s="383"/>
      <c r="Q40" s="384"/>
      <c r="R40" s="384"/>
      <c r="S40" s="384"/>
      <c r="T40" s="384"/>
      <c r="U40" s="384"/>
      <c r="V40" s="384"/>
      <c r="W40" s="384"/>
      <c r="X40" s="384"/>
    </row>
    <row r="41" spans="2:28" ht="18" customHeight="1" x14ac:dyDescent="0.2">
      <c r="B41" s="378" t="s">
        <v>381</v>
      </c>
      <c r="C41" s="384"/>
      <c r="D41" s="384"/>
      <c r="E41" s="384"/>
      <c r="F41" s="384"/>
      <c r="G41" s="384"/>
      <c r="H41" s="384"/>
      <c r="I41" s="384"/>
      <c r="J41" s="385"/>
      <c r="K41" s="385"/>
      <c r="L41" s="386"/>
      <c r="M41" s="386"/>
      <c r="N41" s="386"/>
      <c r="O41" s="386"/>
      <c r="P41" s="387"/>
      <c r="Q41" s="384"/>
      <c r="R41" s="384"/>
      <c r="S41" s="384"/>
      <c r="T41" s="384"/>
      <c r="U41" s="384"/>
      <c r="V41" s="384"/>
      <c r="W41" s="384"/>
      <c r="X41" s="384"/>
    </row>
    <row r="42" spans="2:28" ht="18" customHeight="1" x14ac:dyDescent="0.2">
      <c r="B42" s="378" t="s">
        <v>382</v>
      </c>
      <c r="C42" s="394"/>
      <c r="D42" s="394"/>
      <c r="E42" s="394"/>
      <c r="F42" s="394"/>
      <c r="G42" s="394"/>
      <c r="H42" s="388"/>
      <c r="I42" s="388"/>
      <c r="J42" s="388"/>
      <c r="K42" s="388"/>
      <c r="L42" s="388"/>
      <c r="M42" s="388"/>
      <c r="N42" s="388"/>
      <c r="O42" s="388"/>
      <c r="P42" s="388"/>
      <c r="Q42" s="388"/>
      <c r="R42" s="388"/>
      <c r="S42" s="388"/>
      <c r="T42" s="388"/>
      <c r="U42" s="388"/>
      <c r="V42" s="388"/>
      <c r="W42" s="378"/>
      <c r="X42" s="378"/>
    </row>
    <row r="43" spans="2:28" s="390" customFormat="1" ht="18" customHeight="1" x14ac:dyDescent="0.2">
      <c r="B43" s="378" t="s">
        <v>383</v>
      </c>
      <c r="C43" s="378"/>
      <c r="D43" s="378"/>
      <c r="E43" s="378"/>
      <c r="F43" s="378"/>
      <c r="G43" s="378"/>
      <c r="H43" s="378"/>
      <c r="I43" s="378"/>
      <c r="J43" s="378"/>
      <c r="K43" s="378"/>
      <c r="L43" s="378"/>
      <c r="M43" s="378"/>
      <c r="N43" s="378"/>
      <c r="O43" s="378"/>
      <c r="P43" s="378"/>
      <c r="Q43" s="378"/>
      <c r="R43" s="378"/>
      <c r="S43" s="378"/>
      <c r="T43" s="378"/>
      <c r="U43" s="378"/>
      <c r="V43" s="378"/>
      <c r="W43" s="389"/>
      <c r="X43" s="389"/>
    </row>
    <row r="46" spans="2:28" x14ac:dyDescent="0.2">
      <c r="C46" s="264"/>
      <c r="D46" s="264"/>
      <c r="E46" s="264"/>
      <c r="F46" s="264"/>
      <c r="G46" s="264"/>
      <c r="H46" s="264"/>
      <c r="I46" s="264"/>
      <c r="J46" s="264"/>
      <c r="K46" s="264"/>
      <c r="L46" s="264"/>
      <c r="M46" s="264"/>
      <c r="N46" s="264"/>
      <c r="O46" s="264"/>
      <c r="P46" s="264"/>
      <c r="Q46" s="264"/>
      <c r="R46" s="264"/>
      <c r="S46" s="264"/>
      <c r="T46" s="264"/>
      <c r="U46" s="264"/>
      <c r="V46" s="264"/>
    </row>
    <row r="47" spans="2:28" x14ac:dyDescent="0.2">
      <c r="C47" s="264"/>
      <c r="D47" s="264"/>
      <c r="E47" s="264"/>
      <c r="F47" s="264"/>
      <c r="G47" s="264"/>
      <c r="H47" s="264"/>
      <c r="I47" s="264"/>
      <c r="J47" s="264"/>
      <c r="K47" s="264"/>
      <c r="L47" s="264"/>
      <c r="M47" s="264"/>
      <c r="N47" s="264"/>
      <c r="O47" s="264"/>
      <c r="P47" s="264"/>
      <c r="Q47" s="264"/>
      <c r="R47" s="264"/>
      <c r="S47" s="264"/>
      <c r="T47" s="264"/>
      <c r="U47" s="264"/>
      <c r="V47" s="264"/>
    </row>
  </sheetData>
  <mergeCells count="32">
    <mergeCell ref="B2:X2"/>
    <mergeCell ref="U18:U19"/>
    <mergeCell ref="C19:D20"/>
    <mergeCell ref="W21:W23"/>
    <mergeCell ref="E22:E23"/>
    <mergeCell ref="G23:H23"/>
    <mergeCell ref="Q23:S23"/>
    <mergeCell ref="E12:F12"/>
    <mergeCell ref="H12:I15"/>
    <mergeCell ref="T15:T16"/>
    <mergeCell ref="E16:F21"/>
    <mergeCell ref="G16:H16"/>
    <mergeCell ref="G17:H17"/>
    <mergeCell ref="C6:D6"/>
    <mergeCell ref="S6:U7"/>
    <mergeCell ref="C7:D7"/>
    <mergeCell ref="B29:C29"/>
    <mergeCell ref="D29:U29"/>
    <mergeCell ref="D30:U30"/>
    <mergeCell ref="D31:X31"/>
    <mergeCell ref="B4:E4"/>
    <mergeCell ref="F4:N4"/>
    <mergeCell ref="T24:U24"/>
    <mergeCell ref="W24:W26"/>
    <mergeCell ref="R25:S27"/>
    <mergeCell ref="G26:H26"/>
    <mergeCell ref="L7:P8"/>
    <mergeCell ref="C8:D8"/>
    <mergeCell ref="F8:G8"/>
    <mergeCell ref="J8:J10"/>
    <mergeCell ref="H9:I11"/>
    <mergeCell ref="U11:U12"/>
  </mergeCells>
  <phoneticPr fontId="12"/>
  <pageMargins left="0.51181102362204722" right="0.31496062992125984" top="0.59055118110236227" bottom="0.6692913385826772" header="0.51181102362204722" footer="0.51181102362204722"/>
  <pageSetup paperSize="9" scale="8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sheetPr>
  <dimension ref="A1:AG55"/>
  <sheetViews>
    <sheetView view="pageBreakPreview" zoomScaleNormal="100" zoomScaleSheetLayoutView="100" workbookViewId="0">
      <selection activeCell="S19" sqref="S19:Y19"/>
    </sheetView>
  </sheetViews>
  <sheetFormatPr defaultRowHeight="14" x14ac:dyDescent="0.2"/>
  <cols>
    <col min="1" max="41" width="2.58203125" customWidth="1"/>
  </cols>
  <sheetData>
    <row r="1" spans="1:33" ht="15" customHeight="1" x14ac:dyDescent="0.2">
      <c r="A1" s="182" t="s">
        <v>398</v>
      </c>
      <c r="B1" s="41"/>
      <c r="C1" s="41"/>
      <c r="D1" s="41"/>
      <c r="E1" s="41"/>
      <c r="F1" s="41"/>
    </row>
    <row r="2" spans="1:33" ht="21" customHeight="1" x14ac:dyDescent="0.2">
      <c r="A2" s="1241" t="s">
        <v>61</v>
      </c>
      <c r="B2" s="1241"/>
      <c r="C2" s="1241"/>
      <c r="D2" s="1241"/>
      <c r="E2" s="1241"/>
      <c r="F2" s="1241"/>
      <c r="G2" s="1241"/>
      <c r="H2" s="1241"/>
      <c r="I2" s="1241"/>
      <c r="J2" s="1241"/>
      <c r="K2" s="1241"/>
      <c r="L2" s="1241"/>
      <c r="M2" s="1241"/>
      <c r="N2" s="1241"/>
      <c r="O2" s="1241"/>
      <c r="P2" s="1241"/>
      <c r="Q2" s="1241"/>
      <c r="R2" s="1241"/>
      <c r="S2" s="1241"/>
      <c r="T2" s="1241"/>
      <c r="U2" s="1241"/>
      <c r="V2" s="1241"/>
      <c r="W2" s="1241"/>
      <c r="X2" s="1241"/>
      <c r="Y2" s="1241"/>
      <c r="Z2" s="1241"/>
      <c r="AA2" s="1241"/>
      <c r="AB2" s="1241"/>
      <c r="AC2" s="1241"/>
      <c r="AD2" s="1241"/>
      <c r="AE2" s="1241"/>
      <c r="AF2" s="1241"/>
      <c r="AG2" s="1241"/>
    </row>
    <row r="3" spans="1:33" ht="9.75" customHeight="1" thickBot="1" x14ac:dyDescent="0.3">
      <c r="A3" s="11"/>
    </row>
    <row r="4" spans="1:33" ht="21" customHeight="1" x14ac:dyDescent="0.2">
      <c r="A4" s="1251" t="s">
        <v>273</v>
      </c>
      <c r="B4" s="1252"/>
      <c r="C4" s="1252"/>
      <c r="D4" s="1252"/>
      <c r="E4" s="1252"/>
      <c r="F4" s="1252"/>
      <c r="G4" s="1252"/>
      <c r="H4" s="1253"/>
      <c r="I4" s="1245"/>
      <c r="J4" s="1246"/>
      <c r="K4" s="1246"/>
      <c r="L4" s="1246"/>
      <c r="M4" s="1246"/>
      <c r="N4" s="1246"/>
      <c r="O4" s="1246"/>
      <c r="P4" s="1246"/>
      <c r="Q4" s="1246"/>
      <c r="R4" s="1246"/>
      <c r="S4" s="1246"/>
      <c r="T4" s="1246"/>
      <c r="U4" s="1246"/>
      <c r="V4" s="1246"/>
      <c r="W4" s="1246"/>
      <c r="X4" s="1246"/>
      <c r="Y4" s="1246"/>
      <c r="Z4" s="1246"/>
      <c r="AA4" s="1246"/>
      <c r="AB4" s="1246"/>
      <c r="AC4" s="1246"/>
      <c r="AD4" s="1246"/>
      <c r="AE4" s="1246"/>
      <c r="AF4" s="1246"/>
      <c r="AG4" s="1247"/>
    </row>
    <row r="5" spans="1:33" ht="21" customHeight="1" thickBot="1" x14ac:dyDescent="0.25">
      <c r="A5" s="1254" t="s">
        <v>21</v>
      </c>
      <c r="B5" s="1255"/>
      <c r="C5" s="1255"/>
      <c r="D5" s="1255"/>
      <c r="E5" s="1255"/>
      <c r="F5" s="1255"/>
      <c r="G5" s="1255"/>
      <c r="H5" s="1256"/>
      <c r="I5" s="1248" t="s">
        <v>170</v>
      </c>
      <c r="J5" s="1249"/>
      <c r="K5" s="1249"/>
      <c r="L5" s="1249"/>
      <c r="M5" s="1249"/>
      <c r="N5" s="1249"/>
      <c r="O5" s="1249"/>
      <c r="P5" s="1249"/>
      <c r="Q5" s="1249"/>
      <c r="R5" s="1249"/>
      <c r="S5" s="1249"/>
      <c r="T5" s="1249"/>
      <c r="U5" s="1249"/>
      <c r="V5" s="1249"/>
      <c r="W5" s="1249"/>
      <c r="X5" s="1249"/>
      <c r="Y5" s="1249"/>
      <c r="Z5" s="1249"/>
      <c r="AA5" s="1249"/>
      <c r="AB5" s="1249"/>
      <c r="AC5" s="1249"/>
      <c r="AD5" s="1249"/>
      <c r="AE5" s="1249"/>
      <c r="AF5" s="1249"/>
      <c r="AG5" s="1250"/>
    </row>
    <row r="6" spans="1:33" ht="14.5" thickBot="1" x14ac:dyDescent="0.25"/>
    <row r="7" spans="1:33" s="1" customFormat="1" ht="19.5" customHeight="1" x14ac:dyDescent="0.2">
      <c r="A7" s="1242" t="s">
        <v>62</v>
      </c>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4"/>
    </row>
    <row r="8" spans="1:33" x14ac:dyDescent="0.2">
      <c r="A8" s="13"/>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5"/>
    </row>
    <row r="9" spans="1:33" x14ac:dyDescent="0.2">
      <c r="A9" s="13" t="s">
        <v>22</v>
      </c>
      <c r="B9" s="2"/>
      <c r="C9" s="2"/>
      <c r="D9" s="6"/>
      <c r="E9" s="4"/>
      <c r="F9" s="9"/>
      <c r="G9" s="9"/>
      <c r="H9" s="9"/>
      <c r="I9" s="9"/>
      <c r="J9" s="4"/>
      <c r="K9" s="4"/>
      <c r="L9" s="4"/>
      <c r="M9" s="4"/>
      <c r="N9" s="4"/>
      <c r="O9" s="4"/>
      <c r="P9" s="4"/>
      <c r="Q9" s="4"/>
      <c r="R9" s="4"/>
      <c r="S9" s="2"/>
      <c r="T9" s="4"/>
      <c r="U9" s="4"/>
      <c r="V9" s="4"/>
      <c r="W9" s="4"/>
      <c r="X9" s="22"/>
      <c r="Y9" s="4"/>
      <c r="Z9" s="4"/>
      <c r="AA9" s="4"/>
      <c r="AB9" s="4"/>
      <c r="AC9" s="4"/>
      <c r="AD9" s="4"/>
      <c r="AE9" s="4"/>
      <c r="AF9" s="4"/>
      <c r="AG9" s="15"/>
    </row>
    <row r="10" spans="1:33" ht="9" customHeight="1" x14ac:dyDescent="0.2">
      <c r="A10" s="13"/>
      <c r="B10" s="2"/>
      <c r="C10" s="2"/>
      <c r="D10" s="6"/>
      <c r="E10" s="4"/>
      <c r="F10" s="9"/>
      <c r="G10" s="9"/>
      <c r="H10" s="9"/>
      <c r="I10" s="9"/>
      <c r="J10" s="22"/>
      <c r="K10" s="4"/>
      <c r="L10" s="4"/>
      <c r="M10" s="4"/>
      <c r="N10" s="4"/>
      <c r="O10" s="4"/>
      <c r="P10" s="4"/>
      <c r="Q10" s="4"/>
      <c r="R10" s="4"/>
      <c r="S10" s="4"/>
      <c r="T10" s="4"/>
      <c r="U10" s="4"/>
      <c r="V10" s="4"/>
      <c r="W10" s="4"/>
      <c r="X10" s="4"/>
      <c r="Y10" s="4"/>
      <c r="Z10" s="4"/>
      <c r="AA10" s="4"/>
      <c r="AB10" s="4"/>
      <c r="AC10" s="4"/>
      <c r="AD10" s="4"/>
      <c r="AE10" s="4"/>
      <c r="AF10" s="4"/>
      <c r="AG10" s="15"/>
    </row>
    <row r="11" spans="1:33" x14ac:dyDescent="0.2">
      <c r="A11" s="168" t="s">
        <v>274</v>
      </c>
      <c r="B11" s="2"/>
      <c r="C11" s="2"/>
      <c r="D11" s="6"/>
      <c r="E11" s="4"/>
      <c r="F11" s="9"/>
      <c r="G11" s="9"/>
      <c r="H11" s="9"/>
      <c r="I11" s="9"/>
      <c r="J11" s="22"/>
      <c r="K11" s="4"/>
      <c r="L11" s="4"/>
      <c r="M11" s="4"/>
      <c r="N11" s="4"/>
      <c r="O11" s="4"/>
      <c r="P11" s="4"/>
      <c r="Q11" s="4"/>
      <c r="R11" s="4"/>
      <c r="S11" s="4"/>
      <c r="T11" s="4"/>
      <c r="U11" s="4"/>
      <c r="V11" s="4"/>
      <c r="W11" s="4"/>
      <c r="X11" s="4"/>
      <c r="Y11" s="4"/>
      <c r="Z11" s="4"/>
      <c r="AA11" s="4"/>
      <c r="AB11" s="4"/>
      <c r="AC11" s="4"/>
      <c r="AD11" s="4"/>
      <c r="AE11" s="4"/>
      <c r="AF11" s="4"/>
      <c r="AG11" s="15"/>
    </row>
    <row r="12" spans="1:33" ht="19.5" customHeight="1" x14ac:dyDescent="0.2">
      <c r="A12" s="13"/>
      <c r="B12" s="2" t="s">
        <v>269</v>
      </c>
      <c r="C12" s="4" t="s">
        <v>276</v>
      </c>
      <c r="D12" s="6"/>
      <c r="E12" s="4"/>
      <c r="F12" s="2"/>
      <c r="G12" s="1237" t="s">
        <v>280</v>
      </c>
      <c r="H12" s="1237"/>
      <c r="I12" s="1238"/>
      <c r="J12" s="1238"/>
      <c r="K12" s="1238"/>
      <c r="L12" s="1238"/>
      <c r="M12" s="1238"/>
      <c r="N12" s="1238"/>
      <c r="O12" s="1238"/>
      <c r="P12" s="169"/>
      <c r="Q12" s="1237" t="s">
        <v>281</v>
      </c>
      <c r="R12" s="1237"/>
      <c r="S12" s="1238"/>
      <c r="T12" s="1238"/>
      <c r="U12" s="1238"/>
      <c r="V12" s="1238"/>
      <c r="W12" s="1238"/>
      <c r="X12" s="1238"/>
      <c r="Y12" s="1238"/>
      <c r="Z12" s="4"/>
      <c r="AA12" s="4"/>
      <c r="AB12" s="4"/>
      <c r="AC12" s="4"/>
      <c r="AD12" s="4"/>
      <c r="AE12" s="4"/>
      <c r="AF12" s="4"/>
      <c r="AG12" s="15"/>
    </row>
    <row r="13" spans="1:33" ht="19.5" customHeight="1" x14ac:dyDescent="0.2">
      <c r="A13" s="13"/>
      <c r="B13" s="2" t="s">
        <v>277</v>
      </c>
      <c r="C13" s="4" t="s">
        <v>278</v>
      </c>
      <c r="D13" s="4"/>
      <c r="E13" s="4"/>
      <c r="F13" s="4"/>
      <c r="G13" s="1237" t="s">
        <v>282</v>
      </c>
      <c r="H13" s="1237"/>
      <c r="I13" s="1238"/>
      <c r="J13" s="1238"/>
      <c r="K13" s="1238"/>
      <c r="L13" s="1238"/>
      <c r="M13" s="1238"/>
      <c r="N13" s="1238"/>
      <c r="O13" s="1238"/>
      <c r="P13" s="4"/>
      <c r="Q13" s="1237" t="s">
        <v>283</v>
      </c>
      <c r="R13" s="1237"/>
      <c r="S13" s="1238"/>
      <c r="T13" s="1238"/>
      <c r="U13" s="1238"/>
      <c r="V13" s="1238"/>
      <c r="W13" s="1238"/>
      <c r="X13" s="1238"/>
      <c r="Y13" s="1238"/>
      <c r="Z13" s="4"/>
      <c r="AA13" s="4"/>
      <c r="AB13" s="4"/>
      <c r="AC13" s="4"/>
      <c r="AD13" s="4"/>
      <c r="AE13" s="4"/>
      <c r="AF13" s="4"/>
      <c r="AG13" s="15"/>
    </row>
    <row r="14" spans="1:33" ht="19.5" customHeight="1" x14ac:dyDescent="0.2">
      <c r="A14" s="13"/>
      <c r="B14" s="2" t="s">
        <v>270</v>
      </c>
      <c r="C14" s="4" t="s">
        <v>279</v>
      </c>
      <c r="D14" s="4"/>
      <c r="E14" s="4"/>
      <c r="F14" s="4"/>
      <c r="G14" s="1234"/>
      <c r="H14" s="1234"/>
      <c r="I14" s="170" t="s">
        <v>266</v>
      </c>
      <c r="J14" s="1235"/>
      <c r="K14" s="1235"/>
      <c r="L14" s="170" t="s">
        <v>265</v>
      </c>
      <c r="M14" s="1236" t="s">
        <v>264</v>
      </c>
      <c r="N14" s="1236"/>
      <c r="O14" s="1234"/>
      <c r="P14" s="1234"/>
      <c r="Q14" s="170" t="s">
        <v>266</v>
      </c>
      <c r="R14" s="1234"/>
      <c r="S14" s="1235"/>
      <c r="T14" s="170" t="s">
        <v>265</v>
      </c>
      <c r="U14" s="1232"/>
      <c r="V14" s="1232"/>
      <c r="W14" s="1232"/>
      <c r="X14" s="1232"/>
      <c r="Y14" s="1232"/>
      <c r="Z14" s="1232"/>
      <c r="AA14" s="1232"/>
      <c r="AB14" s="1232"/>
      <c r="AC14" s="1232"/>
      <c r="AD14" s="1232"/>
      <c r="AE14" s="1232"/>
      <c r="AF14" s="1232"/>
      <c r="AG14" s="1233"/>
    </row>
    <row r="15" spans="1:33" ht="19.5" customHeight="1" x14ac:dyDescent="0.2">
      <c r="A15" s="13"/>
      <c r="B15" s="2" t="s">
        <v>271</v>
      </c>
      <c r="C15" s="4" t="s">
        <v>284</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15"/>
    </row>
    <row r="16" spans="1:33" ht="19.5" customHeight="1" x14ac:dyDescent="0.2">
      <c r="A16" s="13"/>
      <c r="B16" s="2"/>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230"/>
    </row>
    <row r="17" spans="1:33" x14ac:dyDescent="0.2">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5"/>
    </row>
    <row r="18" spans="1:33" x14ac:dyDescent="0.2">
      <c r="A18" s="168" t="s">
        <v>275</v>
      </c>
      <c r="B18" s="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14"/>
      <c r="AG18" s="15"/>
    </row>
    <row r="19" spans="1:33" ht="19.5" customHeight="1" x14ac:dyDescent="0.2">
      <c r="A19" s="13"/>
      <c r="B19" s="2" t="s">
        <v>269</v>
      </c>
      <c r="C19" s="4" t="s">
        <v>276</v>
      </c>
      <c r="D19" s="6"/>
      <c r="E19" s="4"/>
      <c r="F19" s="2"/>
      <c r="G19" s="1237" t="s">
        <v>280</v>
      </c>
      <c r="H19" s="1237"/>
      <c r="I19" s="1238" t="s">
        <v>289</v>
      </c>
      <c r="J19" s="1238"/>
      <c r="K19" s="1238"/>
      <c r="L19" s="1238"/>
      <c r="M19" s="1238"/>
      <c r="N19" s="1238"/>
      <c r="O19" s="1238"/>
      <c r="P19" s="169"/>
      <c r="Q19" s="1237"/>
      <c r="R19" s="1237"/>
      <c r="S19" s="1239"/>
      <c r="T19" s="1239"/>
      <c r="U19" s="1239"/>
      <c r="V19" s="1239"/>
      <c r="W19" s="1239"/>
      <c r="X19" s="1239"/>
      <c r="Y19" s="1239"/>
      <c r="Z19" s="4"/>
      <c r="AA19" s="4"/>
      <c r="AB19" s="4"/>
      <c r="AC19" s="4"/>
      <c r="AD19" s="4"/>
      <c r="AE19" s="4"/>
      <c r="AF19" s="4"/>
      <c r="AG19" s="15"/>
    </row>
    <row r="20" spans="1:33" ht="19.5" customHeight="1" x14ac:dyDescent="0.2">
      <c r="A20" s="13"/>
      <c r="B20" s="2" t="s">
        <v>285</v>
      </c>
      <c r="C20" s="4" t="s">
        <v>279</v>
      </c>
      <c r="D20" s="4"/>
      <c r="E20" s="4"/>
      <c r="F20" s="4"/>
      <c r="G20" s="1234" t="s">
        <v>287</v>
      </c>
      <c r="H20" s="1234"/>
      <c r="I20" s="170" t="s">
        <v>266</v>
      </c>
      <c r="J20" s="1235" t="s">
        <v>267</v>
      </c>
      <c r="K20" s="1235"/>
      <c r="L20" s="170" t="s">
        <v>265</v>
      </c>
      <c r="M20" s="1236" t="s">
        <v>264</v>
      </c>
      <c r="N20" s="1236"/>
      <c r="O20" s="1234" t="s">
        <v>288</v>
      </c>
      <c r="P20" s="1234"/>
      <c r="Q20" s="170" t="s">
        <v>266</v>
      </c>
      <c r="R20" s="1234" t="s">
        <v>267</v>
      </c>
      <c r="S20" s="1234"/>
      <c r="T20" s="170" t="s">
        <v>265</v>
      </c>
      <c r="U20" s="1232" t="s">
        <v>286</v>
      </c>
      <c r="V20" s="1232"/>
      <c r="W20" s="1232"/>
      <c r="X20" s="1232"/>
      <c r="Y20" s="1232"/>
      <c r="Z20" s="1232"/>
      <c r="AA20" s="1232"/>
      <c r="AB20" s="1232"/>
      <c r="AC20" s="1232"/>
      <c r="AD20" s="1232"/>
      <c r="AE20" s="1232"/>
      <c r="AF20" s="1232"/>
      <c r="AG20" s="1233"/>
    </row>
    <row r="21" spans="1:33" x14ac:dyDescent="0.2">
      <c r="A21" s="13"/>
      <c r="B21" s="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14"/>
      <c r="AG21" s="15"/>
    </row>
    <row r="22" spans="1:33" x14ac:dyDescent="0.2">
      <c r="A22" s="168" t="s">
        <v>290</v>
      </c>
      <c r="B22" s="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14"/>
      <c r="AG22" s="15"/>
    </row>
    <row r="23" spans="1:33" ht="19.5" customHeight="1" x14ac:dyDescent="0.2">
      <c r="A23" s="13"/>
      <c r="B23" s="2" t="s">
        <v>269</v>
      </c>
      <c r="C23" s="4" t="s">
        <v>276</v>
      </c>
      <c r="D23" s="6"/>
      <c r="E23" s="4"/>
      <c r="F23" s="2"/>
      <c r="G23" s="1237" t="s">
        <v>280</v>
      </c>
      <c r="H23" s="1237"/>
      <c r="I23" s="1238" t="s">
        <v>291</v>
      </c>
      <c r="J23" s="1238"/>
      <c r="K23" s="1238"/>
      <c r="L23" s="1238"/>
      <c r="M23" s="1238"/>
      <c r="N23" s="1238"/>
      <c r="O23" s="1238"/>
      <c r="P23" s="169"/>
      <c r="Q23" s="1237"/>
      <c r="R23" s="1237"/>
      <c r="S23" s="1239"/>
      <c r="T23" s="1239"/>
      <c r="U23" s="1239"/>
      <c r="V23" s="1239"/>
      <c r="W23" s="1239"/>
      <c r="X23" s="1239"/>
      <c r="Y23" s="1239"/>
      <c r="Z23" s="4"/>
      <c r="AA23" s="4"/>
      <c r="AB23" s="4"/>
      <c r="AC23" s="4"/>
      <c r="AD23" s="4"/>
      <c r="AE23" s="4"/>
      <c r="AF23" s="4"/>
      <c r="AG23" s="15"/>
    </row>
    <row r="24" spans="1:33" ht="19.5" customHeight="1" x14ac:dyDescent="0.2">
      <c r="A24" s="13"/>
      <c r="B24" s="2" t="s">
        <v>285</v>
      </c>
      <c r="C24" s="4" t="s">
        <v>279</v>
      </c>
      <c r="D24" s="4"/>
      <c r="E24" s="4"/>
      <c r="F24" s="4"/>
      <c r="G24" s="1234" t="s">
        <v>287</v>
      </c>
      <c r="H24" s="1234"/>
      <c r="I24" s="170" t="s">
        <v>266</v>
      </c>
      <c r="J24" s="1235" t="s">
        <v>267</v>
      </c>
      <c r="K24" s="1235"/>
      <c r="L24" s="170" t="s">
        <v>265</v>
      </c>
      <c r="M24" s="1236" t="s">
        <v>264</v>
      </c>
      <c r="N24" s="1236"/>
      <c r="O24" s="1234" t="s">
        <v>288</v>
      </c>
      <c r="P24" s="1234"/>
      <c r="Q24" s="170" t="s">
        <v>266</v>
      </c>
      <c r="R24" s="1234" t="s">
        <v>267</v>
      </c>
      <c r="S24" s="1234"/>
      <c r="T24" s="170" t="s">
        <v>265</v>
      </c>
      <c r="U24" s="1232" t="s">
        <v>286</v>
      </c>
      <c r="V24" s="1232"/>
      <c r="W24" s="1232"/>
      <c r="X24" s="1232"/>
      <c r="Y24" s="1232"/>
      <c r="Z24" s="1232"/>
      <c r="AA24" s="1232"/>
      <c r="AB24" s="1232"/>
      <c r="AC24" s="1232"/>
      <c r="AD24" s="1232"/>
      <c r="AE24" s="1232"/>
      <c r="AF24" s="1232"/>
      <c r="AG24" s="1233"/>
    </row>
    <row r="25" spans="1:33" x14ac:dyDescent="0.2">
      <c r="A25" s="13"/>
      <c r="B25" s="4"/>
      <c r="C25" s="4"/>
      <c r="D25" s="20"/>
      <c r="E25" s="21"/>
      <c r="F25" s="21"/>
      <c r="G25" s="21"/>
      <c r="H25" s="21"/>
      <c r="I25" s="21"/>
      <c r="J25" s="21"/>
      <c r="K25" s="4"/>
      <c r="L25" s="4"/>
      <c r="M25" s="4"/>
      <c r="N25" s="4"/>
      <c r="O25" s="4"/>
      <c r="P25" s="4"/>
      <c r="Q25" s="4"/>
      <c r="R25" s="4"/>
      <c r="S25" s="4"/>
      <c r="T25" s="4"/>
      <c r="U25" s="4"/>
      <c r="V25" s="4"/>
      <c r="W25" s="4"/>
      <c r="X25" s="4"/>
      <c r="Y25" s="4"/>
      <c r="Z25" s="4"/>
      <c r="AA25" s="4"/>
      <c r="AB25" s="4"/>
      <c r="AC25" s="4"/>
      <c r="AD25" s="4"/>
      <c r="AE25" s="4"/>
      <c r="AF25" s="14"/>
      <c r="AG25" s="15"/>
    </row>
    <row r="26" spans="1:33" x14ac:dyDescent="0.2">
      <c r="A26" s="13"/>
      <c r="B26" s="4"/>
      <c r="C26" s="4"/>
      <c r="D26" s="20"/>
      <c r="E26" s="21"/>
      <c r="F26" s="21"/>
      <c r="G26" s="21"/>
      <c r="H26" s="21"/>
      <c r="I26" s="21"/>
      <c r="J26" s="21"/>
      <c r="K26" s="4"/>
      <c r="L26" s="4"/>
      <c r="M26" s="4"/>
      <c r="N26" s="4"/>
      <c r="O26" s="4"/>
      <c r="P26" s="4"/>
      <c r="Q26" s="4"/>
      <c r="R26" s="4"/>
      <c r="S26" s="4"/>
      <c r="T26" s="4"/>
      <c r="U26" s="4"/>
      <c r="V26" s="4"/>
      <c r="W26" s="4"/>
      <c r="X26" s="4"/>
      <c r="Y26" s="4"/>
      <c r="Z26" s="4"/>
      <c r="AA26" s="4"/>
      <c r="AB26" s="4"/>
      <c r="AC26" s="4"/>
      <c r="AD26" s="4"/>
      <c r="AE26" s="4"/>
      <c r="AF26" s="14"/>
      <c r="AG26" s="15"/>
    </row>
    <row r="27" spans="1:33" x14ac:dyDescent="0.2">
      <c r="A27" s="13" t="s">
        <v>23</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15"/>
    </row>
    <row r="28" spans="1:33" ht="6.75" customHeight="1" x14ac:dyDescent="0.2">
      <c r="A28" s="13"/>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14"/>
      <c r="AG28" s="15"/>
    </row>
    <row r="29" spans="1:33" x14ac:dyDescent="0.2">
      <c r="A29" s="13"/>
      <c r="B29" s="4"/>
      <c r="C29" s="4"/>
      <c r="D29" s="21"/>
      <c r="E29" s="21"/>
      <c r="F29" s="21"/>
      <c r="G29" s="21"/>
      <c r="H29" s="21"/>
      <c r="I29" s="21"/>
      <c r="J29" s="21"/>
      <c r="K29" s="4"/>
      <c r="L29" s="4"/>
      <c r="M29" s="4"/>
      <c r="N29" s="4"/>
      <c r="O29" s="4"/>
      <c r="P29" s="4"/>
      <c r="Q29" s="4"/>
      <c r="R29" s="4"/>
      <c r="S29" s="4"/>
      <c r="T29" s="4"/>
      <c r="U29" s="4"/>
      <c r="V29" s="4"/>
      <c r="W29" s="4"/>
      <c r="X29" s="4"/>
      <c r="Y29" s="4"/>
      <c r="Z29" s="4"/>
      <c r="AA29" s="4"/>
      <c r="AB29" s="4"/>
      <c r="AC29" s="4"/>
      <c r="AD29" s="4"/>
      <c r="AE29" s="4"/>
      <c r="AF29" s="14"/>
      <c r="AG29" s="15"/>
    </row>
    <row r="30" spans="1:33" x14ac:dyDescent="0.2">
      <c r="A30" s="13"/>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14"/>
      <c r="AG30" s="15"/>
    </row>
    <row r="31" spans="1:33" x14ac:dyDescent="0.2">
      <c r="A31" s="13"/>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14"/>
      <c r="AG31" s="15"/>
    </row>
    <row r="32" spans="1:33" x14ac:dyDescent="0.2">
      <c r="A32" s="13"/>
      <c r="B32" s="4"/>
      <c r="C32" s="4"/>
      <c r="D32" s="21"/>
      <c r="E32" s="21"/>
      <c r="F32" s="21"/>
      <c r="G32" s="21"/>
      <c r="H32" s="21"/>
      <c r="I32" s="21"/>
      <c r="J32" s="4"/>
      <c r="K32" s="4"/>
      <c r="L32" s="4"/>
      <c r="M32" s="4"/>
      <c r="N32" s="4"/>
      <c r="O32" s="4"/>
      <c r="P32" s="4"/>
      <c r="Q32" s="4"/>
      <c r="R32" s="4"/>
      <c r="S32" s="4"/>
      <c r="T32" s="4"/>
      <c r="U32" s="4"/>
      <c r="V32" s="4"/>
      <c r="W32" s="4"/>
      <c r="X32" s="4"/>
      <c r="Y32" s="4"/>
      <c r="Z32" s="4"/>
      <c r="AA32" s="4"/>
      <c r="AB32" s="4"/>
      <c r="AC32" s="4"/>
      <c r="AD32" s="4"/>
      <c r="AE32" s="4"/>
      <c r="AF32" s="14"/>
      <c r="AG32" s="15"/>
    </row>
    <row r="33" spans="1:33" x14ac:dyDescent="0.2">
      <c r="A33" s="13"/>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14"/>
      <c r="AG33" s="15"/>
    </row>
    <row r="34" spans="1:33" x14ac:dyDescent="0.2">
      <c r="A34" s="13"/>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15"/>
    </row>
    <row r="35" spans="1:33" x14ac:dyDescent="0.2">
      <c r="A35" s="13"/>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14"/>
      <c r="AG35" s="15"/>
    </row>
    <row r="36" spans="1:33" x14ac:dyDescent="0.2">
      <c r="A36" s="13"/>
      <c r="B36" s="4"/>
      <c r="C36" s="4"/>
      <c r="D36" s="21"/>
      <c r="E36" s="21"/>
      <c r="F36" s="21"/>
      <c r="G36" s="21"/>
      <c r="H36" s="21"/>
      <c r="I36" s="21"/>
      <c r="J36" s="21"/>
      <c r="K36" s="4"/>
      <c r="L36" s="4"/>
      <c r="M36" s="4"/>
      <c r="N36" s="4"/>
      <c r="O36" s="4"/>
      <c r="P36" s="4"/>
      <c r="Q36" s="4"/>
      <c r="R36" s="4"/>
      <c r="S36" s="4"/>
      <c r="T36" s="4"/>
      <c r="U36" s="4"/>
      <c r="V36" s="4"/>
      <c r="W36" s="4"/>
      <c r="X36" s="4"/>
      <c r="Y36" s="4"/>
      <c r="Z36" s="4"/>
      <c r="AA36" s="4"/>
      <c r="AB36" s="4"/>
      <c r="AC36" s="4"/>
      <c r="AD36" s="4"/>
      <c r="AE36" s="4"/>
      <c r="AF36" s="14"/>
      <c r="AG36" s="15"/>
    </row>
    <row r="37" spans="1:33" x14ac:dyDescent="0.2">
      <c r="A37" s="13"/>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14"/>
      <c r="AG37" s="15"/>
    </row>
    <row r="38" spans="1:33" x14ac:dyDescent="0.2">
      <c r="A38" s="12"/>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2"/>
      <c r="AG38" s="15"/>
    </row>
    <row r="39" spans="1:33" x14ac:dyDescent="0.2">
      <c r="A39" s="12"/>
      <c r="B39" s="4"/>
      <c r="C39" s="4"/>
      <c r="D39" s="21"/>
      <c r="E39" s="21"/>
      <c r="F39" s="21"/>
      <c r="G39" s="21"/>
      <c r="H39" s="21"/>
      <c r="I39" s="4"/>
      <c r="J39" s="4"/>
      <c r="K39" s="4"/>
      <c r="L39" s="4"/>
      <c r="M39" s="4"/>
      <c r="N39" s="4"/>
      <c r="O39" s="4"/>
      <c r="P39" s="4"/>
      <c r="Q39" s="4"/>
      <c r="R39" s="4"/>
      <c r="S39" s="4"/>
      <c r="T39" s="4"/>
      <c r="U39" s="4"/>
      <c r="V39" s="4"/>
      <c r="W39" s="4"/>
      <c r="X39" s="4"/>
      <c r="Y39" s="4"/>
      <c r="Z39" s="4"/>
      <c r="AA39" s="4"/>
      <c r="AB39" s="4"/>
      <c r="AC39" s="4"/>
      <c r="AD39" s="4"/>
      <c r="AE39" s="4"/>
      <c r="AF39" s="2"/>
      <c r="AG39" s="15"/>
    </row>
    <row r="40" spans="1:33" x14ac:dyDescent="0.2">
      <c r="A40" s="12"/>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2"/>
      <c r="AG40" s="15"/>
    </row>
    <row r="41" spans="1:33" x14ac:dyDescent="0.2">
      <c r="A41" s="12"/>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2"/>
      <c r="AG41" s="15"/>
    </row>
    <row r="42" spans="1:33" x14ac:dyDescent="0.2">
      <c r="A42" s="1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2"/>
      <c r="AG42" s="15"/>
    </row>
    <row r="43" spans="1:33" x14ac:dyDescent="0.2">
      <c r="A43" s="1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2"/>
      <c r="AG43" s="15"/>
    </row>
    <row r="44" spans="1:33" x14ac:dyDescent="0.2">
      <c r="A44" s="12"/>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2"/>
      <c r="AG44" s="15"/>
    </row>
    <row r="45" spans="1:33" s="5" customFormat="1" ht="13" x14ac:dyDescent="0.2">
      <c r="A45" s="7"/>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8"/>
    </row>
    <row r="46" spans="1:33" x14ac:dyDescent="0.2">
      <c r="A46" s="13"/>
      <c r="B46" s="14"/>
      <c r="C46" s="14"/>
      <c r="D46" s="14"/>
      <c r="E46" s="14"/>
      <c r="F46" s="14"/>
      <c r="G46" s="4"/>
      <c r="H46" s="4"/>
      <c r="I46" s="4"/>
      <c r="J46" s="4"/>
      <c r="K46" s="4"/>
      <c r="L46" s="4"/>
      <c r="M46" s="4"/>
      <c r="N46" s="4"/>
      <c r="O46" s="4"/>
      <c r="P46" s="4"/>
      <c r="Q46" s="4"/>
      <c r="R46" s="4"/>
      <c r="S46" s="4"/>
      <c r="T46" s="4"/>
      <c r="U46" s="4"/>
      <c r="V46" s="4"/>
      <c r="W46" s="4"/>
      <c r="X46" s="4"/>
      <c r="Y46" s="4"/>
      <c r="Z46" s="4"/>
      <c r="AA46" s="4"/>
      <c r="AB46" s="4"/>
      <c r="AC46" s="4"/>
      <c r="AD46" s="4"/>
      <c r="AE46" s="14"/>
      <c r="AF46" s="14"/>
      <c r="AG46" s="15"/>
    </row>
    <row r="47" spans="1:33" x14ac:dyDescent="0.2">
      <c r="A47" s="13" t="s">
        <v>48</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5"/>
    </row>
    <row r="48" spans="1:33" ht="9" customHeight="1" x14ac:dyDescent="0.2">
      <c r="A48" s="13"/>
      <c r="B48" s="1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14"/>
      <c r="AF48" s="14"/>
      <c r="AG48" s="15"/>
    </row>
    <row r="49" spans="1:33" x14ac:dyDescent="0.2">
      <c r="A49" s="13"/>
      <c r="B49" s="14"/>
      <c r="C49" s="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4"/>
      <c r="AE49" s="14"/>
      <c r="AF49" s="14"/>
      <c r="AG49" s="15"/>
    </row>
    <row r="50" spans="1:33" x14ac:dyDescent="0.2">
      <c r="A50" s="13"/>
      <c r="B50" s="1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14"/>
      <c r="AF50" s="14"/>
      <c r="AG50" s="15"/>
    </row>
    <row r="51" spans="1:33" x14ac:dyDescent="0.2">
      <c r="A51" s="13"/>
      <c r="B51" s="14"/>
      <c r="C51" s="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4"/>
      <c r="AE51" s="14"/>
      <c r="AF51" s="14"/>
      <c r="AG51" s="15"/>
    </row>
    <row r="52" spans="1:33" x14ac:dyDescent="0.2">
      <c r="A52" s="13"/>
      <c r="B52" s="1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14"/>
      <c r="AF52" s="14"/>
      <c r="AG52" s="15"/>
    </row>
    <row r="53" spans="1:33" x14ac:dyDescent="0.2">
      <c r="A53" s="13"/>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5"/>
    </row>
    <row r="54" spans="1:33" ht="14.5" thickBot="1" x14ac:dyDescent="0.25">
      <c r="A54" s="16"/>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8"/>
    </row>
    <row r="55" spans="1:33" x14ac:dyDescent="0.2">
      <c r="A55" s="5"/>
    </row>
  </sheetData>
  <mergeCells count="41">
    <mergeCell ref="Q12:R12"/>
    <mergeCell ref="S12:Y12"/>
    <mergeCell ref="G12:H12"/>
    <mergeCell ref="I12:O12"/>
    <mergeCell ref="A2:AG2"/>
    <mergeCell ref="A7:AG7"/>
    <mergeCell ref="I4:AG4"/>
    <mergeCell ref="I5:AG5"/>
    <mergeCell ref="A4:H4"/>
    <mergeCell ref="A5:H5"/>
    <mergeCell ref="G13:H13"/>
    <mergeCell ref="I13:O13"/>
    <mergeCell ref="Q13:R13"/>
    <mergeCell ref="S13:Y13"/>
    <mergeCell ref="U14:AG14"/>
    <mergeCell ref="U20:AG20"/>
    <mergeCell ref="G23:H23"/>
    <mergeCell ref="I23:O23"/>
    <mergeCell ref="Q23:R23"/>
    <mergeCell ref="S23:Y23"/>
    <mergeCell ref="G20:H20"/>
    <mergeCell ref="J20:K20"/>
    <mergeCell ref="M20:N20"/>
    <mergeCell ref="O20:P20"/>
    <mergeCell ref="R20:S20"/>
    <mergeCell ref="G19:H19"/>
    <mergeCell ref="I19:O19"/>
    <mergeCell ref="Q19:R19"/>
    <mergeCell ref="S19:Y19"/>
    <mergeCell ref="G14:H14"/>
    <mergeCell ref="C16:AF16"/>
    <mergeCell ref="J14:K14"/>
    <mergeCell ref="M14:N14"/>
    <mergeCell ref="O14:P14"/>
    <mergeCell ref="R14:S14"/>
    <mergeCell ref="U24:AG24"/>
    <mergeCell ref="G24:H24"/>
    <mergeCell ref="J24:K24"/>
    <mergeCell ref="M24:N24"/>
    <mergeCell ref="O24:P24"/>
    <mergeCell ref="R24:S24"/>
  </mergeCells>
  <phoneticPr fontId="12"/>
  <pageMargins left="0.59055118110236227" right="0.39370078740157483" top="0.52" bottom="0.39370078740157483" header="0.67"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63"/>
  <sheetViews>
    <sheetView view="pageBreakPreview" topLeftCell="A37" zoomScale="78" zoomScaleNormal="100" zoomScaleSheetLayoutView="78" workbookViewId="0">
      <selection activeCell="W10" sqref="W10:AG10"/>
    </sheetView>
  </sheetViews>
  <sheetFormatPr defaultColWidth="2.58203125" defaultRowHeight="20.149999999999999" customHeight="1" x14ac:dyDescent="0.2"/>
  <cols>
    <col min="1" max="1" width="3.33203125" style="44" customWidth="1"/>
    <col min="2" max="7" width="2.83203125" style="44" customWidth="1"/>
    <col min="8" max="33" width="2.58203125" style="44" customWidth="1"/>
    <col min="34" max="34" width="3.75" style="44" customWidth="1"/>
    <col min="35" max="36" width="2.83203125" style="44" customWidth="1"/>
    <col min="37" max="256" width="2.58203125" style="44"/>
    <col min="257" max="289" width="2.58203125" style="44" customWidth="1"/>
    <col min="290" max="290" width="4.08203125" style="44" customWidth="1"/>
    <col min="291" max="292" width="2.83203125" style="44" customWidth="1"/>
    <col min="293" max="512" width="2.58203125" style="44"/>
    <col min="513" max="545" width="2.58203125" style="44" customWidth="1"/>
    <col min="546" max="546" width="4.08203125" style="44" customWidth="1"/>
    <col min="547" max="548" width="2.83203125" style="44" customWidth="1"/>
    <col min="549" max="768" width="2.58203125" style="44"/>
    <col min="769" max="801" width="2.58203125" style="44" customWidth="1"/>
    <col min="802" max="802" width="4.08203125" style="44" customWidth="1"/>
    <col min="803" max="804" width="2.83203125" style="44" customWidth="1"/>
    <col min="805" max="1024" width="2.58203125" style="44"/>
    <col min="1025" max="1057" width="2.58203125" style="44" customWidth="1"/>
    <col min="1058" max="1058" width="4.08203125" style="44" customWidth="1"/>
    <col min="1059" max="1060" width="2.83203125" style="44" customWidth="1"/>
    <col min="1061" max="1280" width="2.58203125" style="44"/>
    <col min="1281" max="1313" width="2.58203125" style="44" customWidth="1"/>
    <col min="1314" max="1314" width="4.08203125" style="44" customWidth="1"/>
    <col min="1315" max="1316" width="2.83203125" style="44" customWidth="1"/>
    <col min="1317" max="1536" width="2.58203125" style="44"/>
    <col min="1537" max="1569" width="2.58203125" style="44" customWidth="1"/>
    <col min="1570" max="1570" width="4.08203125" style="44" customWidth="1"/>
    <col min="1571" max="1572" width="2.83203125" style="44" customWidth="1"/>
    <col min="1573" max="1792" width="2.58203125" style="44"/>
    <col min="1793" max="1825" width="2.58203125" style="44" customWidth="1"/>
    <col min="1826" max="1826" width="4.08203125" style="44" customWidth="1"/>
    <col min="1827" max="1828" width="2.83203125" style="44" customWidth="1"/>
    <col min="1829" max="2048" width="2.58203125" style="44"/>
    <col min="2049" max="2081" width="2.58203125" style="44" customWidth="1"/>
    <col min="2082" max="2082" width="4.08203125" style="44" customWidth="1"/>
    <col min="2083" max="2084" width="2.83203125" style="44" customWidth="1"/>
    <col min="2085" max="2304" width="2.58203125" style="44"/>
    <col min="2305" max="2337" width="2.58203125" style="44" customWidth="1"/>
    <col min="2338" max="2338" width="4.08203125" style="44" customWidth="1"/>
    <col min="2339" max="2340" width="2.83203125" style="44" customWidth="1"/>
    <col min="2341" max="2560" width="2.58203125" style="44"/>
    <col min="2561" max="2593" width="2.58203125" style="44" customWidth="1"/>
    <col min="2594" max="2594" width="4.08203125" style="44" customWidth="1"/>
    <col min="2595" max="2596" width="2.83203125" style="44" customWidth="1"/>
    <col min="2597" max="2816" width="2.58203125" style="44"/>
    <col min="2817" max="2849" width="2.58203125" style="44" customWidth="1"/>
    <col min="2850" max="2850" width="4.08203125" style="44" customWidth="1"/>
    <col min="2851" max="2852" width="2.83203125" style="44" customWidth="1"/>
    <col min="2853" max="3072" width="2.58203125" style="44"/>
    <col min="3073" max="3105" width="2.58203125" style="44" customWidth="1"/>
    <col min="3106" max="3106" width="4.08203125" style="44" customWidth="1"/>
    <col min="3107" max="3108" width="2.83203125" style="44" customWidth="1"/>
    <col min="3109" max="3328" width="2.58203125" style="44"/>
    <col min="3329" max="3361" width="2.58203125" style="44" customWidth="1"/>
    <col min="3362" max="3362" width="4.08203125" style="44" customWidth="1"/>
    <col min="3363" max="3364" width="2.83203125" style="44" customWidth="1"/>
    <col min="3365" max="3584" width="2.58203125" style="44"/>
    <col min="3585" max="3617" width="2.58203125" style="44" customWidth="1"/>
    <col min="3618" max="3618" width="4.08203125" style="44" customWidth="1"/>
    <col min="3619" max="3620" width="2.83203125" style="44" customWidth="1"/>
    <col min="3621" max="3840" width="2.58203125" style="44"/>
    <col min="3841" max="3873" width="2.58203125" style="44" customWidth="1"/>
    <col min="3874" max="3874" width="4.08203125" style="44" customWidth="1"/>
    <col min="3875" max="3876" width="2.83203125" style="44" customWidth="1"/>
    <col min="3877" max="4096" width="2.58203125" style="44"/>
    <col min="4097" max="4129" width="2.58203125" style="44" customWidth="1"/>
    <col min="4130" max="4130" width="4.08203125" style="44" customWidth="1"/>
    <col min="4131" max="4132" width="2.83203125" style="44" customWidth="1"/>
    <col min="4133" max="4352" width="2.58203125" style="44"/>
    <col min="4353" max="4385" width="2.58203125" style="44" customWidth="1"/>
    <col min="4386" max="4386" width="4.08203125" style="44" customWidth="1"/>
    <col min="4387" max="4388" width="2.83203125" style="44" customWidth="1"/>
    <col min="4389" max="4608" width="2.58203125" style="44"/>
    <col min="4609" max="4641" width="2.58203125" style="44" customWidth="1"/>
    <col min="4642" max="4642" width="4.08203125" style="44" customWidth="1"/>
    <col min="4643" max="4644" width="2.83203125" style="44" customWidth="1"/>
    <col min="4645" max="4864" width="2.58203125" style="44"/>
    <col min="4865" max="4897" width="2.58203125" style="44" customWidth="1"/>
    <col min="4898" max="4898" width="4.08203125" style="44" customWidth="1"/>
    <col min="4899" max="4900" width="2.83203125" style="44" customWidth="1"/>
    <col min="4901" max="5120" width="2.58203125" style="44"/>
    <col min="5121" max="5153" width="2.58203125" style="44" customWidth="1"/>
    <col min="5154" max="5154" width="4.08203125" style="44" customWidth="1"/>
    <col min="5155" max="5156" width="2.83203125" style="44" customWidth="1"/>
    <col min="5157" max="5376" width="2.58203125" style="44"/>
    <col min="5377" max="5409" width="2.58203125" style="44" customWidth="1"/>
    <col min="5410" max="5410" width="4.08203125" style="44" customWidth="1"/>
    <col min="5411" max="5412" width="2.83203125" style="44" customWidth="1"/>
    <col min="5413" max="5632" width="2.58203125" style="44"/>
    <col min="5633" max="5665" width="2.58203125" style="44" customWidth="1"/>
    <col min="5666" max="5666" width="4.08203125" style="44" customWidth="1"/>
    <col min="5667" max="5668" width="2.83203125" style="44" customWidth="1"/>
    <col min="5669" max="5888" width="2.58203125" style="44"/>
    <col min="5889" max="5921" width="2.58203125" style="44" customWidth="1"/>
    <col min="5922" max="5922" width="4.08203125" style="44" customWidth="1"/>
    <col min="5923" max="5924" width="2.83203125" style="44" customWidth="1"/>
    <col min="5925" max="6144" width="2.58203125" style="44"/>
    <col min="6145" max="6177" width="2.58203125" style="44" customWidth="1"/>
    <col min="6178" max="6178" width="4.08203125" style="44" customWidth="1"/>
    <col min="6179" max="6180" width="2.83203125" style="44" customWidth="1"/>
    <col min="6181" max="6400" width="2.58203125" style="44"/>
    <col min="6401" max="6433" width="2.58203125" style="44" customWidth="1"/>
    <col min="6434" max="6434" width="4.08203125" style="44" customWidth="1"/>
    <col min="6435" max="6436" width="2.83203125" style="44" customWidth="1"/>
    <col min="6437" max="6656" width="2.58203125" style="44"/>
    <col min="6657" max="6689" width="2.58203125" style="44" customWidth="1"/>
    <col min="6690" max="6690" width="4.08203125" style="44" customWidth="1"/>
    <col min="6691" max="6692" width="2.83203125" style="44" customWidth="1"/>
    <col min="6693" max="6912" width="2.58203125" style="44"/>
    <col min="6913" max="6945" width="2.58203125" style="44" customWidth="1"/>
    <col min="6946" max="6946" width="4.08203125" style="44" customWidth="1"/>
    <col min="6947" max="6948" width="2.83203125" style="44" customWidth="1"/>
    <col min="6949" max="7168" width="2.58203125" style="44"/>
    <col min="7169" max="7201" width="2.58203125" style="44" customWidth="1"/>
    <col min="7202" max="7202" width="4.08203125" style="44" customWidth="1"/>
    <col min="7203" max="7204" width="2.83203125" style="44" customWidth="1"/>
    <col min="7205" max="7424" width="2.58203125" style="44"/>
    <col min="7425" max="7457" width="2.58203125" style="44" customWidth="1"/>
    <col min="7458" max="7458" width="4.08203125" style="44" customWidth="1"/>
    <col min="7459" max="7460" width="2.83203125" style="44" customWidth="1"/>
    <col min="7461" max="7680" width="2.58203125" style="44"/>
    <col min="7681" max="7713" width="2.58203125" style="44" customWidth="1"/>
    <col min="7714" max="7714" width="4.08203125" style="44" customWidth="1"/>
    <col min="7715" max="7716" width="2.83203125" style="44" customWidth="1"/>
    <col min="7717" max="7936" width="2.58203125" style="44"/>
    <col min="7937" max="7969" width="2.58203125" style="44" customWidth="1"/>
    <col min="7970" max="7970" width="4.08203125" style="44" customWidth="1"/>
    <col min="7971" max="7972" width="2.83203125" style="44" customWidth="1"/>
    <col min="7973" max="8192" width="2.58203125" style="44"/>
    <col min="8193" max="8225" width="2.58203125" style="44" customWidth="1"/>
    <col min="8226" max="8226" width="4.08203125" style="44" customWidth="1"/>
    <col min="8227" max="8228" width="2.83203125" style="44" customWidth="1"/>
    <col min="8229" max="8448" width="2.58203125" style="44"/>
    <col min="8449" max="8481" width="2.58203125" style="44" customWidth="1"/>
    <col min="8482" max="8482" width="4.08203125" style="44" customWidth="1"/>
    <col min="8483" max="8484" width="2.83203125" style="44" customWidth="1"/>
    <col min="8485" max="8704" width="2.58203125" style="44"/>
    <col min="8705" max="8737" width="2.58203125" style="44" customWidth="1"/>
    <col min="8738" max="8738" width="4.08203125" style="44" customWidth="1"/>
    <col min="8739" max="8740" width="2.83203125" style="44" customWidth="1"/>
    <col min="8741" max="8960" width="2.58203125" style="44"/>
    <col min="8961" max="8993" width="2.58203125" style="44" customWidth="1"/>
    <col min="8994" max="8994" width="4.08203125" style="44" customWidth="1"/>
    <col min="8995" max="8996" width="2.83203125" style="44" customWidth="1"/>
    <col min="8997" max="9216" width="2.58203125" style="44"/>
    <col min="9217" max="9249" width="2.58203125" style="44" customWidth="1"/>
    <col min="9250" max="9250" width="4.08203125" style="44" customWidth="1"/>
    <col min="9251" max="9252" width="2.83203125" style="44" customWidth="1"/>
    <col min="9253" max="9472" width="2.58203125" style="44"/>
    <col min="9473" max="9505" width="2.58203125" style="44" customWidth="1"/>
    <col min="9506" max="9506" width="4.08203125" style="44" customWidth="1"/>
    <col min="9507" max="9508" width="2.83203125" style="44" customWidth="1"/>
    <col min="9509" max="9728" width="2.58203125" style="44"/>
    <col min="9729" max="9761" width="2.58203125" style="44" customWidth="1"/>
    <col min="9762" max="9762" width="4.08203125" style="44" customWidth="1"/>
    <col min="9763" max="9764" width="2.83203125" style="44" customWidth="1"/>
    <col min="9765" max="9984" width="2.58203125" style="44"/>
    <col min="9985" max="10017" width="2.58203125" style="44" customWidth="1"/>
    <col min="10018" max="10018" width="4.08203125" style="44" customWidth="1"/>
    <col min="10019" max="10020" width="2.83203125" style="44" customWidth="1"/>
    <col min="10021" max="10240" width="2.58203125" style="44"/>
    <col min="10241" max="10273" width="2.58203125" style="44" customWidth="1"/>
    <col min="10274" max="10274" width="4.08203125" style="44" customWidth="1"/>
    <col min="10275" max="10276" width="2.83203125" style="44" customWidth="1"/>
    <col min="10277" max="10496" width="2.58203125" style="44"/>
    <col min="10497" max="10529" width="2.58203125" style="44" customWidth="1"/>
    <col min="10530" max="10530" width="4.08203125" style="44" customWidth="1"/>
    <col min="10531" max="10532" width="2.83203125" style="44" customWidth="1"/>
    <col min="10533" max="10752" width="2.58203125" style="44"/>
    <col min="10753" max="10785" width="2.58203125" style="44" customWidth="1"/>
    <col min="10786" max="10786" width="4.08203125" style="44" customWidth="1"/>
    <col min="10787" max="10788" width="2.83203125" style="44" customWidth="1"/>
    <col min="10789" max="11008" width="2.58203125" style="44"/>
    <col min="11009" max="11041" width="2.58203125" style="44" customWidth="1"/>
    <col min="11042" max="11042" width="4.08203125" style="44" customWidth="1"/>
    <col min="11043" max="11044" width="2.83203125" style="44" customWidth="1"/>
    <col min="11045" max="11264" width="2.58203125" style="44"/>
    <col min="11265" max="11297" width="2.58203125" style="44" customWidth="1"/>
    <col min="11298" max="11298" width="4.08203125" style="44" customWidth="1"/>
    <col min="11299" max="11300" width="2.83203125" style="44" customWidth="1"/>
    <col min="11301" max="11520" width="2.58203125" style="44"/>
    <col min="11521" max="11553" width="2.58203125" style="44" customWidth="1"/>
    <col min="11554" max="11554" width="4.08203125" style="44" customWidth="1"/>
    <col min="11555" max="11556" width="2.83203125" style="44" customWidth="1"/>
    <col min="11557" max="11776" width="2.58203125" style="44"/>
    <col min="11777" max="11809" width="2.58203125" style="44" customWidth="1"/>
    <col min="11810" max="11810" width="4.08203125" style="44" customWidth="1"/>
    <col min="11811" max="11812" width="2.83203125" style="44" customWidth="1"/>
    <col min="11813" max="12032" width="2.58203125" style="44"/>
    <col min="12033" max="12065" width="2.58203125" style="44" customWidth="1"/>
    <col min="12066" max="12066" width="4.08203125" style="44" customWidth="1"/>
    <col min="12067" max="12068" width="2.83203125" style="44" customWidth="1"/>
    <col min="12069" max="12288" width="2.58203125" style="44"/>
    <col min="12289" max="12321" width="2.58203125" style="44" customWidth="1"/>
    <col min="12322" max="12322" width="4.08203125" style="44" customWidth="1"/>
    <col min="12323" max="12324" width="2.83203125" style="44" customWidth="1"/>
    <col min="12325" max="12544" width="2.58203125" style="44"/>
    <col min="12545" max="12577" width="2.58203125" style="44" customWidth="1"/>
    <col min="12578" max="12578" width="4.08203125" style="44" customWidth="1"/>
    <col min="12579" max="12580" width="2.83203125" style="44" customWidth="1"/>
    <col min="12581" max="12800" width="2.58203125" style="44"/>
    <col min="12801" max="12833" width="2.58203125" style="44" customWidth="1"/>
    <col min="12834" max="12834" width="4.08203125" style="44" customWidth="1"/>
    <col min="12835" max="12836" width="2.83203125" style="44" customWidth="1"/>
    <col min="12837" max="13056" width="2.58203125" style="44"/>
    <col min="13057" max="13089" width="2.58203125" style="44" customWidth="1"/>
    <col min="13090" max="13090" width="4.08203125" style="44" customWidth="1"/>
    <col min="13091" max="13092" width="2.83203125" style="44" customWidth="1"/>
    <col min="13093" max="13312" width="2.58203125" style="44"/>
    <col min="13313" max="13345" width="2.58203125" style="44" customWidth="1"/>
    <col min="13346" max="13346" width="4.08203125" style="44" customWidth="1"/>
    <col min="13347" max="13348" width="2.83203125" style="44" customWidth="1"/>
    <col min="13349" max="13568" width="2.58203125" style="44"/>
    <col min="13569" max="13601" width="2.58203125" style="44" customWidth="1"/>
    <col min="13602" max="13602" width="4.08203125" style="44" customWidth="1"/>
    <col min="13603" max="13604" width="2.83203125" style="44" customWidth="1"/>
    <col min="13605" max="13824" width="2.58203125" style="44"/>
    <col min="13825" max="13857" width="2.58203125" style="44" customWidth="1"/>
    <col min="13858" max="13858" width="4.08203125" style="44" customWidth="1"/>
    <col min="13859" max="13860" width="2.83203125" style="44" customWidth="1"/>
    <col min="13861" max="14080" width="2.58203125" style="44"/>
    <col min="14081" max="14113" width="2.58203125" style="44" customWidth="1"/>
    <col min="14114" max="14114" width="4.08203125" style="44" customWidth="1"/>
    <col min="14115" max="14116" width="2.83203125" style="44" customWidth="1"/>
    <col min="14117" max="14336" width="2.58203125" style="44"/>
    <col min="14337" max="14369" width="2.58203125" style="44" customWidth="1"/>
    <col min="14370" max="14370" width="4.08203125" style="44" customWidth="1"/>
    <col min="14371" max="14372" width="2.83203125" style="44" customWidth="1"/>
    <col min="14373" max="14592" width="2.58203125" style="44"/>
    <col min="14593" max="14625" width="2.58203125" style="44" customWidth="1"/>
    <col min="14626" max="14626" width="4.08203125" style="44" customWidth="1"/>
    <col min="14627" max="14628" width="2.83203125" style="44" customWidth="1"/>
    <col min="14629" max="14848" width="2.58203125" style="44"/>
    <col min="14849" max="14881" width="2.58203125" style="44" customWidth="1"/>
    <col min="14882" max="14882" width="4.08203125" style="44" customWidth="1"/>
    <col min="14883" max="14884" width="2.83203125" style="44" customWidth="1"/>
    <col min="14885" max="15104" width="2.58203125" style="44"/>
    <col min="15105" max="15137" width="2.58203125" style="44" customWidth="1"/>
    <col min="15138" max="15138" width="4.08203125" style="44" customWidth="1"/>
    <col min="15139" max="15140" width="2.83203125" style="44" customWidth="1"/>
    <col min="15141" max="15360" width="2.58203125" style="44"/>
    <col min="15361" max="15393" width="2.58203125" style="44" customWidth="1"/>
    <col min="15394" max="15394" width="4.08203125" style="44" customWidth="1"/>
    <col min="15395" max="15396" width="2.83203125" style="44" customWidth="1"/>
    <col min="15397" max="15616" width="2.58203125" style="44"/>
    <col min="15617" max="15649" width="2.58203125" style="44" customWidth="1"/>
    <col min="15650" max="15650" width="4.08203125" style="44" customWidth="1"/>
    <col min="15651" max="15652" width="2.83203125" style="44" customWidth="1"/>
    <col min="15653" max="15872" width="2.58203125" style="44"/>
    <col min="15873" max="15905" width="2.58203125" style="44" customWidth="1"/>
    <col min="15906" max="15906" width="4.08203125" style="44" customWidth="1"/>
    <col min="15907" max="15908" width="2.83203125" style="44" customWidth="1"/>
    <col min="15909" max="16128" width="2.58203125" style="44"/>
    <col min="16129" max="16161" width="2.58203125" style="44" customWidth="1"/>
    <col min="16162" max="16162" width="4.08203125" style="44" customWidth="1"/>
    <col min="16163" max="16164" width="2.83203125" style="44" customWidth="1"/>
    <col min="16165" max="16384" width="2.58203125" style="44"/>
  </cols>
  <sheetData>
    <row r="1" spans="1:72" ht="17.25" customHeight="1" x14ac:dyDescent="0.2">
      <c r="A1" s="182" t="s">
        <v>321</v>
      </c>
      <c r="B1" s="45"/>
      <c r="C1" s="45"/>
      <c r="D1" s="45"/>
      <c r="E1" s="45"/>
      <c r="F1" s="45"/>
      <c r="G1" s="45"/>
      <c r="M1" s="46"/>
      <c r="N1" s="46"/>
      <c r="W1" s="47"/>
      <c r="Y1" s="46"/>
      <c r="Z1" s="46"/>
      <c r="AK1" s="117"/>
      <c r="AL1" s="117"/>
      <c r="AM1" s="117"/>
      <c r="AN1" s="117"/>
      <c r="AO1" s="117"/>
      <c r="AP1" s="117"/>
      <c r="AQ1" s="117"/>
      <c r="AR1" s="117"/>
      <c r="AS1" s="117"/>
      <c r="AT1" s="117"/>
      <c r="AU1" s="117"/>
      <c r="AV1" s="117"/>
      <c r="AW1" s="221"/>
      <c r="AX1" s="221"/>
      <c r="AY1" s="221"/>
      <c r="AZ1" s="221"/>
      <c r="BA1" s="221"/>
      <c r="BB1" s="221"/>
      <c r="BC1" s="221"/>
      <c r="BD1" s="221"/>
      <c r="BE1" s="221"/>
      <c r="BF1" s="221"/>
      <c r="BG1" s="221"/>
      <c r="BH1" s="221"/>
      <c r="BI1" s="47"/>
      <c r="BJ1" s="47"/>
      <c r="BK1" s="47"/>
      <c r="BL1" s="47"/>
      <c r="BM1" s="47"/>
      <c r="BN1" s="47"/>
      <c r="BO1" s="47"/>
      <c r="BP1" s="47"/>
      <c r="BQ1" s="47"/>
      <c r="BR1" s="221"/>
      <c r="BS1" s="221"/>
      <c r="BT1" s="221"/>
    </row>
    <row r="2" spans="1:72" ht="26.25" customHeight="1" x14ac:dyDescent="0.2">
      <c r="W2" s="47"/>
      <c r="X2" s="47"/>
      <c r="Y2" s="47"/>
      <c r="Z2" s="47"/>
      <c r="AA2" s="47"/>
      <c r="AB2" s="47"/>
      <c r="AC2" s="47"/>
      <c r="AD2" s="47"/>
      <c r="AE2" s="47"/>
      <c r="AK2" s="117"/>
      <c r="AL2" s="117"/>
      <c r="AM2" s="117"/>
      <c r="AN2" s="117"/>
      <c r="AO2" s="117"/>
      <c r="AP2" s="117"/>
      <c r="AQ2" s="117"/>
      <c r="AR2" s="117"/>
      <c r="AS2" s="117"/>
      <c r="AT2" s="117"/>
      <c r="AU2" s="117"/>
      <c r="AV2" s="117"/>
      <c r="AW2" s="221"/>
      <c r="AX2" s="221"/>
      <c r="AY2" s="221"/>
      <c r="AZ2" s="221"/>
      <c r="BA2" s="221"/>
      <c r="BB2" s="221"/>
      <c r="BC2" s="221"/>
      <c r="BD2" s="221"/>
      <c r="BE2" s="221"/>
      <c r="BF2" s="221"/>
      <c r="BG2" s="221"/>
      <c r="BH2" s="221"/>
      <c r="BI2" s="47"/>
      <c r="BJ2" s="47"/>
      <c r="BK2" s="47"/>
      <c r="BL2" s="47"/>
      <c r="BM2" s="47"/>
      <c r="BN2" s="47"/>
      <c r="BO2" s="47"/>
      <c r="BP2" s="47"/>
      <c r="BQ2" s="47"/>
      <c r="BR2" s="221"/>
      <c r="BS2" s="221"/>
      <c r="BT2" s="221"/>
    </row>
    <row r="3" spans="1:72" ht="16.5" x14ac:dyDescent="0.2">
      <c r="A3" s="1260" t="s">
        <v>309</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K3" s="117"/>
      <c r="AL3" s="117"/>
      <c r="AM3" s="117"/>
      <c r="AN3" s="117"/>
      <c r="AO3" s="117"/>
      <c r="AP3" s="117"/>
      <c r="AQ3" s="117"/>
      <c r="AR3" s="117"/>
      <c r="AS3" s="117"/>
      <c r="AT3" s="117"/>
      <c r="AU3" s="117"/>
      <c r="AV3" s="117"/>
      <c r="AW3" s="221"/>
      <c r="AX3" s="221"/>
      <c r="AY3" s="221"/>
      <c r="AZ3" s="221"/>
      <c r="BA3" s="221"/>
      <c r="BB3" s="221"/>
      <c r="BC3" s="221"/>
      <c r="BD3" s="221"/>
      <c r="BE3" s="221"/>
      <c r="BF3" s="221"/>
      <c r="BG3" s="221"/>
      <c r="BH3" s="221"/>
      <c r="BI3" s="221"/>
      <c r="BJ3" s="221"/>
      <c r="BK3" s="221"/>
      <c r="BL3" s="221"/>
      <c r="BM3" s="47"/>
      <c r="BN3" s="47"/>
      <c r="BO3" s="47"/>
      <c r="BP3" s="47"/>
      <c r="BQ3" s="47"/>
      <c r="BR3" s="47"/>
      <c r="BS3" s="47"/>
      <c r="BT3" s="47"/>
    </row>
    <row r="4" spans="1:72" ht="16.5" x14ac:dyDescent="0.2">
      <c r="A4" s="696" t="s">
        <v>310</v>
      </c>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6"/>
      <c r="AC4" s="696"/>
      <c r="AD4" s="696"/>
      <c r="AE4" s="696"/>
      <c r="AF4" s="696"/>
      <c r="AG4" s="696"/>
      <c r="AH4" s="696"/>
      <c r="AK4" s="117"/>
      <c r="AL4" s="117"/>
      <c r="AM4" s="117"/>
      <c r="AN4" s="117"/>
      <c r="AO4" s="117"/>
      <c r="AP4" s="117"/>
      <c r="AQ4" s="117"/>
      <c r="AR4" s="117"/>
      <c r="AS4" s="117"/>
      <c r="AT4" s="117"/>
      <c r="AU4" s="117"/>
      <c r="AV4" s="117"/>
      <c r="AW4" s="221"/>
      <c r="AX4" s="221"/>
      <c r="AY4" s="221"/>
      <c r="AZ4" s="221"/>
      <c r="BA4" s="221"/>
      <c r="BB4" s="221"/>
      <c r="BC4" s="221"/>
      <c r="BD4" s="221"/>
      <c r="BE4" s="221"/>
      <c r="BF4" s="221"/>
      <c r="BG4" s="221"/>
      <c r="BH4" s="221"/>
      <c r="BI4" s="221"/>
      <c r="BJ4" s="221"/>
      <c r="BK4" s="221"/>
      <c r="BL4" s="221"/>
      <c r="BM4" s="47"/>
      <c r="BN4" s="47"/>
      <c r="BO4" s="47"/>
      <c r="BP4" s="47"/>
      <c r="BQ4" s="47"/>
      <c r="BR4" s="47"/>
      <c r="BS4" s="47"/>
      <c r="BT4" s="47"/>
    </row>
    <row r="5" spans="1:72" ht="21.75" customHeight="1" x14ac:dyDescent="0.2">
      <c r="G5" s="221"/>
      <c r="H5" s="221"/>
      <c r="I5" s="221"/>
      <c r="J5" s="221"/>
      <c r="K5" s="221"/>
      <c r="L5" s="221"/>
      <c r="M5" s="221"/>
      <c r="N5" s="221"/>
      <c r="O5" s="221"/>
      <c r="P5" s="221"/>
      <c r="Q5" s="221"/>
      <c r="R5" s="221"/>
      <c r="AK5" s="117"/>
      <c r="AL5" s="117"/>
      <c r="AM5" s="117"/>
      <c r="AN5" s="117"/>
      <c r="AO5" s="117"/>
      <c r="AP5" s="117"/>
      <c r="AQ5" s="117"/>
      <c r="AR5" s="117"/>
      <c r="AS5" s="117"/>
      <c r="AT5" s="117"/>
      <c r="AU5" s="117"/>
      <c r="AV5" s="117"/>
      <c r="AW5" s="221"/>
      <c r="AX5" s="221"/>
      <c r="AY5" s="221"/>
      <c r="AZ5" s="221"/>
      <c r="BA5" s="221"/>
      <c r="BB5" s="221"/>
      <c r="BC5" s="221"/>
      <c r="BD5" s="221"/>
      <c r="BE5" s="221"/>
      <c r="BF5" s="221"/>
      <c r="BG5" s="221"/>
      <c r="BH5" s="221"/>
      <c r="BI5" s="221"/>
      <c r="BJ5" s="221"/>
      <c r="BK5" s="221"/>
      <c r="BL5" s="221"/>
      <c r="BM5" s="47"/>
      <c r="BN5" s="47"/>
      <c r="BO5" s="47"/>
      <c r="BP5" s="47"/>
      <c r="BQ5" s="47"/>
      <c r="BR5" s="47"/>
      <c r="BS5" s="47"/>
      <c r="BT5" s="47"/>
    </row>
    <row r="6" spans="1:72" ht="16" customHeight="1" x14ac:dyDescent="0.2">
      <c r="C6" s="221"/>
      <c r="D6" s="221"/>
      <c r="F6" s="221"/>
      <c r="G6" s="221"/>
      <c r="H6" s="221"/>
      <c r="I6" s="221"/>
      <c r="J6" s="221"/>
      <c r="K6" s="221"/>
      <c r="Z6" s="724"/>
      <c r="AA6" s="724"/>
      <c r="AB6" s="44" t="s">
        <v>74</v>
      </c>
      <c r="AC6" s="724"/>
      <c r="AD6" s="724"/>
      <c r="AE6" s="44" t="s">
        <v>18</v>
      </c>
      <c r="AF6" s="724"/>
      <c r="AG6" s="724"/>
      <c r="AH6" s="44" t="s">
        <v>19</v>
      </c>
      <c r="AK6" s="117"/>
      <c r="AL6" s="117"/>
      <c r="AM6" s="117"/>
      <c r="AN6" s="117"/>
      <c r="AO6" s="117"/>
      <c r="AP6" s="117"/>
      <c r="AQ6" s="117"/>
      <c r="AR6" s="117"/>
      <c r="AS6" s="117"/>
      <c r="AT6" s="117"/>
      <c r="AU6" s="117"/>
      <c r="AV6" s="117"/>
      <c r="AW6" s="221"/>
      <c r="AX6" s="221"/>
      <c r="AY6" s="221"/>
      <c r="AZ6" s="221"/>
      <c r="BA6" s="221"/>
      <c r="BB6" s="221"/>
      <c r="BC6" s="221"/>
      <c r="BD6" s="221"/>
      <c r="BE6" s="221"/>
      <c r="BF6" s="221"/>
      <c r="BG6" s="221"/>
      <c r="BH6" s="221"/>
      <c r="BI6" s="221"/>
      <c r="BJ6" s="221"/>
      <c r="BK6" s="221"/>
      <c r="BL6" s="221"/>
      <c r="BM6" s="47"/>
      <c r="BN6" s="47"/>
      <c r="BO6" s="47"/>
      <c r="BP6" s="47"/>
      <c r="BQ6" s="47"/>
      <c r="BR6" s="47"/>
      <c r="BS6" s="47"/>
      <c r="BT6" s="47"/>
    </row>
    <row r="7" spans="1:72" ht="18" customHeight="1" x14ac:dyDescent="0.2">
      <c r="C7" s="221"/>
      <c r="D7" s="221"/>
      <c r="E7" s="221"/>
      <c r="F7" s="221"/>
      <c r="G7" s="221"/>
      <c r="H7" s="221"/>
      <c r="I7" s="221"/>
      <c r="J7" s="221"/>
      <c r="K7" s="221"/>
      <c r="AK7" s="117"/>
      <c r="AL7" s="117"/>
      <c r="AM7" s="117"/>
      <c r="AN7" s="117"/>
      <c r="AO7" s="117"/>
      <c r="AP7" s="117"/>
      <c r="AQ7" s="117"/>
      <c r="AR7" s="117"/>
      <c r="AS7" s="117"/>
      <c r="AT7" s="117"/>
      <c r="AU7" s="117"/>
      <c r="AV7" s="117"/>
      <c r="AW7" s="221"/>
      <c r="AX7" s="221"/>
      <c r="AY7" s="221"/>
      <c r="AZ7" s="221"/>
      <c r="BA7" s="221"/>
      <c r="BB7" s="221"/>
      <c r="BC7" s="221"/>
      <c r="BD7" s="221"/>
      <c r="BE7" s="221"/>
      <c r="BF7" s="221"/>
      <c r="BG7" s="221"/>
      <c r="BH7" s="221"/>
      <c r="BI7" s="221"/>
      <c r="BJ7" s="221"/>
      <c r="BK7" s="221"/>
      <c r="BL7" s="221"/>
      <c r="BM7" s="47"/>
      <c r="BN7" s="47"/>
      <c r="BO7" s="47"/>
      <c r="BP7" s="47"/>
      <c r="BQ7" s="47"/>
      <c r="BR7" s="47"/>
      <c r="BS7" s="47"/>
      <c r="BT7" s="47"/>
    </row>
    <row r="8" spans="1:72" ht="16.5" customHeight="1" x14ac:dyDescent="0.2">
      <c r="B8" s="44" t="s">
        <v>404</v>
      </c>
      <c r="H8" s="221"/>
      <c r="I8" s="221"/>
      <c r="J8" s="221"/>
      <c r="K8" s="221"/>
      <c r="Q8" s="725" t="s">
        <v>75</v>
      </c>
      <c r="R8" s="725"/>
      <c r="S8" s="725"/>
      <c r="W8" s="726"/>
      <c r="X8" s="726"/>
      <c r="Y8" s="726"/>
      <c r="Z8" s="726"/>
      <c r="AA8" s="726"/>
      <c r="AB8" s="726"/>
      <c r="AC8" s="726"/>
      <c r="AD8" s="726"/>
      <c r="AE8" s="726"/>
      <c r="AF8" s="726"/>
      <c r="AG8" s="726"/>
      <c r="AH8" s="726"/>
      <c r="AK8" s="117"/>
      <c r="AL8" s="117"/>
      <c r="AM8" s="117"/>
      <c r="AN8" s="117"/>
      <c r="AO8" s="117"/>
      <c r="AP8" s="117"/>
      <c r="AQ8" s="117"/>
      <c r="AR8" s="117"/>
      <c r="AS8" s="117"/>
      <c r="AT8" s="117"/>
      <c r="AU8" s="117"/>
      <c r="AV8" s="117"/>
      <c r="AW8" s="221"/>
      <c r="AX8" s="221"/>
      <c r="AY8" s="221"/>
      <c r="AZ8" s="221"/>
      <c r="BA8" s="221"/>
      <c r="BB8" s="221"/>
      <c r="BC8" s="221"/>
      <c r="BD8" s="221"/>
      <c r="BE8" s="221"/>
      <c r="BF8" s="221"/>
      <c r="BG8" s="221"/>
      <c r="BH8" s="221"/>
      <c r="BI8" s="221"/>
      <c r="BJ8" s="221"/>
      <c r="BK8" s="221"/>
      <c r="BL8" s="221"/>
      <c r="BM8" s="47"/>
      <c r="BN8" s="47"/>
      <c r="BO8" s="47"/>
      <c r="BP8" s="47"/>
      <c r="BQ8" s="47"/>
      <c r="BR8" s="47"/>
      <c r="BS8" s="47"/>
      <c r="BT8" s="47"/>
    </row>
    <row r="9" spans="1:72" ht="16.5" customHeight="1" x14ac:dyDescent="0.2">
      <c r="C9" s="221"/>
      <c r="D9" s="221"/>
      <c r="E9" s="221"/>
      <c r="F9" s="221"/>
      <c r="G9" s="221"/>
      <c r="H9" s="221"/>
      <c r="I9" s="221"/>
      <c r="J9" s="221"/>
      <c r="K9" s="221"/>
      <c r="M9" s="44" t="s">
        <v>76</v>
      </c>
      <c r="Q9" s="725" t="s">
        <v>194</v>
      </c>
      <c r="R9" s="725"/>
      <c r="S9" s="725"/>
      <c r="W9" s="726"/>
      <c r="X9" s="726"/>
      <c r="Y9" s="726"/>
      <c r="Z9" s="726"/>
      <c r="AA9" s="726"/>
      <c r="AB9" s="726"/>
      <c r="AC9" s="726"/>
      <c r="AD9" s="726"/>
      <c r="AE9" s="726"/>
      <c r="AF9" s="726"/>
      <c r="AG9" s="726"/>
      <c r="AH9" s="726"/>
      <c r="AK9" s="117"/>
      <c r="AL9" s="117"/>
      <c r="AM9" s="117"/>
      <c r="AN9" s="117"/>
      <c r="AO9" s="117"/>
      <c r="AP9" s="117"/>
      <c r="AQ9" s="117"/>
      <c r="AR9" s="117"/>
      <c r="AS9" s="117"/>
      <c r="AT9" s="117"/>
      <c r="AU9" s="117"/>
      <c r="AV9" s="117"/>
      <c r="AW9" s="221"/>
      <c r="AX9" s="221"/>
      <c r="AY9" s="221"/>
      <c r="AZ9" s="221"/>
      <c r="BA9" s="221"/>
      <c r="BB9" s="221"/>
      <c r="BC9" s="221"/>
      <c r="BD9" s="221"/>
      <c r="BE9" s="221"/>
      <c r="BF9" s="221"/>
      <c r="BG9" s="221"/>
      <c r="BH9" s="221"/>
      <c r="BI9" s="221"/>
      <c r="BJ9" s="221"/>
      <c r="BK9" s="221"/>
      <c r="BL9" s="221"/>
      <c r="BM9" s="47"/>
      <c r="BN9" s="47"/>
      <c r="BO9" s="47"/>
      <c r="BP9" s="47"/>
      <c r="BQ9" s="47"/>
      <c r="BR9" s="47"/>
      <c r="BS9" s="47"/>
      <c r="BT9" s="47"/>
    </row>
    <row r="10" spans="1:72" ht="16.5" customHeight="1" x14ac:dyDescent="0.2">
      <c r="C10" s="221"/>
      <c r="D10" s="221"/>
      <c r="E10" s="221"/>
      <c r="F10" s="221"/>
      <c r="G10" s="221"/>
      <c r="H10" s="221"/>
      <c r="I10" s="221"/>
      <c r="J10" s="221"/>
      <c r="K10" s="221"/>
      <c r="Q10" s="725" t="s">
        <v>77</v>
      </c>
      <c r="R10" s="725"/>
      <c r="S10" s="725"/>
      <c r="T10" s="725"/>
      <c r="U10" s="725"/>
      <c r="V10" s="725"/>
      <c r="W10" s="727"/>
      <c r="X10" s="727"/>
      <c r="Y10" s="727"/>
      <c r="Z10" s="727"/>
      <c r="AA10" s="727"/>
      <c r="AB10" s="727"/>
      <c r="AC10" s="727"/>
      <c r="AD10" s="727"/>
      <c r="AE10" s="727"/>
      <c r="AF10" s="727"/>
      <c r="AG10" s="727"/>
      <c r="AH10" s="118"/>
      <c r="AK10" s="117"/>
      <c r="AL10" s="117"/>
      <c r="AM10" s="117"/>
      <c r="AN10" s="117"/>
      <c r="AO10" s="117"/>
      <c r="AP10" s="117"/>
      <c r="AQ10" s="117"/>
      <c r="AR10" s="117"/>
      <c r="AS10" s="117"/>
      <c r="AT10" s="117"/>
      <c r="AU10" s="117"/>
      <c r="AV10" s="117"/>
      <c r="AW10" s="221"/>
      <c r="AX10" s="221"/>
      <c r="AY10" s="221"/>
      <c r="AZ10" s="221"/>
      <c r="BA10" s="221"/>
      <c r="BB10" s="221"/>
      <c r="BC10" s="221"/>
      <c r="BD10" s="221"/>
      <c r="BE10" s="221"/>
      <c r="BF10" s="221"/>
      <c r="BG10" s="221"/>
      <c r="BH10" s="221"/>
      <c r="BI10" s="221"/>
      <c r="BJ10" s="221"/>
      <c r="BK10" s="221"/>
      <c r="BL10" s="221"/>
      <c r="BM10" s="47"/>
      <c r="BN10" s="47"/>
      <c r="BO10" s="47"/>
      <c r="BP10" s="47"/>
      <c r="BQ10" s="47"/>
      <c r="BR10" s="47"/>
      <c r="BS10" s="47"/>
      <c r="BT10" s="47"/>
    </row>
    <row r="11" spans="1:72" ht="48" customHeight="1" x14ac:dyDescent="0.2">
      <c r="C11" s="221"/>
      <c r="D11" s="221"/>
      <c r="E11" s="221"/>
      <c r="F11" s="221"/>
      <c r="G11" s="221"/>
      <c r="H11" s="221"/>
      <c r="I11" s="221"/>
      <c r="J11" s="221"/>
      <c r="K11" s="221"/>
      <c r="X11" s="49"/>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221"/>
      <c r="BI11" s="221"/>
      <c r="BJ11" s="221"/>
      <c r="BK11" s="221"/>
      <c r="BL11" s="221"/>
      <c r="BM11" s="47"/>
      <c r="BN11" s="47"/>
      <c r="BO11" s="47"/>
      <c r="BP11" s="47"/>
      <c r="BQ11" s="47"/>
      <c r="BR11" s="47"/>
      <c r="BS11" s="47"/>
      <c r="BT11" s="47"/>
    </row>
    <row r="12" spans="1:72" ht="16" customHeight="1" x14ac:dyDescent="0.2">
      <c r="B12" s="44" t="s">
        <v>311</v>
      </c>
      <c r="AM12" s="221"/>
      <c r="AN12" s="221"/>
      <c r="AO12" s="221"/>
      <c r="AP12" s="221"/>
      <c r="AQ12" s="221"/>
      <c r="AR12" s="221"/>
      <c r="AS12" s="221"/>
      <c r="AT12" s="221"/>
      <c r="AU12" s="221"/>
      <c r="AV12" s="221"/>
      <c r="AW12" s="221"/>
      <c r="AX12" s="221"/>
      <c r="AY12" s="221"/>
      <c r="AZ12" s="221"/>
      <c r="BA12" s="221"/>
      <c r="BB12" s="221"/>
      <c r="BC12" s="221"/>
      <c r="BD12" s="221"/>
      <c r="BE12" s="221"/>
      <c r="BF12" s="221"/>
      <c r="BG12" s="221"/>
      <c r="BH12" s="221"/>
      <c r="BI12" s="221"/>
      <c r="BJ12" s="221"/>
      <c r="BK12" s="221"/>
      <c r="BL12" s="221"/>
      <c r="BM12" s="47"/>
      <c r="BN12" s="47"/>
      <c r="BO12" s="47"/>
      <c r="BP12" s="47"/>
      <c r="BQ12" s="47"/>
      <c r="BR12" s="47"/>
      <c r="BS12" s="47"/>
      <c r="BT12" s="47"/>
    </row>
    <row r="13" spans="1:72" ht="89.25" customHeight="1" x14ac:dyDescent="0.2">
      <c r="A13" s="1261" t="s">
        <v>51</v>
      </c>
      <c r="B13" s="1261"/>
      <c r="C13" s="1261"/>
      <c r="D13" s="1261"/>
      <c r="E13" s="1261"/>
      <c r="F13" s="1261"/>
      <c r="G13" s="1261"/>
      <c r="H13" s="1261"/>
      <c r="I13" s="1261"/>
      <c r="J13" s="1261"/>
      <c r="K13" s="1261"/>
      <c r="L13" s="1261"/>
      <c r="M13" s="1261"/>
      <c r="N13" s="1261"/>
      <c r="O13" s="1261"/>
      <c r="P13" s="1261"/>
      <c r="Q13" s="1261"/>
      <c r="R13" s="1261"/>
      <c r="S13" s="1261"/>
      <c r="T13" s="1261"/>
      <c r="U13" s="1261"/>
      <c r="V13" s="1261"/>
      <c r="W13" s="1261"/>
      <c r="X13" s="1261"/>
      <c r="Y13" s="1261"/>
      <c r="Z13" s="1261"/>
      <c r="AA13" s="1261"/>
      <c r="AB13" s="1261"/>
      <c r="AC13" s="1261"/>
      <c r="AD13" s="1261"/>
      <c r="AE13" s="1261"/>
      <c r="AF13" s="1261"/>
      <c r="AG13" s="1261"/>
      <c r="AH13" s="126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47"/>
      <c r="BN13" s="47"/>
      <c r="BO13" s="47"/>
      <c r="BP13" s="47"/>
      <c r="BQ13" s="47"/>
      <c r="BR13" s="47"/>
      <c r="BS13" s="47"/>
      <c r="BT13" s="47"/>
    </row>
    <row r="14" spans="1:72" ht="16.5" customHeight="1" x14ac:dyDescent="0.2">
      <c r="A14" s="225"/>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47"/>
      <c r="BN14" s="47"/>
      <c r="BO14" s="47"/>
      <c r="BP14" s="47"/>
      <c r="BQ14" s="47"/>
      <c r="BR14" s="47"/>
      <c r="BS14" s="47"/>
      <c r="BT14" s="47"/>
    </row>
    <row r="15" spans="1:72" ht="16" customHeight="1" x14ac:dyDescent="0.2">
      <c r="B15" s="44" t="s">
        <v>63</v>
      </c>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221"/>
      <c r="BK15" s="221"/>
      <c r="BL15" s="221"/>
      <c r="BM15" s="47"/>
      <c r="BN15" s="47"/>
      <c r="BO15" s="47"/>
      <c r="BP15" s="47"/>
      <c r="BQ15" s="47"/>
      <c r="BR15" s="47"/>
      <c r="BS15" s="47"/>
      <c r="BT15" s="47"/>
    </row>
    <row r="16" spans="1:72" ht="16" customHeight="1" x14ac:dyDescent="0.2">
      <c r="B16" s="1258" t="s">
        <v>413</v>
      </c>
      <c r="C16" s="1258"/>
      <c r="D16" s="1258"/>
      <c r="E16" s="1258"/>
      <c r="F16" s="1258"/>
      <c r="G16" s="1258"/>
      <c r="H16" s="1258"/>
      <c r="I16" s="1258"/>
      <c r="J16" s="1258"/>
      <c r="K16" s="1258"/>
      <c r="L16" s="1258"/>
      <c r="M16" s="1258"/>
      <c r="N16" s="1258"/>
      <c r="O16" s="1258"/>
      <c r="P16" s="1258"/>
      <c r="Q16" s="1258"/>
      <c r="R16" s="1258"/>
      <c r="S16" s="1258"/>
      <c r="T16" s="1258"/>
      <c r="U16" s="1258"/>
      <c r="V16" s="1258"/>
      <c r="W16" s="1258"/>
      <c r="X16" s="1258"/>
      <c r="Y16" s="1258"/>
      <c r="Z16" s="1258"/>
      <c r="AA16" s="1258"/>
      <c r="AB16" s="1258"/>
      <c r="AC16" s="1258"/>
      <c r="AD16" s="1258"/>
      <c r="AE16" s="1258"/>
      <c r="AF16" s="1258"/>
      <c r="AG16" s="1258"/>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1"/>
      <c r="BL16" s="221"/>
      <c r="BM16" s="47"/>
      <c r="BN16" s="47"/>
      <c r="BO16" s="47"/>
      <c r="BP16" s="47"/>
      <c r="BQ16" s="47"/>
      <c r="BR16" s="47"/>
      <c r="BS16" s="47"/>
      <c r="BT16" s="47"/>
    </row>
    <row r="17" spans="2:72" ht="16" customHeight="1" x14ac:dyDescent="0.2">
      <c r="B17" s="1258"/>
      <c r="C17" s="1258"/>
      <c r="D17" s="1258"/>
      <c r="E17" s="1258"/>
      <c r="F17" s="1258"/>
      <c r="G17" s="1258"/>
      <c r="H17" s="1258"/>
      <c r="I17" s="1258"/>
      <c r="J17" s="1258"/>
      <c r="K17" s="1258"/>
      <c r="L17" s="1258"/>
      <c r="M17" s="1258"/>
      <c r="N17" s="1258"/>
      <c r="O17" s="1258"/>
      <c r="P17" s="1258"/>
      <c r="Q17" s="1258"/>
      <c r="R17" s="1258"/>
      <c r="S17" s="1258"/>
      <c r="T17" s="1258"/>
      <c r="U17" s="1258"/>
      <c r="V17" s="1258"/>
      <c r="W17" s="1258"/>
      <c r="X17" s="1258"/>
      <c r="Y17" s="1258"/>
      <c r="Z17" s="1258"/>
      <c r="AA17" s="1258"/>
      <c r="AB17" s="1258"/>
      <c r="AC17" s="1258"/>
      <c r="AD17" s="1258"/>
      <c r="AE17" s="1258"/>
      <c r="AF17" s="1258"/>
      <c r="AG17" s="1258"/>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221"/>
      <c r="BK17" s="221"/>
      <c r="BL17" s="221"/>
      <c r="BM17" s="47"/>
      <c r="BN17" s="47"/>
      <c r="BO17" s="47"/>
      <c r="BP17" s="47"/>
      <c r="BQ17" s="47"/>
      <c r="BR17" s="47"/>
      <c r="BS17" s="47"/>
      <c r="BT17" s="47"/>
    </row>
    <row r="18" spans="2:72" ht="16" customHeight="1" x14ac:dyDescent="0.2">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M18" s="221"/>
      <c r="AN18" s="221"/>
      <c r="AO18" s="221"/>
      <c r="AP18" s="221"/>
      <c r="AQ18" s="221"/>
      <c r="AR18" s="221"/>
      <c r="AS18" s="221"/>
      <c r="AT18" s="221"/>
      <c r="AU18" s="221"/>
      <c r="AV18" s="221"/>
      <c r="AW18" s="221"/>
      <c r="AX18" s="221"/>
      <c r="AY18" s="221"/>
      <c r="AZ18" s="221"/>
      <c r="BA18" s="221"/>
      <c r="BB18" s="221"/>
      <c r="BC18" s="221"/>
      <c r="BD18" s="221"/>
      <c r="BE18" s="221"/>
      <c r="BF18" s="221"/>
      <c r="BG18" s="221"/>
      <c r="BH18" s="221"/>
      <c r="BI18" s="221"/>
      <c r="BJ18" s="221"/>
      <c r="BK18" s="221"/>
      <c r="BL18" s="221"/>
      <c r="BM18" s="47"/>
      <c r="BN18" s="47"/>
      <c r="BO18" s="47"/>
      <c r="BP18" s="47"/>
      <c r="BQ18" s="47"/>
      <c r="BR18" s="47"/>
      <c r="BS18" s="47"/>
      <c r="BT18" s="47"/>
    </row>
    <row r="19" spans="2:72" ht="16" customHeight="1" x14ac:dyDescent="0.2">
      <c r="AM19" s="221"/>
      <c r="AN19" s="221"/>
      <c r="AO19" s="221"/>
      <c r="AP19" s="221"/>
      <c r="AQ19" s="221"/>
      <c r="AR19" s="221"/>
      <c r="AS19" s="221"/>
      <c r="AT19" s="221"/>
      <c r="AU19" s="221"/>
      <c r="AV19" s="221"/>
      <c r="AW19" s="221"/>
      <c r="AX19" s="221"/>
      <c r="AY19" s="221"/>
      <c r="AZ19" s="221"/>
      <c r="BA19" s="221"/>
      <c r="BB19" s="221"/>
      <c r="BC19" s="221"/>
      <c r="BD19" s="221"/>
      <c r="BE19" s="221"/>
      <c r="BF19" s="221"/>
      <c r="BG19" s="221"/>
      <c r="BH19" s="221"/>
      <c r="BI19" s="221"/>
      <c r="BJ19" s="221"/>
      <c r="BK19" s="221"/>
      <c r="BL19" s="221"/>
      <c r="BM19" s="47"/>
      <c r="BN19" s="47"/>
      <c r="BO19" s="47"/>
      <c r="BP19" s="47"/>
      <c r="BQ19" s="47"/>
      <c r="BR19" s="47"/>
      <c r="BS19" s="47"/>
      <c r="BT19" s="47"/>
    </row>
    <row r="20" spans="2:72" ht="16" customHeight="1" x14ac:dyDescent="0.2">
      <c r="B20" s="44" t="s">
        <v>334</v>
      </c>
      <c r="AM20" s="221"/>
      <c r="AN20" s="221"/>
      <c r="AO20" s="221"/>
      <c r="AP20" s="221"/>
      <c r="AQ20" s="221"/>
      <c r="AR20" s="221"/>
      <c r="AS20" s="221"/>
      <c r="AT20" s="221"/>
      <c r="AU20" s="221"/>
      <c r="AV20" s="221"/>
      <c r="AW20" s="221"/>
      <c r="AX20" s="221"/>
      <c r="AY20" s="221"/>
      <c r="AZ20" s="221"/>
      <c r="BA20" s="221"/>
      <c r="BB20" s="221"/>
      <c r="BC20" s="221"/>
      <c r="BD20" s="221"/>
      <c r="BE20" s="221"/>
      <c r="BF20" s="221"/>
      <c r="BG20" s="221"/>
      <c r="BH20" s="221"/>
      <c r="BI20" s="221"/>
      <c r="BJ20" s="221"/>
      <c r="BK20" s="221"/>
      <c r="BL20" s="221"/>
      <c r="BM20" s="47"/>
      <c r="BN20" s="47"/>
      <c r="BO20" s="47"/>
      <c r="BP20" s="47"/>
      <c r="BQ20" s="47"/>
      <c r="BR20" s="47"/>
      <c r="BS20" s="47"/>
      <c r="BT20" s="47"/>
    </row>
    <row r="21" spans="2:72" ht="16" customHeight="1" x14ac:dyDescent="0.2">
      <c r="B21" s="1258" t="s">
        <v>335</v>
      </c>
      <c r="C21" s="1258"/>
      <c r="D21" s="1258"/>
      <c r="E21" s="1258"/>
      <c r="F21" s="1258"/>
      <c r="G21" s="1258"/>
      <c r="H21" s="1258"/>
      <c r="I21" s="1258"/>
      <c r="J21" s="1258"/>
      <c r="K21" s="1258"/>
      <c r="L21" s="1258"/>
      <c r="M21" s="1258"/>
      <c r="N21" s="1258"/>
      <c r="O21" s="1258"/>
      <c r="P21" s="1258"/>
      <c r="Q21" s="1258"/>
      <c r="R21" s="1258"/>
      <c r="S21" s="1258"/>
      <c r="T21" s="1258"/>
      <c r="U21" s="1258"/>
      <c r="V21" s="1258"/>
      <c r="W21" s="1258"/>
      <c r="X21" s="1258"/>
      <c r="Y21" s="1258"/>
      <c r="Z21" s="1258"/>
      <c r="AA21" s="1258"/>
      <c r="AB21" s="1258"/>
      <c r="AC21" s="1258"/>
      <c r="AD21" s="1258"/>
      <c r="AE21" s="1258"/>
      <c r="AF21" s="1258"/>
      <c r="AG21" s="1258"/>
      <c r="AM21" s="221"/>
      <c r="AN21" s="221"/>
      <c r="AO21" s="221"/>
      <c r="AP21" s="221"/>
      <c r="AQ21" s="221"/>
      <c r="AR21" s="221"/>
      <c r="AS21" s="221"/>
      <c r="AT21" s="221"/>
      <c r="AU21" s="221"/>
      <c r="AV21" s="221"/>
      <c r="AW21" s="221"/>
      <c r="AX21" s="221"/>
      <c r="AY21" s="221"/>
      <c r="AZ21" s="221"/>
      <c r="BA21" s="221"/>
      <c r="BB21" s="221"/>
      <c r="BC21" s="221"/>
      <c r="BD21" s="221"/>
      <c r="BE21" s="221"/>
      <c r="BF21" s="221"/>
      <c r="BG21" s="221"/>
      <c r="BH21" s="221"/>
      <c r="BI21" s="221"/>
      <c r="BJ21" s="221"/>
      <c r="BK21" s="221"/>
      <c r="BL21" s="221"/>
      <c r="BM21" s="47"/>
      <c r="BN21" s="47"/>
      <c r="BO21" s="47"/>
      <c r="BP21" s="47"/>
      <c r="BQ21" s="47"/>
      <c r="BR21" s="47"/>
      <c r="BS21" s="47"/>
      <c r="BT21" s="47"/>
    </row>
    <row r="22" spans="2:72" ht="16" customHeight="1" x14ac:dyDescent="0.2">
      <c r="B22" s="1258"/>
      <c r="C22" s="1258"/>
      <c r="D22" s="1258"/>
      <c r="E22" s="1258"/>
      <c r="F22" s="1258"/>
      <c r="G22" s="1258"/>
      <c r="H22" s="1258"/>
      <c r="I22" s="1258"/>
      <c r="J22" s="1258"/>
      <c r="K22" s="1258"/>
      <c r="L22" s="1258"/>
      <c r="M22" s="1258"/>
      <c r="N22" s="1258"/>
      <c r="O22" s="1258"/>
      <c r="P22" s="1258"/>
      <c r="Q22" s="1258"/>
      <c r="R22" s="1258"/>
      <c r="S22" s="1258"/>
      <c r="T22" s="1258"/>
      <c r="U22" s="1258"/>
      <c r="V22" s="1258"/>
      <c r="W22" s="1258"/>
      <c r="X22" s="1258"/>
      <c r="Y22" s="1258"/>
      <c r="Z22" s="1258"/>
      <c r="AA22" s="1258"/>
      <c r="AB22" s="1258"/>
      <c r="AC22" s="1258"/>
      <c r="AD22" s="1258"/>
      <c r="AE22" s="1258"/>
      <c r="AF22" s="1258"/>
      <c r="AG22" s="1258"/>
      <c r="AM22" s="221"/>
      <c r="AN22" s="221"/>
      <c r="AO22" s="221"/>
      <c r="AP22" s="221"/>
      <c r="AQ22" s="221"/>
      <c r="AR22" s="221"/>
      <c r="AS22" s="221"/>
      <c r="AT22" s="221"/>
      <c r="AU22" s="221"/>
      <c r="AV22" s="221"/>
      <c r="AW22" s="221"/>
      <c r="AX22" s="221"/>
      <c r="AY22" s="221"/>
      <c r="AZ22" s="221"/>
      <c r="BA22" s="221"/>
      <c r="BB22" s="221"/>
      <c r="BC22" s="221"/>
      <c r="BD22" s="221"/>
      <c r="BE22" s="221"/>
      <c r="BF22" s="221"/>
      <c r="BG22" s="221"/>
      <c r="BH22" s="221"/>
      <c r="BI22" s="221"/>
      <c r="BJ22" s="221"/>
      <c r="BK22" s="221"/>
      <c r="BL22" s="221"/>
      <c r="BM22" s="47"/>
      <c r="BN22" s="47"/>
      <c r="BO22" s="47"/>
      <c r="BP22" s="47"/>
      <c r="BQ22" s="47"/>
      <c r="BR22" s="47"/>
      <c r="BS22" s="47"/>
      <c r="BT22" s="47"/>
    </row>
    <row r="23" spans="2:72" ht="16" customHeight="1" x14ac:dyDescent="0.2">
      <c r="B23" s="1259" t="s">
        <v>336</v>
      </c>
      <c r="C23" s="1259"/>
      <c r="D23" s="1259"/>
      <c r="E23" s="1259"/>
      <c r="F23" s="1259"/>
      <c r="G23" s="1259"/>
      <c r="H23" s="1259"/>
      <c r="I23" s="1259"/>
      <c r="J23" s="1259"/>
      <c r="K23" s="1259"/>
      <c r="L23" s="1259"/>
      <c r="M23" s="1259"/>
      <c r="N23" s="1259"/>
      <c r="O23" s="1259"/>
      <c r="P23" s="1259"/>
      <c r="Q23" s="1259"/>
      <c r="R23" s="1259"/>
      <c r="S23" s="1259"/>
      <c r="T23" s="1259"/>
      <c r="U23" s="1259"/>
      <c r="V23" s="1259"/>
      <c r="W23" s="1259"/>
      <c r="X23" s="1259"/>
      <c r="Y23" s="1259"/>
      <c r="Z23" s="1259"/>
      <c r="AA23" s="1259"/>
      <c r="AB23" s="1259"/>
      <c r="AC23" s="1259"/>
      <c r="AD23" s="1259"/>
      <c r="AE23" s="1259"/>
      <c r="AF23" s="1259"/>
      <c r="AG23" s="1259"/>
      <c r="AM23" s="221"/>
      <c r="AN23" s="221"/>
      <c r="AO23" s="221"/>
      <c r="AP23" s="221"/>
      <c r="AQ23" s="221"/>
      <c r="AR23" s="221"/>
      <c r="AS23" s="221"/>
      <c r="AT23" s="221"/>
      <c r="AU23" s="221"/>
      <c r="AV23" s="221"/>
      <c r="AW23" s="221"/>
      <c r="AX23" s="221"/>
      <c r="AY23" s="221"/>
      <c r="AZ23" s="221"/>
      <c r="BA23" s="221"/>
      <c r="BB23" s="221"/>
      <c r="BC23" s="221"/>
      <c r="BD23" s="221"/>
      <c r="BE23" s="221"/>
      <c r="BF23" s="221"/>
      <c r="BG23" s="221"/>
      <c r="BH23" s="221"/>
      <c r="BI23" s="221"/>
      <c r="BJ23" s="221"/>
      <c r="BK23" s="221"/>
      <c r="BL23" s="221"/>
      <c r="BM23" s="47"/>
      <c r="BN23" s="47"/>
      <c r="BO23" s="47"/>
      <c r="BP23" s="47"/>
      <c r="BQ23" s="47"/>
      <c r="BR23" s="47"/>
      <c r="BS23" s="47"/>
      <c r="BT23" s="47"/>
    </row>
    <row r="24" spans="2:72" ht="9" customHeight="1" x14ac:dyDescent="0.2">
      <c r="B24" s="183"/>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47"/>
      <c r="BN24" s="47"/>
      <c r="BO24" s="47"/>
      <c r="BP24" s="47"/>
      <c r="BQ24" s="47"/>
      <c r="BR24" s="47"/>
      <c r="BS24" s="47"/>
      <c r="BT24" s="47"/>
    </row>
    <row r="25" spans="2:72" ht="16" customHeight="1" x14ac:dyDescent="0.2">
      <c r="B25" s="183"/>
      <c r="C25" s="185" t="s">
        <v>72</v>
      </c>
      <c r="D25" s="1258" t="s">
        <v>312</v>
      </c>
      <c r="E25" s="1258"/>
      <c r="F25" s="1258"/>
      <c r="G25" s="1258"/>
      <c r="H25" s="1258"/>
      <c r="I25" s="1258"/>
      <c r="J25" s="1258"/>
      <c r="K25" s="1258"/>
      <c r="L25" s="1258"/>
      <c r="M25" s="1258"/>
      <c r="N25" s="1258"/>
      <c r="O25" s="1258"/>
      <c r="P25" s="1258"/>
      <c r="Q25" s="1258"/>
      <c r="R25" s="1258"/>
      <c r="S25" s="1258"/>
      <c r="T25" s="1258"/>
      <c r="U25" s="1258"/>
      <c r="V25" s="1258"/>
      <c r="W25" s="1258"/>
      <c r="X25" s="1258"/>
      <c r="Y25" s="1258"/>
      <c r="Z25" s="1258"/>
      <c r="AA25" s="1258"/>
      <c r="AB25" s="1258"/>
      <c r="AC25" s="1258"/>
      <c r="AD25" s="1258"/>
      <c r="AE25" s="1258"/>
      <c r="AF25" s="1258"/>
      <c r="AG25" s="1258"/>
      <c r="AM25" s="221"/>
      <c r="AN25" s="221"/>
      <c r="AO25" s="221"/>
      <c r="AP25" s="221"/>
      <c r="AQ25" s="221"/>
      <c r="AR25" s="221"/>
      <c r="AS25" s="221"/>
      <c r="AT25" s="221"/>
      <c r="AU25" s="221"/>
      <c r="AV25" s="221"/>
      <c r="AW25" s="221"/>
      <c r="AX25" s="221"/>
      <c r="AY25" s="221"/>
      <c r="AZ25" s="221"/>
      <c r="BA25" s="221"/>
      <c r="BB25" s="221"/>
      <c r="BC25" s="221"/>
      <c r="BD25" s="221"/>
      <c r="BE25" s="221"/>
      <c r="BF25" s="221"/>
      <c r="BG25" s="221"/>
      <c r="BH25" s="221"/>
      <c r="BI25" s="221"/>
      <c r="BJ25" s="221"/>
      <c r="BK25" s="221"/>
      <c r="BL25" s="221"/>
      <c r="BM25" s="47"/>
      <c r="BN25" s="47"/>
      <c r="BO25" s="47"/>
      <c r="BP25" s="47"/>
      <c r="BQ25" s="47"/>
      <c r="BR25" s="47"/>
      <c r="BS25" s="47"/>
      <c r="BT25" s="47"/>
    </row>
    <row r="26" spans="2:72" ht="16" customHeight="1" x14ac:dyDescent="0.2">
      <c r="B26" s="183"/>
      <c r="C26" s="183"/>
      <c r="D26" s="1258"/>
      <c r="E26" s="1258"/>
      <c r="F26" s="1258"/>
      <c r="G26" s="1258"/>
      <c r="H26" s="1258"/>
      <c r="I26" s="1258"/>
      <c r="J26" s="1258"/>
      <c r="K26" s="1258"/>
      <c r="L26" s="1258"/>
      <c r="M26" s="1258"/>
      <c r="N26" s="1258"/>
      <c r="O26" s="1258"/>
      <c r="P26" s="1258"/>
      <c r="Q26" s="1258"/>
      <c r="R26" s="1258"/>
      <c r="S26" s="1258"/>
      <c r="T26" s="1258"/>
      <c r="U26" s="1258"/>
      <c r="V26" s="1258"/>
      <c r="W26" s="1258"/>
      <c r="X26" s="1258"/>
      <c r="Y26" s="1258"/>
      <c r="Z26" s="1258"/>
      <c r="AA26" s="1258"/>
      <c r="AB26" s="1258"/>
      <c r="AC26" s="1258"/>
      <c r="AD26" s="1258"/>
      <c r="AE26" s="1258"/>
      <c r="AF26" s="1258"/>
      <c r="AG26" s="1258"/>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221"/>
      <c r="BI26" s="221"/>
      <c r="BJ26" s="221"/>
      <c r="BK26" s="221"/>
      <c r="BL26" s="221"/>
      <c r="BM26" s="47"/>
      <c r="BN26" s="47"/>
      <c r="BO26" s="47"/>
      <c r="BP26" s="47"/>
      <c r="BQ26" s="47"/>
      <c r="BR26" s="47"/>
      <c r="BS26" s="47"/>
      <c r="BT26" s="47"/>
    </row>
    <row r="27" spans="2:72" ht="16" customHeight="1" x14ac:dyDescent="0.2">
      <c r="B27" s="183"/>
      <c r="C27" s="183"/>
      <c r="D27" s="1258"/>
      <c r="E27" s="1258"/>
      <c r="F27" s="1258"/>
      <c r="G27" s="1258"/>
      <c r="H27" s="1258"/>
      <c r="I27" s="1258"/>
      <c r="J27" s="1258"/>
      <c r="K27" s="1258"/>
      <c r="L27" s="1258"/>
      <c r="M27" s="1258"/>
      <c r="N27" s="1258"/>
      <c r="O27" s="1258"/>
      <c r="P27" s="1258"/>
      <c r="Q27" s="1258"/>
      <c r="R27" s="1258"/>
      <c r="S27" s="1258"/>
      <c r="T27" s="1258"/>
      <c r="U27" s="1258"/>
      <c r="V27" s="1258"/>
      <c r="W27" s="1258"/>
      <c r="X27" s="1258"/>
      <c r="Y27" s="1258"/>
      <c r="Z27" s="1258"/>
      <c r="AA27" s="1258"/>
      <c r="AB27" s="1258"/>
      <c r="AC27" s="1258"/>
      <c r="AD27" s="1258"/>
      <c r="AE27" s="1258"/>
      <c r="AF27" s="1258"/>
      <c r="AG27" s="1258"/>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1"/>
      <c r="BK27" s="221"/>
      <c r="BL27" s="221"/>
      <c r="BM27" s="47"/>
      <c r="BN27" s="47"/>
      <c r="BO27" s="47"/>
      <c r="BP27" s="47"/>
      <c r="BQ27" s="47"/>
      <c r="BR27" s="47"/>
      <c r="BS27" s="47"/>
      <c r="BT27" s="47"/>
    </row>
    <row r="28" spans="2:72" ht="16" customHeight="1" x14ac:dyDescent="0.2">
      <c r="B28" s="183"/>
      <c r="C28" s="183"/>
      <c r="D28" s="1258"/>
      <c r="E28" s="1258"/>
      <c r="F28" s="1258"/>
      <c r="G28" s="1258"/>
      <c r="H28" s="1258"/>
      <c r="I28" s="1258"/>
      <c r="J28" s="1258"/>
      <c r="K28" s="1258"/>
      <c r="L28" s="1258"/>
      <c r="M28" s="1258"/>
      <c r="N28" s="1258"/>
      <c r="O28" s="1258"/>
      <c r="P28" s="1258"/>
      <c r="Q28" s="1258"/>
      <c r="R28" s="1258"/>
      <c r="S28" s="1258"/>
      <c r="T28" s="1258"/>
      <c r="U28" s="1258"/>
      <c r="V28" s="1258"/>
      <c r="W28" s="1258"/>
      <c r="X28" s="1258"/>
      <c r="Y28" s="1258"/>
      <c r="Z28" s="1258"/>
      <c r="AA28" s="1258"/>
      <c r="AB28" s="1258"/>
      <c r="AC28" s="1258"/>
      <c r="AD28" s="1258"/>
      <c r="AE28" s="1258"/>
      <c r="AF28" s="1258"/>
      <c r="AG28" s="1258"/>
      <c r="AM28" s="221"/>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1"/>
      <c r="BL28" s="221"/>
      <c r="BM28" s="47"/>
      <c r="BN28" s="47"/>
      <c r="BO28" s="47"/>
      <c r="BP28" s="47"/>
      <c r="BQ28" s="47"/>
      <c r="BR28" s="47"/>
      <c r="BS28" s="47"/>
      <c r="BT28" s="47"/>
    </row>
    <row r="29" spans="2:72" ht="16" customHeight="1" x14ac:dyDescent="0.2">
      <c r="B29" s="183"/>
      <c r="C29" s="183"/>
      <c r="D29" s="1258"/>
      <c r="E29" s="1258"/>
      <c r="F29" s="1258"/>
      <c r="G29" s="1258"/>
      <c r="H29" s="1258"/>
      <c r="I29" s="1258"/>
      <c r="J29" s="1258"/>
      <c r="K29" s="1258"/>
      <c r="L29" s="1258"/>
      <c r="M29" s="1258"/>
      <c r="N29" s="1258"/>
      <c r="O29" s="1258"/>
      <c r="P29" s="1258"/>
      <c r="Q29" s="1258"/>
      <c r="R29" s="1258"/>
      <c r="S29" s="1258"/>
      <c r="T29" s="1258"/>
      <c r="U29" s="1258"/>
      <c r="V29" s="1258"/>
      <c r="W29" s="1258"/>
      <c r="X29" s="1258"/>
      <c r="Y29" s="1258"/>
      <c r="Z29" s="1258"/>
      <c r="AA29" s="1258"/>
      <c r="AB29" s="1258"/>
      <c r="AC29" s="1258"/>
      <c r="AD29" s="1258"/>
      <c r="AE29" s="1258"/>
      <c r="AF29" s="1258"/>
      <c r="AG29" s="1258"/>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c r="BM29" s="47"/>
      <c r="BN29" s="47"/>
      <c r="BO29" s="47"/>
      <c r="BP29" s="47"/>
      <c r="BQ29" s="47"/>
      <c r="BR29" s="47"/>
      <c r="BS29" s="47"/>
      <c r="BT29" s="47"/>
    </row>
    <row r="30" spans="2:72" ht="16" customHeight="1" x14ac:dyDescent="0.2">
      <c r="B30" s="183"/>
      <c r="C30" s="183"/>
      <c r="D30" s="1258"/>
      <c r="E30" s="1258"/>
      <c r="F30" s="1258"/>
      <c r="G30" s="1258"/>
      <c r="H30" s="1258"/>
      <c r="I30" s="1258"/>
      <c r="J30" s="1258"/>
      <c r="K30" s="1258"/>
      <c r="L30" s="1258"/>
      <c r="M30" s="1258"/>
      <c r="N30" s="1258"/>
      <c r="O30" s="1258"/>
      <c r="P30" s="1258"/>
      <c r="Q30" s="1258"/>
      <c r="R30" s="1258"/>
      <c r="S30" s="1258"/>
      <c r="T30" s="1258"/>
      <c r="U30" s="1258"/>
      <c r="V30" s="1258"/>
      <c r="W30" s="1258"/>
      <c r="X30" s="1258"/>
      <c r="Y30" s="1258"/>
      <c r="Z30" s="1258"/>
      <c r="AA30" s="1258"/>
      <c r="AB30" s="1258"/>
      <c r="AC30" s="1258"/>
      <c r="AD30" s="1258"/>
      <c r="AE30" s="1258"/>
      <c r="AF30" s="1258"/>
      <c r="AG30" s="1258"/>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47"/>
      <c r="BN30" s="47"/>
      <c r="BO30" s="47"/>
      <c r="BP30" s="47"/>
      <c r="BQ30" s="47"/>
      <c r="BR30" s="47"/>
      <c r="BS30" s="47"/>
      <c r="BT30" s="47"/>
    </row>
    <row r="31" spans="2:72" ht="16" customHeight="1" x14ac:dyDescent="0.2">
      <c r="B31" s="183"/>
      <c r="C31" s="183"/>
      <c r="D31" s="1258"/>
      <c r="E31" s="1258"/>
      <c r="F31" s="1258"/>
      <c r="G31" s="1258"/>
      <c r="H31" s="1258"/>
      <c r="I31" s="1258"/>
      <c r="J31" s="1258"/>
      <c r="K31" s="1258"/>
      <c r="L31" s="1258"/>
      <c r="M31" s="1258"/>
      <c r="N31" s="1258"/>
      <c r="O31" s="1258"/>
      <c r="P31" s="1258"/>
      <c r="Q31" s="1258"/>
      <c r="R31" s="1258"/>
      <c r="S31" s="1258"/>
      <c r="T31" s="1258"/>
      <c r="U31" s="1258"/>
      <c r="V31" s="1258"/>
      <c r="W31" s="1258"/>
      <c r="X31" s="1258"/>
      <c r="Y31" s="1258"/>
      <c r="Z31" s="1258"/>
      <c r="AA31" s="1258"/>
      <c r="AB31" s="1258"/>
      <c r="AC31" s="1258"/>
      <c r="AD31" s="1258"/>
      <c r="AE31" s="1258"/>
      <c r="AF31" s="1258"/>
      <c r="AG31" s="1258"/>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47"/>
      <c r="BN31" s="47"/>
      <c r="BO31" s="47"/>
      <c r="BP31" s="47"/>
      <c r="BQ31" s="47"/>
      <c r="BR31" s="47"/>
      <c r="BS31" s="47"/>
      <c r="BT31" s="47"/>
    </row>
    <row r="32" spans="2:72" ht="16" customHeight="1" x14ac:dyDescent="0.2">
      <c r="B32" s="183"/>
      <c r="C32" s="183"/>
      <c r="D32" s="1258"/>
      <c r="E32" s="1258"/>
      <c r="F32" s="1258"/>
      <c r="G32" s="1258"/>
      <c r="H32" s="1258"/>
      <c r="I32" s="1258"/>
      <c r="J32" s="1258"/>
      <c r="K32" s="1258"/>
      <c r="L32" s="1258"/>
      <c r="M32" s="1258"/>
      <c r="N32" s="1258"/>
      <c r="O32" s="1258"/>
      <c r="P32" s="1258"/>
      <c r="Q32" s="1258"/>
      <c r="R32" s="1258"/>
      <c r="S32" s="1258"/>
      <c r="T32" s="1258"/>
      <c r="U32" s="1258"/>
      <c r="V32" s="1258"/>
      <c r="W32" s="1258"/>
      <c r="X32" s="1258"/>
      <c r="Y32" s="1258"/>
      <c r="Z32" s="1258"/>
      <c r="AA32" s="1258"/>
      <c r="AB32" s="1258"/>
      <c r="AC32" s="1258"/>
      <c r="AD32" s="1258"/>
      <c r="AE32" s="1258"/>
      <c r="AF32" s="1258"/>
      <c r="AG32" s="1258"/>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47"/>
      <c r="BN32" s="47"/>
      <c r="BO32" s="47"/>
      <c r="BP32" s="47"/>
      <c r="BQ32" s="47"/>
      <c r="BR32" s="47"/>
      <c r="BS32" s="47"/>
      <c r="BT32" s="47"/>
    </row>
    <row r="33" spans="1:72" ht="9" customHeight="1" x14ac:dyDescent="0.2">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47"/>
      <c r="BN33" s="47"/>
      <c r="BO33" s="47"/>
      <c r="BP33" s="47"/>
      <c r="BQ33" s="47"/>
      <c r="BR33" s="47"/>
      <c r="BS33" s="47"/>
      <c r="BT33" s="47"/>
    </row>
    <row r="34" spans="1:72" ht="16" customHeight="1" x14ac:dyDescent="0.2">
      <c r="B34" s="184"/>
      <c r="C34" s="185" t="s">
        <v>313</v>
      </c>
      <c r="D34" s="1258" t="s">
        <v>314</v>
      </c>
      <c r="E34" s="1258"/>
      <c r="F34" s="1258"/>
      <c r="G34" s="1258"/>
      <c r="H34" s="1258"/>
      <c r="I34" s="1258"/>
      <c r="J34" s="1258"/>
      <c r="K34" s="1258"/>
      <c r="L34" s="1258"/>
      <c r="M34" s="1258"/>
      <c r="N34" s="1258"/>
      <c r="O34" s="1258"/>
      <c r="P34" s="1258"/>
      <c r="Q34" s="1258"/>
      <c r="R34" s="1258"/>
      <c r="S34" s="1258"/>
      <c r="T34" s="1258"/>
      <c r="U34" s="1258"/>
      <c r="V34" s="1258"/>
      <c r="W34" s="1258"/>
      <c r="X34" s="1258"/>
      <c r="Y34" s="1258"/>
      <c r="Z34" s="1258"/>
      <c r="AA34" s="1258"/>
      <c r="AB34" s="1258"/>
      <c r="AC34" s="1258"/>
      <c r="AD34" s="1258"/>
      <c r="AE34" s="1258"/>
      <c r="AF34" s="1258"/>
      <c r="AG34" s="1258"/>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47"/>
      <c r="BN34" s="47"/>
      <c r="BO34" s="47"/>
      <c r="BP34" s="47"/>
      <c r="BQ34" s="47"/>
      <c r="BR34" s="47"/>
      <c r="BS34" s="47"/>
      <c r="BT34" s="47"/>
    </row>
    <row r="35" spans="1:72" ht="16" customHeight="1" x14ac:dyDescent="0.2">
      <c r="B35" s="183"/>
      <c r="C35" s="183"/>
      <c r="D35" s="1258"/>
      <c r="E35" s="1258"/>
      <c r="F35" s="1258"/>
      <c r="G35" s="1258"/>
      <c r="H35" s="1258"/>
      <c r="I35" s="1258"/>
      <c r="J35" s="1258"/>
      <c r="K35" s="1258"/>
      <c r="L35" s="1258"/>
      <c r="M35" s="1258"/>
      <c r="N35" s="1258"/>
      <c r="O35" s="1258"/>
      <c r="P35" s="1258"/>
      <c r="Q35" s="1258"/>
      <c r="R35" s="1258"/>
      <c r="S35" s="1258"/>
      <c r="T35" s="1258"/>
      <c r="U35" s="1258"/>
      <c r="V35" s="1258"/>
      <c r="W35" s="1258"/>
      <c r="X35" s="1258"/>
      <c r="Y35" s="1258"/>
      <c r="Z35" s="1258"/>
      <c r="AA35" s="1258"/>
      <c r="AB35" s="1258"/>
      <c r="AC35" s="1258"/>
      <c r="AD35" s="1258"/>
      <c r="AE35" s="1258"/>
      <c r="AF35" s="1258"/>
      <c r="AG35" s="1258"/>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47"/>
      <c r="BN35" s="47"/>
      <c r="BO35" s="47"/>
      <c r="BP35" s="47"/>
      <c r="BQ35" s="47"/>
      <c r="BR35" s="47"/>
      <c r="BS35" s="47"/>
      <c r="BT35" s="47"/>
    </row>
    <row r="36" spans="1:72" ht="16" customHeight="1" x14ac:dyDescent="0.2">
      <c r="B36" s="183"/>
      <c r="C36" s="183"/>
      <c r="D36" s="1258"/>
      <c r="E36" s="1258"/>
      <c r="F36" s="1258"/>
      <c r="G36" s="1258"/>
      <c r="H36" s="1258"/>
      <c r="I36" s="1258"/>
      <c r="J36" s="1258"/>
      <c r="K36" s="1258"/>
      <c r="L36" s="1258"/>
      <c r="M36" s="1258"/>
      <c r="N36" s="1258"/>
      <c r="O36" s="1258"/>
      <c r="P36" s="1258"/>
      <c r="Q36" s="1258"/>
      <c r="R36" s="1258"/>
      <c r="S36" s="1258"/>
      <c r="T36" s="1258"/>
      <c r="U36" s="1258"/>
      <c r="V36" s="1258"/>
      <c r="W36" s="1258"/>
      <c r="X36" s="1258"/>
      <c r="Y36" s="1258"/>
      <c r="Z36" s="1258"/>
      <c r="AA36" s="1258"/>
      <c r="AB36" s="1258"/>
      <c r="AC36" s="1258"/>
      <c r="AD36" s="1258"/>
      <c r="AE36" s="1258"/>
      <c r="AF36" s="1258"/>
      <c r="AG36" s="1258"/>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47"/>
      <c r="BN36" s="47"/>
      <c r="BO36" s="47"/>
      <c r="BP36" s="47"/>
      <c r="BQ36" s="47"/>
      <c r="BR36" s="47"/>
      <c r="BS36" s="47"/>
      <c r="BT36" s="47"/>
    </row>
    <row r="37" spans="1:72" ht="9" customHeight="1" x14ac:dyDescent="0.2">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47"/>
      <c r="BN37" s="47"/>
      <c r="BO37" s="47"/>
      <c r="BP37" s="47"/>
      <c r="BQ37" s="47"/>
      <c r="BR37" s="47"/>
      <c r="BS37" s="47"/>
      <c r="BT37" s="47"/>
    </row>
    <row r="38" spans="1:72" ht="16" customHeight="1" x14ac:dyDescent="0.2">
      <c r="B38" s="183"/>
      <c r="C38" s="185" t="s">
        <v>337</v>
      </c>
      <c r="D38" s="1258" t="s">
        <v>315</v>
      </c>
      <c r="E38" s="1258"/>
      <c r="F38" s="1258"/>
      <c r="G38" s="1258"/>
      <c r="H38" s="1258"/>
      <c r="I38" s="1258"/>
      <c r="J38" s="1258"/>
      <c r="K38" s="1258"/>
      <c r="L38" s="1258"/>
      <c r="M38" s="1258"/>
      <c r="N38" s="1258"/>
      <c r="O38" s="1258"/>
      <c r="P38" s="1258"/>
      <c r="Q38" s="1258"/>
      <c r="R38" s="1258"/>
      <c r="S38" s="1258"/>
      <c r="T38" s="1258"/>
      <c r="U38" s="1258"/>
      <c r="V38" s="1258"/>
      <c r="W38" s="1258"/>
      <c r="X38" s="1258"/>
      <c r="Y38" s="1258"/>
      <c r="Z38" s="1258"/>
      <c r="AA38" s="1258"/>
      <c r="AB38" s="1258"/>
      <c r="AC38" s="1258"/>
      <c r="AD38" s="1258"/>
      <c r="AE38" s="1258"/>
      <c r="AF38" s="1258"/>
      <c r="AG38" s="1258"/>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47"/>
      <c r="BN38" s="47"/>
      <c r="BO38" s="47"/>
      <c r="BP38" s="47"/>
      <c r="BQ38" s="47"/>
      <c r="BR38" s="47"/>
      <c r="BS38" s="47"/>
      <c r="BT38" s="47"/>
    </row>
    <row r="39" spans="1:72" ht="16" customHeight="1" x14ac:dyDescent="0.2">
      <c r="B39" s="183"/>
      <c r="C39" s="184"/>
      <c r="D39" s="1258"/>
      <c r="E39" s="1258"/>
      <c r="F39" s="1258"/>
      <c r="G39" s="1258"/>
      <c r="H39" s="1258"/>
      <c r="I39" s="1258"/>
      <c r="J39" s="1258"/>
      <c r="K39" s="1258"/>
      <c r="L39" s="1258"/>
      <c r="M39" s="1258"/>
      <c r="N39" s="1258"/>
      <c r="O39" s="1258"/>
      <c r="P39" s="1258"/>
      <c r="Q39" s="1258"/>
      <c r="R39" s="1258"/>
      <c r="S39" s="1258"/>
      <c r="T39" s="1258"/>
      <c r="U39" s="1258"/>
      <c r="V39" s="1258"/>
      <c r="W39" s="1258"/>
      <c r="X39" s="1258"/>
      <c r="Y39" s="1258"/>
      <c r="Z39" s="1258"/>
      <c r="AA39" s="1258"/>
      <c r="AB39" s="1258"/>
      <c r="AC39" s="1258"/>
      <c r="AD39" s="1258"/>
      <c r="AE39" s="1258"/>
      <c r="AF39" s="1258"/>
      <c r="AG39" s="1258"/>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47"/>
      <c r="BN39" s="47"/>
      <c r="BO39" s="47"/>
      <c r="BP39" s="47"/>
      <c r="BQ39" s="47"/>
      <c r="BR39" s="47"/>
      <c r="BS39" s="47"/>
      <c r="BT39" s="47"/>
    </row>
    <row r="40" spans="1:72" ht="16" customHeight="1" x14ac:dyDescent="0.2">
      <c r="B40" s="183"/>
      <c r="C40" s="183"/>
      <c r="D40" s="1258"/>
      <c r="E40" s="1258"/>
      <c r="F40" s="1258"/>
      <c r="G40" s="1258"/>
      <c r="H40" s="1258"/>
      <c r="I40" s="1258"/>
      <c r="J40" s="1258"/>
      <c r="K40" s="1258"/>
      <c r="L40" s="1258"/>
      <c r="M40" s="1258"/>
      <c r="N40" s="1258"/>
      <c r="O40" s="1258"/>
      <c r="P40" s="1258"/>
      <c r="Q40" s="1258"/>
      <c r="R40" s="1258"/>
      <c r="S40" s="1258"/>
      <c r="T40" s="1258"/>
      <c r="U40" s="1258"/>
      <c r="V40" s="1258"/>
      <c r="W40" s="1258"/>
      <c r="X40" s="1258"/>
      <c r="Y40" s="1258"/>
      <c r="Z40" s="1258"/>
      <c r="AA40" s="1258"/>
      <c r="AB40" s="1258"/>
      <c r="AC40" s="1258"/>
      <c r="AD40" s="1258"/>
      <c r="AE40" s="1258"/>
      <c r="AF40" s="1258"/>
      <c r="AG40" s="1258"/>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47"/>
      <c r="BN40" s="47"/>
      <c r="BO40" s="47"/>
      <c r="BP40" s="47"/>
      <c r="BQ40" s="47"/>
      <c r="BR40" s="47"/>
      <c r="BS40" s="47"/>
      <c r="BT40" s="47"/>
    </row>
    <row r="41" spans="1:72" ht="16" customHeight="1" x14ac:dyDescent="0.2">
      <c r="B41" s="183"/>
      <c r="C41" s="183"/>
      <c r="D41" s="1258"/>
      <c r="E41" s="1258"/>
      <c r="F41" s="1258"/>
      <c r="G41" s="1258"/>
      <c r="H41" s="1258"/>
      <c r="I41" s="1258"/>
      <c r="J41" s="1258"/>
      <c r="K41" s="1258"/>
      <c r="L41" s="1258"/>
      <c r="M41" s="1258"/>
      <c r="N41" s="1258"/>
      <c r="O41" s="1258"/>
      <c r="P41" s="1258"/>
      <c r="Q41" s="1258"/>
      <c r="R41" s="1258"/>
      <c r="S41" s="1258"/>
      <c r="T41" s="1258"/>
      <c r="U41" s="1258"/>
      <c r="V41" s="1258"/>
      <c r="W41" s="1258"/>
      <c r="X41" s="1258"/>
      <c r="Y41" s="1258"/>
      <c r="Z41" s="1258"/>
      <c r="AA41" s="1258"/>
      <c r="AB41" s="1258"/>
      <c r="AC41" s="1258"/>
      <c r="AD41" s="1258"/>
      <c r="AE41" s="1258"/>
      <c r="AF41" s="1258"/>
      <c r="AG41" s="1258"/>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47"/>
      <c r="BN41" s="47"/>
      <c r="BO41" s="47"/>
      <c r="BP41" s="47"/>
      <c r="BQ41" s="47"/>
      <c r="BR41" s="47"/>
      <c r="BS41" s="47"/>
      <c r="BT41" s="47"/>
    </row>
    <row r="42" spans="1:72" ht="9" customHeight="1" x14ac:dyDescent="0.2">
      <c r="B42" s="183"/>
      <c r="C42" s="183"/>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47"/>
      <c r="BN42" s="47"/>
      <c r="BO42" s="47"/>
      <c r="BP42" s="47"/>
      <c r="BQ42" s="47"/>
      <c r="BR42" s="47"/>
      <c r="BS42" s="47"/>
      <c r="BT42" s="47"/>
    </row>
    <row r="43" spans="1:72" ht="16" customHeight="1" x14ac:dyDescent="0.2">
      <c r="B43" s="1258" t="s">
        <v>316</v>
      </c>
      <c r="C43" s="1258"/>
      <c r="D43" s="1258"/>
      <c r="E43" s="1258"/>
      <c r="F43" s="1258"/>
      <c r="G43" s="1258"/>
      <c r="H43" s="1258"/>
      <c r="I43" s="1258"/>
      <c r="J43" s="1258"/>
      <c r="K43" s="1258"/>
      <c r="L43" s="1258"/>
      <c r="M43" s="1258"/>
      <c r="N43" s="1258"/>
      <c r="O43" s="1258"/>
      <c r="P43" s="1258"/>
      <c r="Q43" s="1258"/>
      <c r="R43" s="1258"/>
      <c r="S43" s="1258"/>
      <c r="T43" s="1258"/>
      <c r="U43" s="1258"/>
      <c r="V43" s="1258"/>
      <c r="W43" s="1258"/>
      <c r="X43" s="1258"/>
      <c r="Y43" s="1258"/>
      <c r="Z43" s="1258"/>
      <c r="AA43" s="1258"/>
      <c r="AB43" s="1258"/>
      <c r="AC43" s="1258"/>
      <c r="AD43" s="1258"/>
      <c r="AE43" s="1258"/>
      <c r="AF43" s="1258"/>
      <c r="AG43" s="1258"/>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47"/>
      <c r="BN43" s="47"/>
      <c r="BO43" s="47"/>
      <c r="BP43" s="47"/>
      <c r="BQ43" s="47"/>
      <c r="BR43" s="47"/>
      <c r="BS43" s="47"/>
      <c r="BT43" s="47"/>
    </row>
    <row r="44" spans="1:72" ht="18" customHeight="1" x14ac:dyDescent="0.2">
      <c r="B44" s="1258"/>
      <c r="C44" s="1258"/>
      <c r="D44" s="1258"/>
      <c r="E44" s="1258"/>
      <c r="F44" s="1258"/>
      <c r="G44" s="1258"/>
      <c r="H44" s="1258"/>
      <c r="I44" s="1258"/>
      <c r="J44" s="1258"/>
      <c r="K44" s="1258"/>
      <c r="L44" s="1258"/>
      <c r="M44" s="1258"/>
      <c r="N44" s="1258"/>
      <c r="O44" s="1258"/>
      <c r="P44" s="1258"/>
      <c r="Q44" s="1258"/>
      <c r="R44" s="1258"/>
      <c r="S44" s="1258"/>
      <c r="T44" s="1258"/>
      <c r="U44" s="1258"/>
      <c r="V44" s="1258"/>
      <c r="W44" s="1258"/>
      <c r="X44" s="1258"/>
      <c r="Y44" s="1258"/>
      <c r="Z44" s="1258"/>
      <c r="AA44" s="1258"/>
      <c r="AB44" s="1258"/>
      <c r="AC44" s="1258"/>
      <c r="AD44" s="1258"/>
      <c r="AE44" s="1258"/>
      <c r="AF44" s="1258"/>
      <c r="AG44" s="1258"/>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47"/>
      <c r="BN44" s="47"/>
      <c r="BO44" s="47"/>
      <c r="BP44" s="47"/>
      <c r="BQ44" s="47"/>
      <c r="BR44" s="47"/>
      <c r="BS44" s="47"/>
      <c r="BT44" s="47"/>
    </row>
    <row r="45" spans="1:72" ht="18" customHeight="1" x14ac:dyDescent="0.2">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47"/>
      <c r="BN45" s="47"/>
      <c r="BO45" s="47"/>
      <c r="BP45" s="47"/>
      <c r="BQ45" s="47"/>
      <c r="BR45" s="47"/>
      <c r="BS45" s="47"/>
      <c r="BT45" s="47"/>
    </row>
    <row r="46" spans="1:72" ht="18" customHeight="1" x14ac:dyDescent="0.2">
      <c r="A46" s="221"/>
    </row>
    <row r="47" spans="1:72" ht="18" customHeight="1" x14ac:dyDescent="0.2">
      <c r="A47" s="221"/>
      <c r="B47" s="1257" t="s">
        <v>338</v>
      </c>
      <c r="C47" s="1258"/>
      <c r="D47" s="1258"/>
      <c r="E47" s="1258"/>
      <c r="F47" s="1258"/>
      <c r="G47" s="1258"/>
      <c r="H47" s="1258"/>
      <c r="I47" s="1258"/>
      <c r="J47" s="1258"/>
      <c r="K47" s="1258"/>
      <c r="L47" s="1258"/>
      <c r="M47" s="1258"/>
      <c r="N47" s="1258"/>
      <c r="O47" s="1258"/>
      <c r="P47" s="1258"/>
      <c r="Q47" s="1258"/>
      <c r="R47" s="1258"/>
      <c r="S47" s="1258"/>
      <c r="T47" s="1258"/>
      <c r="U47" s="1258"/>
      <c r="V47" s="1258"/>
      <c r="W47" s="1258"/>
      <c r="X47" s="1258"/>
      <c r="Y47" s="1258"/>
      <c r="Z47" s="1258"/>
      <c r="AA47" s="1258"/>
      <c r="AB47" s="1258"/>
      <c r="AC47" s="1258"/>
      <c r="AD47" s="1258"/>
      <c r="AE47" s="1258"/>
      <c r="AF47" s="1258"/>
      <c r="AG47" s="1258"/>
    </row>
    <row r="48" spans="1:72" ht="18" customHeight="1" x14ac:dyDescent="0.2">
      <c r="A48" s="221"/>
      <c r="B48" s="1258"/>
      <c r="C48" s="1258"/>
      <c r="D48" s="1258"/>
      <c r="E48" s="1258"/>
      <c r="F48" s="1258"/>
      <c r="G48" s="1258"/>
      <c r="H48" s="1258"/>
      <c r="I48" s="1258"/>
      <c r="J48" s="1258"/>
      <c r="K48" s="1258"/>
      <c r="L48" s="1258"/>
      <c r="M48" s="1258"/>
      <c r="N48" s="1258"/>
      <c r="O48" s="1258"/>
      <c r="P48" s="1258"/>
      <c r="Q48" s="1258"/>
      <c r="R48" s="1258"/>
      <c r="S48" s="1258"/>
      <c r="T48" s="1258"/>
      <c r="U48" s="1258"/>
      <c r="V48" s="1258"/>
      <c r="W48" s="1258"/>
      <c r="X48" s="1258"/>
      <c r="Y48" s="1258"/>
      <c r="Z48" s="1258"/>
      <c r="AA48" s="1258"/>
      <c r="AB48" s="1258"/>
      <c r="AC48" s="1258"/>
      <c r="AD48" s="1258"/>
      <c r="AE48" s="1258"/>
      <c r="AF48" s="1258"/>
      <c r="AG48" s="1258"/>
    </row>
    <row r="49" spans="1:33" ht="27.75" customHeight="1" x14ac:dyDescent="0.2">
      <c r="A49" s="221"/>
      <c r="B49" s="1258"/>
      <c r="C49" s="1258"/>
      <c r="D49" s="1258"/>
      <c r="E49" s="1258"/>
      <c r="F49" s="1258"/>
      <c r="G49" s="1258"/>
      <c r="H49" s="1258"/>
      <c r="I49" s="1258"/>
      <c r="J49" s="1258"/>
      <c r="K49" s="1258"/>
      <c r="L49" s="1258"/>
      <c r="M49" s="1258"/>
      <c r="N49" s="1258"/>
      <c r="O49" s="1258"/>
      <c r="P49" s="1258"/>
      <c r="Q49" s="1258"/>
      <c r="R49" s="1258"/>
      <c r="S49" s="1258"/>
      <c r="T49" s="1258"/>
      <c r="U49" s="1258"/>
      <c r="V49" s="1258"/>
      <c r="W49" s="1258"/>
      <c r="X49" s="1258"/>
      <c r="Y49" s="1258"/>
      <c r="Z49" s="1258"/>
      <c r="AA49" s="1258"/>
      <c r="AB49" s="1258"/>
      <c r="AC49" s="1258"/>
      <c r="AD49" s="1258"/>
      <c r="AE49" s="1258"/>
      <c r="AF49" s="1258"/>
      <c r="AG49" s="1258"/>
    </row>
    <row r="50" spans="1:33" ht="38.25" customHeight="1" x14ac:dyDescent="0.2">
      <c r="A50" s="221"/>
    </row>
    <row r="51" spans="1:33" ht="20.149999999999999" customHeight="1" x14ac:dyDescent="0.2">
      <c r="A51" s="221"/>
    </row>
    <row r="52" spans="1:33" ht="20.149999999999999" customHeight="1" x14ac:dyDescent="0.2">
      <c r="A52" s="221"/>
    </row>
    <row r="53" spans="1:33" ht="20.149999999999999" customHeight="1" x14ac:dyDescent="0.2">
      <c r="A53" s="221"/>
    </row>
    <row r="54" spans="1:33" ht="20.149999999999999" customHeight="1" x14ac:dyDescent="0.2">
      <c r="A54" s="221"/>
    </row>
    <row r="55" spans="1:33" ht="20.149999999999999" customHeight="1" x14ac:dyDescent="0.2">
      <c r="A55" s="221"/>
    </row>
    <row r="56" spans="1:33" ht="20.149999999999999" customHeight="1" x14ac:dyDescent="0.2">
      <c r="A56" s="221"/>
    </row>
    <row r="57" spans="1:33" ht="20.149999999999999" customHeight="1" x14ac:dyDescent="0.2">
      <c r="A57" s="221"/>
    </row>
    <row r="58" spans="1:33" ht="20.149999999999999" customHeight="1" x14ac:dyDescent="0.2">
      <c r="A58" s="221"/>
    </row>
    <row r="59" spans="1:33" ht="20.149999999999999" customHeight="1" x14ac:dyDescent="0.2">
      <c r="A59" s="221"/>
    </row>
    <row r="60" spans="1:33" ht="20.149999999999999" customHeight="1" x14ac:dyDescent="0.2">
      <c r="A60" s="221"/>
    </row>
    <row r="61" spans="1:33" ht="20.149999999999999" customHeight="1" x14ac:dyDescent="0.2">
      <c r="A61" s="221"/>
    </row>
    <row r="62" spans="1:33" ht="20.149999999999999" customHeight="1" x14ac:dyDescent="0.2">
      <c r="A62" s="221"/>
    </row>
    <row r="63" spans="1:33" ht="20.149999999999999" customHeight="1" x14ac:dyDescent="0.2">
      <c r="A63" s="221"/>
    </row>
  </sheetData>
  <mergeCells count="20">
    <mergeCell ref="B16:AG17"/>
    <mergeCell ref="A3:AH3"/>
    <mergeCell ref="A4:AH4"/>
    <mergeCell ref="Z6:AA6"/>
    <mergeCell ref="AC6:AD6"/>
    <mergeCell ref="AF6:AG6"/>
    <mergeCell ref="Q8:S8"/>
    <mergeCell ref="W8:AH8"/>
    <mergeCell ref="Q9:S9"/>
    <mergeCell ref="W9:AH9"/>
    <mergeCell ref="Q10:V10"/>
    <mergeCell ref="W10:AG10"/>
    <mergeCell ref="A13:AH13"/>
    <mergeCell ref="B47:AG49"/>
    <mergeCell ref="B21:AG22"/>
    <mergeCell ref="B23:AG23"/>
    <mergeCell ref="D25:AG32"/>
    <mergeCell ref="D34:AG36"/>
    <mergeCell ref="D38:AG41"/>
    <mergeCell ref="B43:AG44"/>
  </mergeCells>
  <phoneticPr fontId="12"/>
  <dataValidations count="1">
    <dataValidation showInputMessage="1" showErrorMessage="1" sqref="W65474:AH65474 JS65474:KD65474 TO65474:TZ65474 ADK65474:ADV65474 ANG65474:ANR65474 AXC65474:AXN65474 BGY65474:BHJ65474 BQU65474:BRF65474 CAQ65474:CBB65474 CKM65474:CKX65474 CUI65474:CUT65474 DEE65474:DEP65474 DOA65474:DOL65474 DXW65474:DYH65474 EHS65474:EID65474 ERO65474:ERZ65474 FBK65474:FBV65474 FLG65474:FLR65474 FVC65474:FVN65474 GEY65474:GFJ65474 GOU65474:GPF65474 GYQ65474:GZB65474 HIM65474:HIX65474 HSI65474:HST65474 ICE65474:ICP65474 IMA65474:IML65474 IVW65474:IWH65474 JFS65474:JGD65474 JPO65474:JPZ65474 JZK65474:JZV65474 KJG65474:KJR65474 KTC65474:KTN65474 LCY65474:LDJ65474 LMU65474:LNF65474 LWQ65474:LXB65474 MGM65474:MGX65474 MQI65474:MQT65474 NAE65474:NAP65474 NKA65474:NKL65474 NTW65474:NUH65474 ODS65474:OED65474 ONO65474:ONZ65474 OXK65474:OXV65474 PHG65474:PHR65474 PRC65474:PRN65474 QAY65474:QBJ65474 QKU65474:QLF65474 QUQ65474:QVB65474 REM65474:REX65474 ROI65474:ROT65474 RYE65474:RYP65474 SIA65474:SIL65474 SRW65474:SSH65474 TBS65474:TCD65474 TLO65474:TLZ65474 TVK65474:TVV65474 UFG65474:UFR65474 UPC65474:UPN65474 UYY65474:UZJ65474 VIU65474:VJF65474 VSQ65474:VTB65474 WCM65474:WCX65474 WMI65474:WMT65474 WWE65474:WWP65474 W131010:AH131010 JS131010:KD131010 TO131010:TZ131010 ADK131010:ADV131010 ANG131010:ANR131010 AXC131010:AXN131010 BGY131010:BHJ131010 BQU131010:BRF131010 CAQ131010:CBB131010 CKM131010:CKX131010 CUI131010:CUT131010 DEE131010:DEP131010 DOA131010:DOL131010 DXW131010:DYH131010 EHS131010:EID131010 ERO131010:ERZ131010 FBK131010:FBV131010 FLG131010:FLR131010 FVC131010:FVN131010 GEY131010:GFJ131010 GOU131010:GPF131010 GYQ131010:GZB131010 HIM131010:HIX131010 HSI131010:HST131010 ICE131010:ICP131010 IMA131010:IML131010 IVW131010:IWH131010 JFS131010:JGD131010 JPO131010:JPZ131010 JZK131010:JZV131010 KJG131010:KJR131010 KTC131010:KTN131010 LCY131010:LDJ131010 LMU131010:LNF131010 LWQ131010:LXB131010 MGM131010:MGX131010 MQI131010:MQT131010 NAE131010:NAP131010 NKA131010:NKL131010 NTW131010:NUH131010 ODS131010:OED131010 ONO131010:ONZ131010 OXK131010:OXV131010 PHG131010:PHR131010 PRC131010:PRN131010 QAY131010:QBJ131010 QKU131010:QLF131010 QUQ131010:QVB131010 REM131010:REX131010 ROI131010:ROT131010 RYE131010:RYP131010 SIA131010:SIL131010 SRW131010:SSH131010 TBS131010:TCD131010 TLO131010:TLZ131010 TVK131010:TVV131010 UFG131010:UFR131010 UPC131010:UPN131010 UYY131010:UZJ131010 VIU131010:VJF131010 VSQ131010:VTB131010 WCM131010:WCX131010 WMI131010:WMT131010 WWE131010:WWP131010 W196546:AH196546 JS196546:KD196546 TO196546:TZ196546 ADK196546:ADV196546 ANG196546:ANR196546 AXC196546:AXN196546 BGY196546:BHJ196546 BQU196546:BRF196546 CAQ196546:CBB196546 CKM196546:CKX196546 CUI196546:CUT196546 DEE196546:DEP196546 DOA196546:DOL196546 DXW196546:DYH196546 EHS196546:EID196546 ERO196546:ERZ196546 FBK196546:FBV196546 FLG196546:FLR196546 FVC196546:FVN196546 GEY196546:GFJ196546 GOU196546:GPF196546 GYQ196546:GZB196546 HIM196546:HIX196546 HSI196546:HST196546 ICE196546:ICP196546 IMA196546:IML196546 IVW196546:IWH196546 JFS196546:JGD196546 JPO196546:JPZ196546 JZK196546:JZV196546 KJG196546:KJR196546 KTC196546:KTN196546 LCY196546:LDJ196546 LMU196546:LNF196546 LWQ196546:LXB196546 MGM196546:MGX196546 MQI196546:MQT196546 NAE196546:NAP196546 NKA196546:NKL196546 NTW196546:NUH196546 ODS196546:OED196546 ONO196546:ONZ196546 OXK196546:OXV196546 PHG196546:PHR196546 PRC196546:PRN196546 QAY196546:QBJ196546 QKU196546:QLF196546 QUQ196546:QVB196546 REM196546:REX196546 ROI196546:ROT196546 RYE196546:RYP196546 SIA196546:SIL196546 SRW196546:SSH196546 TBS196546:TCD196546 TLO196546:TLZ196546 TVK196546:TVV196546 UFG196546:UFR196546 UPC196546:UPN196546 UYY196546:UZJ196546 VIU196546:VJF196546 VSQ196546:VTB196546 WCM196546:WCX196546 WMI196546:WMT196546 WWE196546:WWP196546 W262082:AH262082 JS262082:KD262082 TO262082:TZ262082 ADK262082:ADV262082 ANG262082:ANR262082 AXC262082:AXN262082 BGY262082:BHJ262082 BQU262082:BRF262082 CAQ262082:CBB262082 CKM262082:CKX262082 CUI262082:CUT262082 DEE262082:DEP262082 DOA262082:DOL262082 DXW262082:DYH262082 EHS262082:EID262082 ERO262082:ERZ262082 FBK262082:FBV262082 FLG262082:FLR262082 FVC262082:FVN262082 GEY262082:GFJ262082 GOU262082:GPF262082 GYQ262082:GZB262082 HIM262082:HIX262082 HSI262082:HST262082 ICE262082:ICP262082 IMA262082:IML262082 IVW262082:IWH262082 JFS262082:JGD262082 JPO262082:JPZ262082 JZK262082:JZV262082 KJG262082:KJR262082 KTC262082:KTN262082 LCY262082:LDJ262082 LMU262082:LNF262082 LWQ262082:LXB262082 MGM262082:MGX262082 MQI262082:MQT262082 NAE262082:NAP262082 NKA262082:NKL262082 NTW262082:NUH262082 ODS262082:OED262082 ONO262082:ONZ262082 OXK262082:OXV262082 PHG262082:PHR262082 PRC262082:PRN262082 QAY262082:QBJ262082 QKU262082:QLF262082 QUQ262082:QVB262082 REM262082:REX262082 ROI262082:ROT262082 RYE262082:RYP262082 SIA262082:SIL262082 SRW262082:SSH262082 TBS262082:TCD262082 TLO262082:TLZ262082 TVK262082:TVV262082 UFG262082:UFR262082 UPC262082:UPN262082 UYY262082:UZJ262082 VIU262082:VJF262082 VSQ262082:VTB262082 WCM262082:WCX262082 WMI262082:WMT262082 WWE262082:WWP262082 W327618:AH327618 JS327618:KD327618 TO327618:TZ327618 ADK327618:ADV327618 ANG327618:ANR327618 AXC327618:AXN327618 BGY327618:BHJ327618 BQU327618:BRF327618 CAQ327618:CBB327618 CKM327618:CKX327618 CUI327618:CUT327618 DEE327618:DEP327618 DOA327618:DOL327618 DXW327618:DYH327618 EHS327618:EID327618 ERO327618:ERZ327618 FBK327618:FBV327618 FLG327618:FLR327618 FVC327618:FVN327618 GEY327618:GFJ327618 GOU327618:GPF327618 GYQ327618:GZB327618 HIM327618:HIX327618 HSI327618:HST327618 ICE327618:ICP327618 IMA327618:IML327618 IVW327618:IWH327618 JFS327618:JGD327618 JPO327618:JPZ327618 JZK327618:JZV327618 KJG327618:KJR327618 KTC327618:KTN327618 LCY327618:LDJ327618 LMU327618:LNF327618 LWQ327618:LXB327618 MGM327618:MGX327618 MQI327618:MQT327618 NAE327618:NAP327618 NKA327618:NKL327618 NTW327618:NUH327618 ODS327618:OED327618 ONO327618:ONZ327618 OXK327618:OXV327618 PHG327618:PHR327618 PRC327618:PRN327618 QAY327618:QBJ327618 QKU327618:QLF327618 QUQ327618:QVB327618 REM327618:REX327618 ROI327618:ROT327618 RYE327618:RYP327618 SIA327618:SIL327618 SRW327618:SSH327618 TBS327618:TCD327618 TLO327618:TLZ327618 TVK327618:TVV327618 UFG327618:UFR327618 UPC327618:UPN327618 UYY327618:UZJ327618 VIU327618:VJF327618 VSQ327618:VTB327618 WCM327618:WCX327618 WMI327618:WMT327618 WWE327618:WWP327618 W393154:AH393154 JS393154:KD393154 TO393154:TZ393154 ADK393154:ADV393154 ANG393154:ANR393154 AXC393154:AXN393154 BGY393154:BHJ393154 BQU393154:BRF393154 CAQ393154:CBB393154 CKM393154:CKX393154 CUI393154:CUT393154 DEE393154:DEP393154 DOA393154:DOL393154 DXW393154:DYH393154 EHS393154:EID393154 ERO393154:ERZ393154 FBK393154:FBV393154 FLG393154:FLR393154 FVC393154:FVN393154 GEY393154:GFJ393154 GOU393154:GPF393154 GYQ393154:GZB393154 HIM393154:HIX393154 HSI393154:HST393154 ICE393154:ICP393154 IMA393154:IML393154 IVW393154:IWH393154 JFS393154:JGD393154 JPO393154:JPZ393154 JZK393154:JZV393154 KJG393154:KJR393154 KTC393154:KTN393154 LCY393154:LDJ393154 LMU393154:LNF393154 LWQ393154:LXB393154 MGM393154:MGX393154 MQI393154:MQT393154 NAE393154:NAP393154 NKA393154:NKL393154 NTW393154:NUH393154 ODS393154:OED393154 ONO393154:ONZ393154 OXK393154:OXV393154 PHG393154:PHR393154 PRC393154:PRN393154 QAY393154:QBJ393154 QKU393154:QLF393154 QUQ393154:QVB393154 REM393154:REX393154 ROI393154:ROT393154 RYE393154:RYP393154 SIA393154:SIL393154 SRW393154:SSH393154 TBS393154:TCD393154 TLO393154:TLZ393154 TVK393154:TVV393154 UFG393154:UFR393154 UPC393154:UPN393154 UYY393154:UZJ393154 VIU393154:VJF393154 VSQ393154:VTB393154 WCM393154:WCX393154 WMI393154:WMT393154 WWE393154:WWP393154 W458690:AH458690 JS458690:KD458690 TO458690:TZ458690 ADK458690:ADV458690 ANG458690:ANR458690 AXC458690:AXN458690 BGY458690:BHJ458690 BQU458690:BRF458690 CAQ458690:CBB458690 CKM458690:CKX458690 CUI458690:CUT458690 DEE458690:DEP458690 DOA458690:DOL458690 DXW458690:DYH458690 EHS458690:EID458690 ERO458690:ERZ458690 FBK458690:FBV458690 FLG458690:FLR458690 FVC458690:FVN458690 GEY458690:GFJ458690 GOU458690:GPF458690 GYQ458690:GZB458690 HIM458690:HIX458690 HSI458690:HST458690 ICE458690:ICP458690 IMA458690:IML458690 IVW458690:IWH458690 JFS458690:JGD458690 JPO458690:JPZ458690 JZK458690:JZV458690 KJG458690:KJR458690 KTC458690:KTN458690 LCY458690:LDJ458690 LMU458690:LNF458690 LWQ458690:LXB458690 MGM458690:MGX458690 MQI458690:MQT458690 NAE458690:NAP458690 NKA458690:NKL458690 NTW458690:NUH458690 ODS458690:OED458690 ONO458690:ONZ458690 OXK458690:OXV458690 PHG458690:PHR458690 PRC458690:PRN458690 QAY458690:QBJ458690 QKU458690:QLF458690 QUQ458690:QVB458690 REM458690:REX458690 ROI458690:ROT458690 RYE458690:RYP458690 SIA458690:SIL458690 SRW458690:SSH458690 TBS458690:TCD458690 TLO458690:TLZ458690 TVK458690:TVV458690 UFG458690:UFR458690 UPC458690:UPN458690 UYY458690:UZJ458690 VIU458690:VJF458690 VSQ458690:VTB458690 WCM458690:WCX458690 WMI458690:WMT458690 WWE458690:WWP458690 W524226:AH524226 JS524226:KD524226 TO524226:TZ524226 ADK524226:ADV524226 ANG524226:ANR524226 AXC524226:AXN524226 BGY524226:BHJ524226 BQU524226:BRF524226 CAQ524226:CBB524226 CKM524226:CKX524226 CUI524226:CUT524226 DEE524226:DEP524226 DOA524226:DOL524226 DXW524226:DYH524226 EHS524226:EID524226 ERO524226:ERZ524226 FBK524226:FBV524226 FLG524226:FLR524226 FVC524226:FVN524226 GEY524226:GFJ524226 GOU524226:GPF524226 GYQ524226:GZB524226 HIM524226:HIX524226 HSI524226:HST524226 ICE524226:ICP524226 IMA524226:IML524226 IVW524226:IWH524226 JFS524226:JGD524226 JPO524226:JPZ524226 JZK524226:JZV524226 KJG524226:KJR524226 KTC524226:KTN524226 LCY524226:LDJ524226 LMU524226:LNF524226 LWQ524226:LXB524226 MGM524226:MGX524226 MQI524226:MQT524226 NAE524226:NAP524226 NKA524226:NKL524226 NTW524226:NUH524226 ODS524226:OED524226 ONO524226:ONZ524226 OXK524226:OXV524226 PHG524226:PHR524226 PRC524226:PRN524226 QAY524226:QBJ524226 QKU524226:QLF524226 QUQ524226:QVB524226 REM524226:REX524226 ROI524226:ROT524226 RYE524226:RYP524226 SIA524226:SIL524226 SRW524226:SSH524226 TBS524226:TCD524226 TLO524226:TLZ524226 TVK524226:TVV524226 UFG524226:UFR524226 UPC524226:UPN524226 UYY524226:UZJ524226 VIU524226:VJF524226 VSQ524226:VTB524226 WCM524226:WCX524226 WMI524226:WMT524226 WWE524226:WWP524226 W589762:AH589762 JS589762:KD589762 TO589762:TZ589762 ADK589762:ADV589762 ANG589762:ANR589762 AXC589762:AXN589762 BGY589762:BHJ589762 BQU589762:BRF589762 CAQ589762:CBB589762 CKM589762:CKX589762 CUI589762:CUT589762 DEE589762:DEP589762 DOA589762:DOL589762 DXW589762:DYH589762 EHS589762:EID589762 ERO589762:ERZ589762 FBK589762:FBV589762 FLG589762:FLR589762 FVC589762:FVN589762 GEY589762:GFJ589762 GOU589762:GPF589762 GYQ589762:GZB589762 HIM589762:HIX589762 HSI589762:HST589762 ICE589762:ICP589762 IMA589762:IML589762 IVW589762:IWH589762 JFS589762:JGD589762 JPO589762:JPZ589762 JZK589762:JZV589762 KJG589762:KJR589762 KTC589762:KTN589762 LCY589762:LDJ589762 LMU589762:LNF589762 LWQ589762:LXB589762 MGM589762:MGX589762 MQI589762:MQT589762 NAE589762:NAP589762 NKA589762:NKL589762 NTW589762:NUH589762 ODS589762:OED589762 ONO589762:ONZ589762 OXK589762:OXV589762 PHG589762:PHR589762 PRC589762:PRN589762 QAY589762:QBJ589762 QKU589762:QLF589762 QUQ589762:QVB589762 REM589762:REX589762 ROI589762:ROT589762 RYE589762:RYP589762 SIA589762:SIL589762 SRW589762:SSH589762 TBS589762:TCD589762 TLO589762:TLZ589762 TVK589762:TVV589762 UFG589762:UFR589762 UPC589762:UPN589762 UYY589762:UZJ589762 VIU589762:VJF589762 VSQ589762:VTB589762 WCM589762:WCX589762 WMI589762:WMT589762 WWE589762:WWP589762 W655298:AH655298 JS655298:KD655298 TO655298:TZ655298 ADK655298:ADV655298 ANG655298:ANR655298 AXC655298:AXN655298 BGY655298:BHJ655298 BQU655298:BRF655298 CAQ655298:CBB655298 CKM655298:CKX655298 CUI655298:CUT655298 DEE655298:DEP655298 DOA655298:DOL655298 DXW655298:DYH655298 EHS655298:EID655298 ERO655298:ERZ655298 FBK655298:FBV655298 FLG655298:FLR655298 FVC655298:FVN655298 GEY655298:GFJ655298 GOU655298:GPF655298 GYQ655298:GZB655298 HIM655298:HIX655298 HSI655298:HST655298 ICE655298:ICP655298 IMA655298:IML655298 IVW655298:IWH655298 JFS655298:JGD655298 JPO655298:JPZ655298 JZK655298:JZV655298 KJG655298:KJR655298 KTC655298:KTN655298 LCY655298:LDJ655298 LMU655298:LNF655298 LWQ655298:LXB655298 MGM655298:MGX655298 MQI655298:MQT655298 NAE655298:NAP655298 NKA655298:NKL655298 NTW655298:NUH655298 ODS655298:OED655298 ONO655298:ONZ655298 OXK655298:OXV655298 PHG655298:PHR655298 PRC655298:PRN655298 QAY655298:QBJ655298 QKU655298:QLF655298 QUQ655298:QVB655298 REM655298:REX655298 ROI655298:ROT655298 RYE655298:RYP655298 SIA655298:SIL655298 SRW655298:SSH655298 TBS655298:TCD655298 TLO655298:TLZ655298 TVK655298:TVV655298 UFG655298:UFR655298 UPC655298:UPN655298 UYY655298:UZJ655298 VIU655298:VJF655298 VSQ655298:VTB655298 WCM655298:WCX655298 WMI655298:WMT655298 WWE655298:WWP655298 W720834:AH720834 JS720834:KD720834 TO720834:TZ720834 ADK720834:ADV720834 ANG720834:ANR720834 AXC720834:AXN720834 BGY720834:BHJ720834 BQU720834:BRF720834 CAQ720834:CBB720834 CKM720834:CKX720834 CUI720834:CUT720834 DEE720834:DEP720834 DOA720834:DOL720834 DXW720834:DYH720834 EHS720834:EID720834 ERO720834:ERZ720834 FBK720834:FBV720834 FLG720834:FLR720834 FVC720834:FVN720834 GEY720834:GFJ720834 GOU720834:GPF720834 GYQ720834:GZB720834 HIM720834:HIX720834 HSI720834:HST720834 ICE720834:ICP720834 IMA720834:IML720834 IVW720834:IWH720834 JFS720834:JGD720834 JPO720834:JPZ720834 JZK720834:JZV720834 KJG720834:KJR720834 KTC720834:KTN720834 LCY720834:LDJ720834 LMU720834:LNF720834 LWQ720834:LXB720834 MGM720834:MGX720834 MQI720834:MQT720834 NAE720834:NAP720834 NKA720834:NKL720834 NTW720834:NUH720834 ODS720834:OED720834 ONO720834:ONZ720834 OXK720834:OXV720834 PHG720834:PHR720834 PRC720834:PRN720834 QAY720834:QBJ720834 QKU720834:QLF720834 QUQ720834:QVB720834 REM720834:REX720834 ROI720834:ROT720834 RYE720834:RYP720834 SIA720834:SIL720834 SRW720834:SSH720834 TBS720834:TCD720834 TLO720834:TLZ720834 TVK720834:TVV720834 UFG720834:UFR720834 UPC720834:UPN720834 UYY720834:UZJ720834 VIU720834:VJF720834 VSQ720834:VTB720834 WCM720834:WCX720834 WMI720834:WMT720834 WWE720834:WWP720834 W786370:AH786370 JS786370:KD786370 TO786370:TZ786370 ADK786370:ADV786370 ANG786370:ANR786370 AXC786370:AXN786370 BGY786370:BHJ786370 BQU786370:BRF786370 CAQ786370:CBB786370 CKM786370:CKX786370 CUI786370:CUT786370 DEE786370:DEP786370 DOA786370:DOL786370 DXW786370:DYH786370 EHS786370:EID786370 ERO786370:ERZ786370 FBK786370:FBV786370 FLG786370:FLR786370 FVC786370:FVN786370 GEY786370:GFJ786370 GOU786370:GPF786370 GYQ786370:GZB786370 HIM786370:HIX786370 HSI786370:HST786370 ICE786370:ICP786370 IMA786370:IML786370 IVW786370:IWH786370 JFS786370:JGD786370 JPO786370:JPZ786370 JZK786370:JZV786370 KJG786370:KJR786370 KTC786370:KTN786370 LCY786370:LDJ786370 LMU786370:LNF786370 LWQ786370:LXB786370 MGM786370:MGX786370 MQI786370:MQT786370 NAE786370:NAP786370 NKA786370:NKL786370 NTW786370:NUH786370 ODS786370:OED786370 ONO786370:ONZ786370 OXK786370:OXV786370 PHG786370:PHR786370 PRC786370:PRN786370 QAY786370:QBJ786370 QKU786370:QLF786370 QUQ786370:QVB786370 REM786370:REX786370 ROI786370:ROT786370 RYE786370:RYP786370 SIA786370:SIL786370 SRW786370:SSH786370 TBS786370:TCD786370 TLO786370:TLZ786370 TVK786370:TVV786370 UFG786370:UFR786370 UPC786370:UPN786370 UYY786370:UZJ786370 VIU786370:VJF786370 VSQ786370:VTB786370 WCM786370:WCX786370 WMI786370:WMT786370 WWE786370:WWP786370 W851906:AH851906 JS851906:KD851906 TO851906:TZ851906 ADK851906:ADV851906 ANG851906:ANR851906 AXC851906:AXN851906 BGY851906:BHJ851906 BQU851906:BRF851906 CAQ851906:CBB851906 CKM851906:CKX851906 CUI851906:CUT851906 DEE851906:DEP851906 DOA851906:DOL851906 DXW851906:DYH851906 EHS851906:EID851906 ERO851906:ERZ851906 FBK851906:FBV851906 FLG851906:FLR851906 FVC851906:FVN851906 GEY851906:GFJ851906 GOU851906:GPF851906 GYQ851906:GZB851906 HIM851906:HIX851906 HSI851906:HST851906 ICE851906:ICP851906 IMA851906:IML851906 IVW851906:IWH851906 JFS851906:JGD851906 JPO851906:JPZ851906 JZK851906:JZV851906 KJG851906:KJR851906 KTC851906:KTN851906 LCY851906:LDJ851906 LMU851906:LNF851906 LWQ851906:LXB851906 MGM851906:MGX851906 MQI851906:MQT851906 NAE851906:NAP851906 NKA851906:NKL851906 NTW851906:NUH851906 ODS851906:OED851906 ONO851906:ONZ851906 OXK851906:OXV851906 PHG851906:PHR851906 PRC851906:PRN851906 QAY851906:QBJ851906 QKU851906:QLF851906 QUQ851906:QVB851906 REM851906:REX851906 ROI851906:ROT851906 RYE851906:RYP851906 SIA851906:SIL851906 SRW851906:SSH851906 TBS851906:TCD851906 TLO851906:TLZ851906 TVK851906:TVV851906 UFG851906:UFR851906 UPC851906:UPN851906 UYY851906:UZJ851906 VIU851906:VJF851906 VSQ851906:VTB851906 WCM851906:WCX851906 WMI851906:WMT851906 WWE851906:WWP851906 W917442:AH917442 JS917442:KD917442 TO917442:TZ917442 ADK917442:ADV917442 ANG917442:ANR917442 AXC917442:AXN917442 BGY917442:BHJ917442 BQU917442:BRF917442 CAQ917442:CBB917442 CKM917442:CKX917442 CUI917442:CUT917442 DEE917442:DEP917442 DOA917442:DOL917442 DXW917442:DYH917442 EHS917442:EID917442 ERO917442:ERZ917442 FBK917442:FBV917442 FLG917442:FLR917442 FVC917442:FVN917442 GEY917442:GFJ917442 GOU917442:GPF917442 GYQ917442:GZB917442 HIM917442:HIX917442 HSI917442:HST917442 ICE917442:ICP917442 IMA917442:IML917442 IVW917442:IWH917442 JFS917442:JGD917442 JPO917442:JPZ917442 JZK917442:JZV917442 KJG917442:KJR917442 KTC917442:KTN917442 LCY917442:LDJ917442 LMU917442:LNF917442 LWQ917442:LXB917442 MGM917442:MGX917442 MQI917442:MQT917442 NAE917442:NAP917442 NKA917442:NKL917442 NTW917442:NUH917442 ODS917442:OED917442 ONO917442:ONZ917442 OXK917442:OXV917442 PHG917442:PHR917442 PRC917442:PRN917442 QAY917442:QBJ917442 QKU917442:QLF917442 QUQ917442:QVB917442 REM917442:REX917442 ROI917442:ROT917442 RYE917442:RYP917442 SIA917442:SIL917442 SRW917442:SSH917442 TBS917442:TCD917442 TLO917442:TLZ917442 TVK917442:TVV917442 UFG917442:UFR917442 UPC917442:UPN917442 UYY917442:UZJ917442 VIU917442:VJF917442 VSQ917442:VTB917442 WCM917442:WCX917442 WMI917442:WMT917442 WWE917442:WWP917442 W982978:AH982978 JS982978:KD982978 TO982978:TZ982978 ADK982978:ADV982978 ANG982978:ANR982978 AXC982978:AXN982978 BGY982978:BHJ982978 BQU982978:BRF982978 CAQ982978:CBB982978 CKM982978:CKX982978 CUI982978:CUT982978 DEE982978:DEP982978 DOA982978:DOL982978 DXW982978:DYH982978 EHS982978:EID982978 ERO982978:ERZ982978 FBK982978:FBV982978 FLG982978:FLR982978 FVC982978:FVN982978 GEY982978:GFJ982978 GOU982978:GPF982978 GYQ982978:GZB982978 HIM982978:HIX982978 HSI982978:HST982978 ICE982978:ICP982978 IMA982978:IML982978 IVW982978:IWH982978 JFS982978:JGD982978 JPO982978:JPZ982978 JZK982978:JZV982978 KJG982978:KJR982978 KTC982978:KTN982978 LCY982978:LDJ982978 LMU982978:LNF982978 LWQ982978:LXB982978 MGM982978:MGX982978 MQI982978:MQT982978 NAE982978:NAP982978 NKA982978:NKL982978 NTW982978:NUH982978 ODS982978:OED982978 ONO982978:ONZ982978 OXK982978:OXV982978 PHG982978:PHR982978 PRC982978:PRN982978 QAY982978:QBJ982978 QKU982978:QLF982978 QUQ982978:QVB982978 REM982978:REX982978 ROI982978:ROT982978 RYE982978:RYP982978 SIA982978:SIL982978 SRW982978:SSH982978 TBS982978:TCD982978 TLO982978:TLZ982978 TVK982978:TVV982978 UFG982978:UFR982978 UPC982978:UPN982978 UYY982978:UZJ982978 VIU982978:VJF982978 VSQ982978:VTB982978 WCM982978:WCX982978 WMI982978:WMT982978 WWE982978:WWP982978 WVP982978:WWA982978 H65474:S65474 JD65474:JO65474 SZ65474:TK65474 ACV65474:ADG65474 AMR65474:ANC65474 AWN65474:AWY65474 BGJ65474:BGU65474 BQF65474:BQQ65474 CAB65474:CAM65474 CJX65474:CKI65474 CTT65474:CUE65474 DDP65474:DEA65474 DNL65474:DNW65474 DXH65474:DXS65474 EHD65474:EHO65474 EQZ65474:ERK65474 FAV65474:FBG65474 FKR65474:FLC65474 FUN65474:FUY65474 GEJ65474:GEU65474 GOF65474:GOQ65474 GYB65474:GYM65474 HHX65474:HII65474 HRT65474:HSE65474 IBP65474:ICA65474 ILL65474:ILW65474 IVH65474:IVS65474 JFD65474:JFO65474 JOZ65474:JPK65474 JYV65474:JZG65474 KIR65474:KJC65474 KSN65474:KSY65474 LCJ65474:LCU65474 LMF65474:LMQ65474 LWB65474:LWM65474 MFX65474:MGI65474 MPT65474:MQE65474 MZP65474:NAA65474 NJL65474:NJW65474 NTH65474:NTS65474 ODD65474:ODO65474 OMZ65474:ONK65474 OWV65474:OXG65474 PGR65474:PHC65474 PQN65474:PQY65474 QAJ65474:QAU65474 QKF65474:QKQ65474 QUB65474:QUM65474 RDX65474:REI65474 RNT65474:ROE65474 RXP65474:RYA65474 SHL65474:SHW65474 SRH65474:SRS65474 TBD65474:TBO65474 TKZ65474:TLK65474 TUV65474:TVG65474 UER65474:UFC65474 UON65474:UOY65474 UYJ65474:UYU65474 VIF65474:VIQ65474 VSB65474:VSM65474 WBX65474:WCI65474 WLT65474:WME65474 WVP65474:WWA65474 H131010:S131010 JD131010:JO131010 SZ131010:TK131010 ACV131010:ADG131010 AMR131010:ANC131010 AWN131010:AWY131010 BGJ131010:BGU131010 BQF131010:BQQ131010 CAB131010:CAM131010 CJX131010:CKI131010 CTT131010:CUE131010 DDP131010:DEA131010 DNL131010:DNW131010 DXH131010:DXS131010 EHD131010:EHO131010 EQZ131010:ERK131010 FAV131010:FBG131010 FKR131010:FLC131010 FUN131010:FUY131010 GEJ131010:GEU131010 GOF131010:GOQ131010 GYB131010:GYM131010 HHX131010:HII131010 HRT131010:HSE131010 IBP131010:ICA131010 ILL131010:ILW131010 IVH131010:IVS131010 JFD131010:JFO131010 JOZ131010:JPK131010 JYV131010:JZG131010 KIR131010:KJC131010 KSN131010:KSY131010 LCJ131010:LCU131010 LMF131010:LMQ131010 LWB131010:LWM131010 MFX131010:MGI131010 MPT131010:MQE131010 MZP131010:NAA131010 NJL131010:NJW131010 NTH131010:NTS131010 ODD131010:ODO131010 OMZ131010:ONK131010 OWV131010:OXG131010 PGR131010:PHC131010 PQN131010:PQY131010 QAJ131010:QAU131010 QKF131010:QKQ131010 QUB131010:QUM131010 RDX131010:REI131010 RNT131010:ROE131010 RXP131010:RYA131010 SHL131010:SHW131010 SRH131010:SRS131010 TBD131010:TBO131010 TKZ131010:TLK131010 TUV131010:TVG131010 UER131010:UFC131010 UON131010:UOY131010 UYJ131010:UYU131010 VIF131010:VIQ131010 VSB131010:VSM131010 WBX131010:WCI131010 WLT131010:WME131010 WVP131010:WWA131010 H196546:S196546 JD196546:JO196546 SZ196546:TK196546 ACV196546:ADG196546 AMR196546:ANC196546 AWN196546:AWY196546 BGJ196546:BGU196546 BQF196546:BQQ196546 CAB196546:CAM196546 CJX196546:CKI196546 CTT196546:CUE196546 DDP196546:DEA196546 DNL196546:DNW196546 DXH196546:DXS196546 EHD196546:EHO196546 EQZ196546:ERK196546 FAV196546:FBG196546 FKR196546:FLC196546 FUN196546:FUY196546 GEJ196546:GEU196546 GOF196546:GOQ196546 GYB196546:GYM196546 HHX196546:HII196546 HRT196546:HSE196546 IBP196546:ICA196546 ILL196546:ILW196546 IVH196546:IVS196546 JFD196546:JFO196546 JOZ196546:JPK196546 JYV196546:JZG196546 KIR196546:KJC196546 KSN196546:KSY196546 LCJ196546:LCU196546 LMF196546:LMQ196546 LWB196546:LWM196546 MFX196546:MGI196546 MPT196546:MQE196546 MZP196546:NAA196546 NJL196546:NJW196546 NTH196546:NTS196546 ODD196546:ODO196546 OMZ196546:ONK196546 OWV196546:OXG196546 PGR196546:PHC196546 PQN196546:PQY196546 QAJ196546:QAU196546 QKF196546:QKQ196546 QUB196546:QUM196546 RDX196546:REI196546 RNT196546:ROE196546 RXP196546:RYA196546 SHL196546:SHW196546 SRH196546:SRS196546 TBD196546:TBO196546 TKZ196546:TLK196546 TUV196546:TVG196546 UER196546:UFC196546 UON196546:UOY196546 UYJ196546:UYU196546 VIF196546:VIQ196546 VSB196546:VSM196546 WBX196546:WCI196546 WLT196546:WME196546 WVP196546:WWA196546 H262082:S262082 JD262082:JO262082 SZ262082:TK262082 ACV262082:ADG262082 AMR262082:ANC262082 AWN262082:AWY262082 BGJ262082:BGU262082 BQF262082:BQQ262082 CAB262082:CAM262082 CJX262082:CKI262082 CTT262082:CUE262082 DDP262082:DEA262082 DNL262082:DNW262082 DXH262082:DXS262082 EHD262082:EHO262082 EQZ262082:ERK262082 FAV262082:FBG262082 FKR262082:FLC262082 FUN262082:FUY262082 GEJ262082:GEU262082 GOF262082:GOQ262082 GYB262082:GYM262082 HHX262082:HII262082 HRT262082:HSE262082 IBP262082:ICA262082 ILL262082:ILW262082 IVH262082:IVS262082 JFD262082:JFO262082 JOZ262082:JPK262082 JYV262082:JZG262082 KIR262082:KJC262082 KSN262082:KSY262082 LCJ262082:LCU262082 LMF262082:LMQ262082 LWB262082:LWM262082 MFX262082:MGI262082 MPT262082:MQE262082 MZP262082:NAA262082 NJL262082:NJW262082 NTH262082:NTS262082 ODD262082:ODO262082 OMZ262082:ONK262082 OWV262082:OXG262082 PGR262082:PHC262082 PQN262082:PQY262082 QAJ262082:QAU262082 QKF262082:QKQ262082 QUB262082:QUM262082 RDX262082:REI262082 RNT262082:ROE262082 RXP262082:RYA262082 SHL262082:SHW262082 SRH262082:SRS262082 TBD262082:TBO262082 TKZ262082:TLK262082 TUV262082:TVG262082 UER262082:UFC262082 UON262082:UOY262082 UYJ262082:UYU262082 VIF262082:VIQ262082 VSB262082:VSM262082 WBX262082:WCI262082 WLT262082:WME262082 WVP262082:WWA262082 H327618:S327618 JD327618:JO327618 SZ327618:TK327618 ACV327618:ADG327618 AMR327618:ANC327618 AWN327618:AWY327618 BGJ327618:BGU327618 BQF327618:BQQ327618 CAB327618:CAM327618 CJX327618:CKI327618 CTT327618:CUE327618 DDP327618:DEA327618 DNL327618:DNW327618 DXH327618:DXS327618 EHD327618:EHO327618 EQZ327618:ERK327618 FAV327618:FBG327618 FKR327618:FLC327618 FUN327618:FUY327618 GEJ327618:GEU327618 GOF327618:GOQ327618 GYB327618:GYM327618 HHX327618:HII327618 HRT327618:HSE327618 IBP327618:ICA327618 ILL327618:ILW327618 IVH327618:IVS327618 JFD327618:JFO327618 JOZ327618:JPK327618 JYV327618:JZG327618 KIR327618:KJC327618 KSN327618:KSY327618 LCJ327618:LCU327618 LMF327618:LMQ327618 LWB327618:LWM327618 MFX327618:MGI327618 MPT327618:MQE327618 MZP327618:NAA327618 NJL327618:NJW327618 NTH327618:NTS327618 ODD327618:ODO327618 OMZ327618:ONK327618 OWV327618:OXG327618 PGR327618:PHC327618 PQN327618:PQY327618 QAJ327618:QAU327618 QKF327618:QKQ327618 QUB327618:QUM327618 RDX327618:REI327618 RNT327618:ROE327618 RXP327618:RYA327618 SHL327618:SHW327618 SRH327618:SRS327618 TBD327618:TBO327618 TKZ327618:TLK327618 TUV327618:TVG327618 UER327618:UFC327618 UON327618:UOY327618 UYJ327618:UYU327618 VIF327618:VIQ327618 VSB327618:VSM327618 WBX327618:WCI327618 WLT327618:WME327618 WVP327618:WWA327618 H393154:S393154 JD393154:JO393154 SZ393154:TK393154 ACV393154:ADG393154 AMR393154:ANC393154 AWN393154:AWY393154 BGJ393154:BGU393154 BQF393154:BQQ393154 CAB393154:CAM393154 CJX393154:CKI393154 CTT393154:CUE393154 DDP393154:DEA393154 DNL393154:DNW393154 DXH393154:DXS393154 EHD393154:EHO393154 EQZ393154:ERK393154 FAV393154:FBG393154 FKR393154:FLC393154 FUN393154:FUY393154 GEJ393154:GEU393154 GOF393154:GOQ393154 GYB393154:GYM393154 HHX393154:HII393154 HRT393154:HSE393154 IBP393154:ICA393154 ILL393154:ILW393154 IVH393154:IVS393154 JFD393154:JFO393154 JOZ393154:JPK393154 JYV393154:JZG393154 KIR393154:KJC393154 KSN393154:KSY393154 LCJ393154:LCU393154 LMF393154:LMQ393154 LWB393154:LWM393154 MFX393154:MGI393154 MPT393154:MQE393154 MZP393154:NAA393154 NJL393154:NJW393154 NTH393154:NTS393154 ODD393154:ODO393154 OMZ393154:ONK393154 OWV393154:OXG393154 PGR393154:PHC393154 PQN393154:PQY393154 QAJ393154:QAU393154 QKF393154:QKQ393154 QUB393154:QUM393154 RDX393154:REI393154 RNT393154:ROE393154 RXP393154:RYA393154 SHL393154:SHW393154 SRH393154:SRS393154 TBD393154:TBO393154 TKZ393154:TLK393154 TUV393154:TVG393154 UER393154:UFC393154 UON393154:UOY393154 UYJ393154:UYU393154 VIF393154:VIQ393154 VSB393154:VSM393154 WBX393154:WCI393154 WLT393154:WME393154 WVP393154:WWA393154 H458690:S458690 JD458690:JO458690 SZ458690:TK458690 ACV458690:ADG458690 AMR458690:ANC458690 AWN458690:AWY458690 BGJ458690:BGU458690 BQF458690:BQQ458690 CAB458690:CAM458690 CJX458690:CKI458690 CTT458690:CUE458690 DDP458690:DEA458690 DNL458690:DNW458690 DXH458690:DXS458690 EHD458690:EHO458690 EQZ458690:ERK458690 FAV458690:FBG458690 FKR458690:FLC458690 FUN458690:FUY458690 GEJ458690:GEU458690 GOF458690:GOQ458690 GYB458690:GYM458690 HHX458690:HII458690 HRT458690:HSE458690 IBP458690:ICA458690 ILL458690:ILW458690 IVH458690:IVS458690 JFD458690:JFO458690 JOZ458690:JPK458690 JYV458690:JZG458690 KIR458690:KJC458690 KSN458690:KSY458690 LCJ458690:LCU458690 LMF458690:LMQ458690 LWB458690:LWM458690 MFX458690:MGI458690 MPT458690:MQE458690 MZP458690:NAA458690 NJL458690:NJW458690 NTH458690:NTS458690 ODD458690:ODO458690 OMZ458690:ONK458690 OWV458690:OXG458690 PGR458690:PHC458690 PQN458690:PQY458690 QAJ458690:QAU458690 QKF458690:QKQ458690 QUB458690:QUM458690 RDX458690:REI458690 RNT458690:ROE458690 RXP458690:RYA458690 SHL458690:SHW458690 SRH458690:SRS458690 TBD458690:TBO458690 TKZ458690:TLK458690 TUV458690:TVG458690 UER458690:UFC458690 UON458690:UOY458690 UYJ458690:UYU458690 VIF458690:VIQ458690 VSB458690:VSM458690 WBX458690:WCI458690 WLT458690:WME458690 WVP458690:WWA458690 H524226:S524226 JD524226:JO524226 SZ524226:TK524226 ACV524226:ADG524226 AMR524226:ANC524226 AWN524226:AWY524226 BGJ524226:BGU524226 BQF524226:BQQ524226 CAB524226:CAM524226 CJX524226:CKI524226 CTT524226:CUE524226 DDP524226:DEA524226 DNL524226:DNW524226 DXH524226:DXS524226 EHD524226:EHO524226 EQZ524226:ERK524226 FAV524226:FBG524226 FKR524226:FLC524226 FUN524226:FUY524226 GEJ524226:GEU524226 GOF524226:GOQ524226 GYB524226:GYM524226 HHX524226:HII524226 HRT524226:HSE524226 IBP524226:ICA524226 ILL524226:ILW524226 IVH524226:IVS524226 JFD524226:JFO524226 JOZ524226:JPK524226 JYV524226:JZG524226 KIR524226:KJC524226 KSN524226:KSY524226 LCJ524226:LCU524226 LMF524226:LMQ524226 LWB524226:LWM524226 MFX524226:MGI524226 MPT524226:MQE524226 MZP524226:NAA524226 NJL524226:NJW524226 NTH524226:NTS524226 ODD524226:ODO524226 OMZ524226:ONK524226 OWV524226:OXG524226 PGR524226:PHC524226 PQN524226:PQY524226 QAJ524226:QAU524226 QKF524226:QKQ524226 QUB524226:QUM524226 RDX524226:REI524226 RNT524226:ROE524226 RXP524226:RYA524226 SHL524226:SHW524226 SRH524226:SRS524226 TBD524226:TBO524226 TKZ524226:TLK524226 TUV524226:TVG524226 UER524226:UFC524226 UON524226:UOY524226 UYJ524226:UYU524226 VIF524226:VIQ524226 VSB524226:VSM524226 WBX524226:WCI524226 WLT524226:WME524226 WVP524226:WWA524226 H589762:S589762 JD589762:JO589762 SZ589762:TK589762 ACV589762:ADG589762 AMR589762:ANC589762 AWN589762:AWY589762 BGJ589762:BGU589762 BQF589762:BQQ589762 CAB589762:CAM589762 CJX589762:CKI589762 CTT589762:CUE589762 DDP589762:DEA589762 DNL589762:DNW589762 DXH589762:DXS589762 EHD589762:EHO589762 EQZ589762:ERK589762 FAV589762:FBG589762 FKR589762:FLC589762 FUN589762:FUY589762 GEJ589762:GEU589762 GOF589762:GOQ589762 GYB589762:GYM589762 HHX589762:HII589762 HRT589762:HSE589762 IBP589762:ICA589762 ILL589762:ILW589762 IVH589762:IVS589762 JFD589762:JFO589762 JOZ589762:JPK589762 JYV589762:JZG589762 KIR589762:KJC589762 KSN589762:KSY589762 LCJ589762:LCU589762 LMF589762:LMQ589762 LWB589762:LWM589762 MFX589762:MGI589762 MPT589762:MQE589762 MZP589762:NAA589762 NJL589762:NJW589762 NTH589762:NTS589762 ODD589762:ODO589762 OMZ589762:ONK589762 OWV589762:OXG589762 PGR589762:PHC589762 PQN589762:PQY589762 QAJ589762:QAU589762 QKF589762:QKQ589762 QUB589762:QUM589762 RDX589762:REI589762 RNT589762:ROE589762 RXP589762:RYA589762 SHL589762:SHW589762 SRH589762:SRS589762 TBD589762:TBO589762 TKZ589762:TLK589762 TUV589762:TVG589762 UER589762:UFC589762 UON589762:UOY589762 UYJ589762:UYU589762 VIF589762:VIQ589762 VSB589762:VSM589762 WBX589762:WCI589762 WLT589762:WME589762 WVP589762:WWA589762 H655298:S655298 JD655298:JO655298 SZ655298:TK655298 ACV655298:ADG655298 AMR655298:ANC655298 AWN655298:AWY655298 BGJ655298:BGU655298 BQF655298:BQQ655298 CAB655298:CAM655298 CJX655298:CKI655298 CTT655298:CUE655298 DDP655298:DEA655298 DNL655298:DNW655298 DXH655298:DXS655298 EHD655298:EHO655298 EQZ655298:ERK655298 FAV655298:FBG655298 FKR655298:FLC655298 FUN655298:FUY655298 GEJ655298:GEU655298 GOF655298:GOQ655298 GYB655298:GYM655298 HHX655298:HII655298 HRT655298:HSE655298 IBP655298:ICA655298 ILL655298:ILW655298 IVH655298:IVS655298 JFD655298:JFO655298 JOZ655298:JPK655298 JYV655298:JZG655298 KIR655298:KJC655298 KSN655298:KSY655298 LCJ655298:LCU655298 LMF655298:LMQ655298 LWB655298:LWM655298 MFX655298:MGI655298 MPT655298:MQE655298 MZP655298:NAA655298 NJL655298:NJW655298 NTH655298:NTS655298 ODD655298:ODO655298 OMZ655298:ONK655298 OWV655298:OXG655298 PGR655298:PHC655298 PQN655298:PQY655298 QAJ655298:QAU655298 QKF655298:QKQ655298 QUB655298:QUM655298 RDX655298:REI655298 RNT655298:ROE655298 RXP655298:RYA655298 SHL655298:SHW655298 SRH655298:SRS655298 TBD655298:TBO655298 TKZ655298:TLK655298 TUV655298:TVG655298 UER655298:UFC655298 UON655298:UOY655298 UYJ655298:UYU655298 VIF655298:VIQ655298 VSB655298:VSM655298 WBX655298:WCI655298 WLT655298:WME655298 WVP655298:WWA655298 H720834:S720834 JD720834:JO720834 SZ720834:TK720834 ACV720834:ADG720834 AMR720834:ANC720834 AWN720834:AWY720834 BGJ720834:BGU720834 BQF720834:BQQ720834 CAB720834:CAM720834 CJX720834:CKI720834 CTT720834:CUE720834 DDP720834:DEA720834 DNL720834:DNW720834 DXH720834:DXS720834 EHD720834:EHO720834 EQZ720834:ERK720834 FAV720834:FBG720834 FKR720834:FLC720834 FUN720834:FUY720834 GEJ720834:GEU720834 GOF720834:GOQ720834 GYB720834:GYM720834 HHX720834:HII720834 HRT720834:HSE720834 IBP720834:ICA720834 ILL720834:ILW720834 IVH720834:IVS720834 JFD720834:JFO720834 JOZ720834:JPK720834 JYV720834:JZG720834 KIR720834:KJC720834 KSN720834:KSY720834 LCJ720834:LCU720834 LMF720834:LMQ720834 LWB720834:LWM720834 MFX720834:MGI720834 MPT720834:MQE720834 MZP720834:NAA720834 NJL720834:NJW720834 NTH720834:NTS720834 ODD720834:ODO720834 OMZ720834:ONK720834 OWV720834:OXG720834 PGR720834:PHC720834 PQN720834:PQY720834 QAJ720834:QAU720834 QKF720834:QKQ720834 QUB720834:QUM720834 RDX720834:REI720834 RNT720834:ROE720834 RXP720834:RYA720834 SHL720834:SHW720834 SRH720834:SRS720834 TBD720834:TBO720834 TKZ720834:TLK720834 TUV720834:TVG720834 UER720834:UFC720834 UON720834:UOY720834 UYJ720834:UYU720834 VIF720834:VIQ720834 VSB720834:VSM720834 WBX720834:WCI720834 WLT720834:WME720834 WVP720834:WWA720834 H786370:S786370 JD786370:JO786370 SZ786370:TK786370 ACV786370:ADG786370 AMR786370:ANC786370 AWN786370:AWY786370 BGJ786370:BGU786370 BQF786370:BQQ786370 CAB786370:CAM786370 CJX786370:CKI786370 CTT786370:CUE786370 DDP786370:DEA786370 DNL786370:DNW786370 DXH786370:DXS786370 EHD786370:EHO786370 EQZ786370:ERK786370 FAV786370:FBG786370 FKR786370:FLC786370 FUN786370:FUY786370 GEJ786370:GEU786370 GOF786370:GOQ786370 GYB786370:GYM786370 HHX786370:HII786370 HRT786370:HSE786370 IBP786370:ICA786370 ILL786370:ILW786370 IVH786370:IVS786370 JFD786370:JFO786370 JOZ786370:JPK786370 JYV786370:JZG786370 KIR786370:KJC786370 KSN786370:KSY786370 LCJ786370:LCU786370 LMF786370:LMQ786370 LWB786370:LWM786370 MFX786370:MGI786370 MPT786370:MQE786370 MZP786370:NAA786370 NJL786370:NJW786370 NTH786370:NTS786370 ODD786370:ODO786370 OMZ786370:ONK786370 OWV786370:OXG786370 PGR786370:PHC786370 PQN786370:PQY786370 QAJ786370:QAU786370 QKF786370:QKQ786370 QUB786370:QUM786370 RDX786370:REI786370 RNT786370:ROE786370 RXP786370:RYA786370 SHL786370:SHW786370 SRH786370:SRS786370 TBD786370:TBO786370 TKZ786370:TLK786370 TUV786370:TVG786370 UER786370:UFC786370 UON786370:UOY786370 UYJ786370:UYU786370 VIF786370:VIQ786370 VSB786370:VSM786370 WBX786370:WCI786370 WLT786370:WME786370 WVP786370:WWA786370 H851906:S851906 JD851906:JO851906 SZ851906:TK851906 ACV851906:ADG851906 AMR851906:ANC851906 AWN851906:AWY851906 BGJ851906:BGU851906 BQF851906:BQQ851906 CAB851906:CAM851906 CJX851906:CKI851906 CTT851906:CUE851906 DDP851906:DEA851906 DNL851906:DNW851906 DXH851906:DXS851906 EHD851906:EHO851906 EQZ851906:ERK851906 FAV851906:FBG851906 FKR851906:FLC851906 FUN851906:FUY851906 GEJ851906:GEU851906 GOF851906:GOQ851906 GYB851906:GYM851906 HHX851906:HII851906 HRT851906:HSE851906 IBP851906:ICA851906 ILL851906:ILW851906 IVH851906:IVS851906 JFD851906:JFO851906 JOZ851906:JPK851906 JYV851906:JZG851906 KIR851906:KJC851906 KSN851906:KSY851906 LCJ851906:LCU851906 LMF851906:LMQ851906 LWB851906:LWM851906 MFX851906:MGI851906 MPT851906:MQE851906 MZP851906:NAA851906 NJL851906:NJW851906 NTH851906:NTS851906 ODD851906:ODO851906 OMZ851906:ONK851906 OWV851906:OXG851906 PGR851906:PHC851906 PQN851906:PQY851906 QAJ851906:QAU851906 QKF851906:QKQ851906 QUB851906:QUM851906 RDX851906:REI851906 RNT851906:ROE851906 RXP851906:RYA851906 SHL851906:SHW851906 SRH851906:SRS851906 TBD851906:TBO851906 TKZ851906:TLK851906 TUV851906:TVG851906 UER851906:UFC851906 UON851906:UOY851906 UYJ851906:UYU851906 VIF851906:VIQ851906 VSB851906:VSM851906 WBX851906:WCI851906 WLT851906:WME851906 WVP851906:WWA851906 H917442:S917442 JD917442:JO917442 SZ917442:TK917442 ACV917442:ADG917442 AMR917442:ANC917442 AWN917442:AWY917442 BGJ917442:BGU917442 BQF917442:BQQ917442 CAB917442:CAM917442 CJX917442:CKI917442 CTT917442:CUE917442 DDP917442:DEA917442 DNL917442:DNW917442 DXH917442:DXS917442 EHD917442:EHO917442 EQZ917442:ERK917442 FAV917442:FBG917442 FKR917442:FLC917442 FUN917442:FUY917442 GEJ917442:GEU917442 GOF917442:GOQ917442 GYB917442:GYM917442 HHX917442:HII917442 HRT917442:HSE917442 IBP917442:ICA917442 ILL917442:ILW917442 IVH917442:IVS917442 JFD917442:JFO917442 JOZ917442:JPK917442 JYV917442:JZG917442 KIR917442:KJC917442 KSN917442:KSY917442 LCJ917442:LCU917442 LMF917442:LMQ917442 LWB917442:LWM917442 MFX917442:MGI917442 MPT917442:MQE917442 MZP917442:NAA917442 NJL917442:NJW917442 NTH917442:NTS917442 ODD917442:ODO917442 OMZ917442:ONK917442 OWV917442:OXG917442 PGR917442:PHC917442 PQN917442:PQY917442 QAJ917442:QAU917442 QKF917442:QKQ917442 QUB917442:QUM917442 RDX917442:REI917442 RNT917442:ROE917442 RXP917442:RYA917442 SHL917442:SHW917442 SRH917442:SRS917442 TBD917442:TBO917442 TKZ917442:TLK917442 TUV917442:TVG917442 UER917442:UFC917442 UON917442:UOY917442 UYJ917442:UYU917442 VIF917442:VIQ917442 VSB917442:VSM917442 WBX917442:WCI917442 WLT917442:WME917442 WVP917442:WWA917442 H982978:S982978 JD982978:JO982978 SZ982978:TK982978 ACV982978:ADG982978 AMR982978:ANC982978 AWN982978:AWY982978 BGJ982978:BGU982978 BQF982978:BQQ982978 CAB982978:CAM982978 CJX982978:CKI982978 CTT982978:CUE982978 DDP982978:DEA982978 DNL982978:DNW982978 DXH982978:DXS982978 EHD982978:EHO982978 EQZ982978:ERK982978 FAV982978:FBG982978 FKR982978:FLC982978 FUN982978:FUY982978 GEJ982978:GEU982978 GOF982978:GOQ982978 GYB982978:GYM982978 HHX982978:HII982978 HRT982978:HSE982978 IBP982978:ICA982978 ILL982978:ILW982978 IVH982978:IVS982978 JFD982978:JFO982978 JOZ982978:JPK982978 JYV982978:JZG982978 KIR982978:KJC982978 KSN982978:KSY982978 LCJ982978:LCU982978 LMF982978:LMQ982978 LWB982978:LWM982978 MFX982978:MGI982978 MPT982978:MQE982978 MZP982978:NAA982978 NJL982978:NJW982978 NTH982978:NTS982978 ODD982978:ODO982978 OMZ982978:ONK982978 OWV982978:OXG982978 PGR982978:PHC982978 PQN982978:PQY982978 QAJ982978:QAU982978 QKF982978:QKQ982978 QUB982978:QUM982978 RDX982978:REI982978 RNT982978:ROE982978 RXP982978:RYA982978 SHL982978:SHW982978 SRH982978:SRS982978 TBD982978:TBO982978 TKZ982978:TLK982978 TUV982978:TVG982978 UER982978:UFC982978 UON982978:UOY982978 UYJ982978:UYU982978 VIF982978:VIQ982978 VSB982978:VSM982978 WBX982978:WCI982978 WLT982978:WME982978"/>
  </dataValidations>
  <printOptions horizontalCentered="1"/>
  <pageMargins left="0.11811023622047245" right="0.11811023622047245" top="0.54" bottom="0.19685039370078741" header="0.92" footer="0.51181102362204722"/>
  <pageSetup paperSize="9" scale="8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R85"/>
  <sheetViews>
    <sheetView tabSelected="1" view="pageBreakPreview" topLeftCell="A71" zoomScale="74" zoomScaleNormal="100" zoomScaleSheetLayoutView="74" workbookViewId="0">
      <selection activeCell="C83" sqref="C83:AC83"/>
    </sheetView>
  </sheetViews>
  <sheetFormatPr defaultColWidth="2.58203125" defaultRowHeight="13" x14ac:dyDescent="0.2"/>
  <cols>
    <col min="1" max="7" width="2.83203125" style="44" customWidth="1"/>
    <col min="8" max="17" width="2.58203125" style="44" customWidth="1"/>
    <col min="18" max="18" width="2.33203125" style="44" customWidth="1"/>
    <col min="19" max="20" width="2.58203125" style="44" customWidth="1"/>
    <col min="21" max="21" width="3.1640625" style="44" customWidth="1"/>
    <col min="22" max="22" width="4.58203125" style="44" customWidth="1"/>
    <col min="23" max="24" width="2.58203125" style="44" customWidth="1"/>
    <col min="25" max="25" width="6.1640625" style="44" customWidth="1"/>
    <col min="26" max="26" width="1.08203125" style="44" customWidth="1"/>
    <col min="27" max="27" width="7.5" style="44" customWidth="1"/>
    <col min="28" max="28" width="2.58203125" style="44" customWidth="1"/>
    <col min="29" max="29" width="4.08203125" style="44" customWidth="1"/>
    <col min="30" max="31" width="2.83203125" style="44" customWidth="1"/>
    <col min="32" max="251" width="2.58203125" style="44"/>
    <col min="252" max="284" width="2.58203125" style="44" customWidth="1"/>
    <col min="285" max="285" width="4.08203125" style="44" customWidth="1"/>
    <col min="286" max="287" width="2.83203125" style="44" customWidth="1"/>
    <col min="288" max="507" width="2.58203125" style="44"/>
    <col min="508" max="540" width="2.58203125" style="44" customWidth="1"/>
    <col min="541" max="541" width="4.08203125" style="44" customWidth="1"/>
    <col min="542" max="543" width="2.83203125" style="44" customWidth="1"/>
    <col min="544" max="763" width="2.58203125" style="44"/>
    <col min="764" max="796" width="2.58203125" style="44" customWidth="1"/>
    <col min="797" max="797" width="4.08203125" style="44" customWidth="1"/>
    <col min="798" max="799" width="2.83203125" style="44" customWidth="1"/>
    <col min="800" max="1019" width="2.58203125" style="44"/>
    <col min="1020" max="1052" width="2.58203125" style="44" customWidth="1"/>
    <col min="1053" max="1053" width="4.08203125" style="44" customWidth="1"/>
    <col min="1054" max="1055" width="2.83203125" style="44" customWidth="1"/>
    <col min="1056" max="1275" width="2.58203125" style="44"/>
    <col min="1276" max="1308" width="2.58203125" style="44" customWidth="1"/>
    <col min="1309" max="1309" width="4.08203125" style="44" customWidth="1"/>
    <col min="1310" max="1311" width="2.83203125" style="44" customWidth="1"/>
    <col min="1312" max="1531" width="2.58203125" style="44"/>
    <col min="1532" max="1564" width="2.58203125" style="44" customWidth="1"/>
    <col min="1565" max="1565" width="4.08203125" style="44" customWidth="1"/>
    <col min="1566" max="1567" width="2.83203125" style="44" customWidth="1"/>
    <col min="1568" max="1787" width="2.58203125" style="44"/>
    <col min="1788" max="1820" width="2.58203125" style="44" customWidth="1"/>
    <col min="1821" max="1821" width="4.08203125" style="44" customWidth="1"/>
    <col min="1822" max="1823" width="2.83203125" style="44" customWidth="1"/>
    <col min="1824" max="2043" width="2.58203125" style="44"/>
    <col min="2044" max="2076" width="2.58203125" style="44" customWidth="1"/>
    <col min="2077" max="2077" width="4.08203125" style="44" customWidth="1"/>
    <col min="2078" max="2079" width="2.83203125" style="44" customWidth="1"/>
    <col min="2080" max="2299" width="2.58203125" style="44"/>
    <col min="2300" max="2332" width="2.58203125" style="44" customWidth="1"/>
    <col min="2333" max="2333" width="4.08203125" style="44" customWidth="1"/>
    <col min="2334" max="2335" width="2.83203125" style="44" customWidth="1"/>
    <col min="2336" max="2555" width="2.58203125" style="44"/>
    <col min="2556" max="2588" width="2.58203125" style="44" customWidth="1"/>
    <col min="2589" max="2589" width="4.08203125" style="44" customWidth="1"/>
    <col min="2590" max="2591" width="2.83203125" style="44" customWidth="1"/>
    <col min="2592" max="2811" width="2.58203125" style="44"/>
    <col min="2812" max="2844" width="2.58203125" style="44" customWidth="1"/>
    <col min="2845" max="2845" width="4.08203125" style="44" customWidth="1"/>
    <col min="2846" max="2847" width="2.83203125" style="44" customWidth="1"/>
    <col min="2848" max="3067" width="2.58203125" style="44"/>
    <col min="3068" max="3100" width="2.58203125" style="44" customWidth="1"/>
    <col min="3101" max="3101" width="4.08203125" style="44" customWidth="1"/>
    <col min="3102" max="3103" width="2.83203125" style="44" customWidth="1"/>
    <col min="3104" max="3323" width="2.58203125" style="44"/>
    <col min="3324" max="3356" width="2.58203125" style="44" customWidth="1"/>
    <col min="3357" max="3357" width="4.08203125" style="44" customWidth="1"/>
    <col min="3358" max="3359" width="2.83203125" style="44" customWidth="1"/>
    <col min="3360" max="3579" width="2.58203125" style="44"/>
    <col min="3580" max="3612" width="2.58203125" style="44" customWidth="1"/>
    <col min="3613" max="3613" width="4.08203125" style="44" customWidth="1"/>
    <col min="3614" max="3615" width="2.83203125" style="44" customWidth="1"/>
    <col min="3616" max="3835" width="2.58203125" style="44"/>
    <col min="3836" max="3868" width="2.58203125" style="44" customWidth="1"/>
    <col min="3869" max="3869" width="4.08203125" style="44" customWidth="1"/>
    <col min="3870" max="3871" width="2.83203125" style="44" customWidth="1"/>
    <col min="3872" max="4091" width="2.58203125" style="44"/>
    <col min="4092" max="4124" width="2.58203125" style="44" customWidth="1"/>
    <col min="4125" max="4125" width="4.08203125" style="44" customWidth="1"/>
    <col min="4126" max="4127" width="2.83203125" style="44" customWidth="1"/>
    <col min="4128" max="4347" width="2.58203125" style="44"/>
    <col min="4348" max="4380" width="2.58203125" style="44" customWidth="1"/>
    <col min="4381" max="4381" width="4.08203125" style="44" customWidth="1"/>
    <col min="4382" max="4383" width="2.83203125" style="44" customWidth="1"/>
    <col min="4384" max="4603" width="2.58203125" style="44"/>
    <col min="4604" max="4636" width="2.58203125" style="44" customWidth="1"/>
    <col min="4637" max="4637" width="4.08203125" style="44" customWidth="1"/>
    <col min="4638" max="4639" width="2.83203125" style="44" customWidth="1"/>
    <col min="4640" max="4859" width="2.58203125" style="44"/>
    <col min="4860" max="4892" width="2.58203125" style="44" customWidth="1"/>
    <col min="4893" max="4893" width="4.08203125" style="44" customWidth="1"/>
    <col min="4894" max="4895" width="2.83203125" style="44" customWidth="1"/>
    <col min="4896" max="5115" width="2.58203125" style="44"/>
    <col min="5116" max="5148" width="2.58203125" style="44" customWidth="1"/>
    <col min="5149" max="5149" width="4.08203125" style="44" customWidth="1"/>
    <col min="5150" max="5151" width="2.83203125" style="44" customWidth="1"/>
    <col min="5152" max="5371" width="2.58203125" style="44"/>
    <col min="5372" max="5404" width="2.58203125" style="44" customWidth="1"/>
    <col min="5405" max="5405" width="4.08203125" style="44" customWidth="1"/>
    <col min="5406" max="5407" width="2.83203125" style="44" customWidth="1"/>
    <col min="5408" max="5627" width="2.58203125" style="44"/>
    <col min="5628" max="5660" width="2.58203125" style="44" customWidth="1"/>
    <col min="5661" max="5661" width="4.08203125" style="44" customWidth="1"/>
    <col min="5662" max="5663" width="2.83203125" style="44" customWidth="1"/>
    <col min="5664" max="5883" width="2.58203125" style="44"/>
    <col min="5884" max="5916" width="2.58203125" style="44" customWidth="1"/>
    <col min="5917" max="5917" width="4.08203125" style="44" customWidth="1"/>
    <col min="5918" max="5919" width="2.83203125" style="44" customWidth="1"/>
    <col min="5920" max="6139" width="2.58203125" style="44"/>
    <col min="6140" max="6172" width="2.58203125" style="44" customWidth="1"/>
    <col min="6173" max="6173" width="4.08203125" style="44" customWidth="1"/>
    <col min="6174" max="6175" width="2.83203125" style="44" customWidth="1"/>
    <col min="6176" max="6395" width="2.58203125" style="44"/>
    <col min="6396" max="6428" width="2.58203125" style="44" customWidth="1"/>
    <col min="6429" max="6429" width="4.08203125" style="44" customWidth="1"/>
    <col min="6430" max="6431" width="2.83203125" style="44" customWidth="1"/>
    <col min="6432" max="6651" width="2.58203125" style="44"/>
    <col min="6652" max="6684" width="2.58203125" style="44" customWidth="1"/>
    <col min="6685" max="6685" width="4.08203125" style="44" customWidth="1"/>
    <col min="6686" max="6687" width="2.83203125" style="44" customWidth="1"/>
    <col min="6688" max="6907" width="2.58203125" style="44"/>
    <col min="6908" max="6940" width="2.58203125" style="44" customWidth="1"/>
    <col min="6941" max="6941" width="4.08203125" style="44" customWidth="1"/>
    <col min="6942" max="6943" width="2.83203125" style="44" customWidth="1"/>
    <col min="6944" max="7163" width="2.58203125" style="44"/>
    <col min="7164" max="7196" width="2.58203125" style="44" customWidth="1"/>
    <col min="7197" max="7197" width="4.08203125" style="44" customWidth="1"/>
    <col min="7198" max="7199" width="2.83203125" style="44" customWidth="1"/>
    <col min="7200" max="7419" width="2.58203125" style="44"/>
    <col min="7420" max="7452" width="2.58203125" style="44" customWidth="1"/>
    <col min="7453" max="7453" width="4.08203125" style="44" customWidth="1"/>
    <col min="7454" max="7455" width="2.83203125" style="44" customWidth="1"/>
    <col min="7456" max="7675" width="2.58203125" style="44"/>
    <col min="7676" max="7708" width="2.58203125" style="44" customWidth="1"/>
    <col min="7709" max="7709" width="4.08203125" style="44" customWidth="1"/>
    <col min="7710" max="7711" width="2.83203125" style="44" customWidth="1"/>
    <col min="7712" max="7931" width="2.58203125" style="44"/>
    <col min="7932" max="7964" width="2.58203125" style="44" customWidth="1"/>
    <col min="7965" max="7965" width="4.08203125" style="44" customWidth="1"/>
    <col min="7966" max="7967" width="2.83203125" style="44" customWidth="1"/>
    <col min="7968" max="8187" width="2.58203125" style="44"/>
    <col min="8188" max="8220" width="2.58203125" style="44" customWidth="1"/>
    <col min="8221" max="8221" width="4.08203125" style="44" customWidth="1"/>
    <col min="8222" max="8223" width="2.83203125" style="44" customWidth="1"/>
    <col min="8224" max="8443" width="2.58203125" style="44"/>
    <col min="8444" max="8476" width="2.58203125" style="44" customWidth="1"/>
    <col min="8477" max="8477" width="4.08203125" style="44" customWidth="1"/>
    <col min="8478" max="8479" width="2.83203125" style="44" customWidth="1"/>
    <col min="8480" max="8699" width="2.58203125" style="44"/>
    <col min="8700" max="8732" width="2.58203125" style="44" customWidth="1"/>
    <col min="8733" max="8733" width="4.08203125" style="44" customWidth="1"/>
    <col min="8734" max="8735" width="2.83203125" style="44" customWidth="1"/>
    <col min="8736" max="8955" width="2.58203125" style="44"/>
    <col min="8956" max="8988" width="2.58203125" style="44" customWidth="1"/>
    <col min="8989" max="8989" width="4.08203125" style="44" customWidth="1"/>
    <col min="8990" max="8991" width="2.83203125" style="44" customWidth="1"/>
    <col min="8992" max="9211" width="2.58203125" style="44"/>
    <col min="9212" max="9244" width="2.58203125" style="44" customWidth="1"/>
    <col min="9245" max="9245" width="4.08203125" style="44" customWidth="1"/>
    <col min="9246" max="9247" width="2.83203125" style="44" customWidth="1"/>
    <col min="9248" max="9467" width="2.58203125" style="44"/>
    <col min="9468" max="9500" width="2.58203125" style="44" customWidth="1"/>
    <col min="9501" max="9501" width="4.08203125" style="44" customWidth="1"/>
    <col min="9502" max="9503" width="2.83203125" style="44" customWidth="1"/>
    <col min="9504" max="9723" width="2.58203125" style="44"/>
    <col min="9724" max="9756" width="2.58203125" style="44" customWidth="1"/>
    <col min="9757" max="9757" width="4.08203125" style="44" customWidth="1"/>
    <col min="9758" max="9759" width="2.83203125" style="44" customWidth="1"/>
    <col min="9760" max="9979" width="2.58203125" style="44"/>
    <col min="9980" max="10012" width="2.58203125" style="44" customWidth="1"/>
    <col min="10013" max="10013" width="4.08203125" style="44" customWidth="1"/>
    <col min="10014" max="10015" width="2.83203125" style="44" customWidth="1"/>
    <col min="10016" max="10235" width="2.58203125" style="44"/>
    <col min="10236" max="10268" width="2.58203125" style="44" customWidth="1"/>
    <col min="10269" max="10269" width="4.08203125" style="44" customWidth="1"/>
    <col min="10270" max="10271" width="2.83203125" style="44" customWidth="1"/>
    <col min="10272" max="10491" width="2.58203125" style="44"/>
    <col min="10492" max="10524" width="2.58203125" style="44" customWidth="1"/>
    <col min="10525" max="10525" width="4.08203125" style="44" customWidth="1"/>
    <col min="10526" max="10527" width="2.83203125" style="44" customWidth="1"/>
    <col min="10528" max="10747" width="2.58203125" style="44"/>
    <col min="10748" max="10780" width="2.58203125" style="44" customWidth="1"/>
    <col min="10781" max="10781" width="4.08203125" style="44" customWidth="1"/>
    <col min="10782" max="10783" width="2.83203125" style="44" customWidth="1"/>
    <col min="10784" max="11003" width="2.58203125" style="44"/>
    <col min="11004" max="11036" width="2.58203125" style="44" customWidth="1"/>
    <col min="11037" max="11037" width="4.08203125" style="44" customWidth="1"/>
    <col min="11038" max="11039" width="2.83203125" style="44" customWidth="1"/>
    <col min="11040" max="11259" width="2.58203125" style="44"/>
    <col min="11260" max="11292" width="2.58203125" style="44" customWidth="1"/>
    <col min="11293" max="11293" width="4.08203125" style="44" customWidth="1"/>
    <col min="11294" max="11295" width="2.83203125" style="44" customWidth="1"/>
    <col min="11296" max="11515" width="2.58203125" style="44"/>
    <col min="11516" max="11548" width="2.58203125" style="44" customWidth="1"/>
    <col min="11549" max="11549" width="4.08203125" style="44" customWidth="1"/>
    <col min="11550" max="11551" width="2.83203125" style="44" customWidth="1"/>
    <col min="11552" max="11771" width="2.58203125" style="44"/>
    <col min="11772" max="11804" width="2.58203125" style="44" customWidth="1"/>
    <col min="11805" max="11805" width="4.08203125" style="44" customWidth="1"/>
    <col min="11806" max="11807" width="2.83203125" style="44" customWidth="1"/>
    <col min="11808" max="12027" width="2.58203125" style="44"/>
    <col min="12028" max="12060" width="2.58203125" style="44" customWidth="1"/>
    <col min="12061" max="12061" width="4.08203125" style="44" customWidth="1"/>
    <col min="12062" max="12063" width="2.83203125" style="44" customWidth="1"/>
    <col min="12064" max="12283" width="2.58203125" style="44"/>
    <col min="12284" max="12316" width="2.58203125" style="44" customWidth="1"/>
    <col min="12317" max="12317" width="4.08203125" style="44" customWidth="1"/>
    <col min="12318" max="12319" width="2.83203125" style="44" customWidth="1"/>
    <col min="12320" max="12539" width="2.58203125" style="44"/>
    <col min="12540" max="12572" width="2.58203125" style="44" customWidth="1"/>
    <col min="12573" max="12573" width="4.08203125" style="44" customWidth="1"/>
    <col min="12574" max="12575" width="2.83203125" style="44" customWidth="1"/>
    <col min="12576" max="12795" width="2.58203125" style="44"/>
    <col min="12796" max="12828" width="2.58203125" style="44" customWidth="1"/>
    <col min="12829" max="12829" width="4.08203125" style="44" customWidth="1"/>
    <col min="12830" max="12831" width="2.83203125" style="44" customWidth="1"/>
    <col min="12832" max="13051" width="2.58203125" style="44"/>
    <col min="13052" max="13084" width="2.58203125" style="44" customWidth="1"/>
    <col min="13085" max="13085" width="4.08203125" style="44" customWidth="1"/>
    <col min="13086" max="13087" width="2.83203125" style="44" customWidth="1"/>
    <col min="13088" max="13307" width="2.58203125" style="44"/>
    <col min="13308" max="13340" width="2.58203125" style="44" customWidth="1"/>
    <col min="13341" max="13341" width="4.08203125" style="44" customWidth="1"/>
    <col min="13342" max="13343" width="2.83203125" style="44" customWidth="1"/>
    <col min="13344" max="13563" width="2.58203125" style="44"/>
    <col min="13564" max="13596" width="2.58203125" style="44" customWidth="1"/>
    <col min="13597" max="13597" width="4.08203125" style="44" customWidth="1"/>
    <col min="13598" max="13599" width="2.83203125" style="44" customWidth="1"/>
    <col min="13600" max="13819" width="2.58203125" style="44"/>
    <col min="13820" max="13852" width="2.58203125" style="44" customWidth="1"/>
    <col min="13853" max="13853" width="4.08203125" style="44" customWidth="1"/>
    <col min="13854" max="13855" width="2.83203125" style="44" customWidth="1"/>
    <col min="13856" max="14075" width="2.58203125" style="44"/>
    <col min="14076" max="14108" width="2.58203125" style="44" customWidth="1"/>
    <col min="14109" max="14109" width="4.08203125" style="44" customWidth="1"/>
    <col min="14110" max="14111" width="2.83203125" style="44" customWidth="1"/>
    <col min="14112" max="14331" width="2.58203125" style="44"/>
    <col min="14332" max="14364" width="2.58203125" style="44" customWidth="1"/>
    <col min="14365" max="14365" width="4.08203125" style="44" customWidth="1"/>
    <col min="14366" max="14367" width="2.83203125" style="44" customWidth="1"/>
    <col min="14368" max="14587" width="2.58203125" style="44"/>
    <col min="14588" max="14620" width="2.58203125" style="44" customWidth="1"/>
    <col min="14621" max="14621" width="4.08203125" style="44" customWidth="1"/>
    <col min="14622" max="14623" width="2.83203125" style="44" customWidth="1"/>
    <col min="14624" max="14843" width="2.58203125" style="44"/>
    <col min="14844" max="14876" width="2.58203125" style="44" customWidth="1"/>
    <col min="14877" max="14877" width="4.08203125" style="44" customWidth="1"/>
    <col min="14878" max="14879" width="2.83203125" style="44" customWidth="1"/>
    <col min="14880" max="15099" width="2.58203125" style="44"/>
    <col min="15100" max="15132" width="2.58203125" style="44" customWidth="1"/>
    <col min="15133" max="15133" width="4.08203125" style="44" customWidth="1"/>
    <col min="15134" max="15135" width="2.83203125" style="44" customWidth="1"/>
    <col min="15136" max="15355" width="2.58203125" style="44"/>
    <col min="15356" max="15388" width="2.58203125" style="44" customWidth="1"/>
    <col min="15389" max="15389" width="4.08203125" style="44" customWidth="1"/>
    <col min="15390" max="15391" width="2.83203125" style="44" customWidth="1"/>
    <col min="15392" max="15611" width="2.58203125" style="44"/>
    <col min="15612" max="15644" width="2.58203125" style="44" customWidth="1"/>
    <col min="15645" max="15645" width="4.08203125" style="44" customWidth="1"/>
    <col min="15646" max="15647" width="2.83203125" style="44" customWidth="1"/>
    <col min="15648" max="15867" width="2.58203125" style="44"/>
    <col min="15868" max="15900" width="2.58203125" style="44" customWidth="1"/>
    <col min="15901" max="15901" width="4.08203125" style="44" customWidth="1"/>
    <col min="15902" max="15903" width="2.83203125" style="44" customWidth="1"/>
    <col min="15904" max="16123" width="2.58203125" style="44"/>
    <col min="16124" max="16156" width="2.58203125" style="44" customWidth="1"/>
    <col min="16157" max="16157" width="4.08203125" style="44" customWidth="1"/>
    <col min="16158" max="16159" width="2.83203125" style="44" customWidth="1"/>
    <col min="16160" max="16384" width="2.58203125" style="44"/>
  </cols>
  <sheetData>
    <row r="1" spans="1:67" ht="17.25" customHeight="1" x14ac:dyDescent="0.2">
      <c r="A1" s="574" t="s">
        <v>322</v>
      </c>
      <c r="B1" s="45"/>
      <c r="C1" s="45"/>
      <c r="D1" s="45"/>
      <c r="E1" s="45"/>
      <c r="F1" s="45"/>
      <c r="G1" s="45"/>
      <c r="M1" s="46"/>
      <c r="U1" s="47"/>
      <c r="AF1" s="117"/>
      <c r="AG1" s="117"/>
      <c r="AH1" s="117"/>
      <c r="AI1" s="117"/>
      <c r="AJ1" s="117"/>
      <c r="AK1" s="117"/>
      <c r="AL1" s="117"/>
      <c r="AM1" s="117"/>
      <c r="AN1" s="117"/>
      <c r="AO1" s="117"/>
      <c r="AP1" s="117"/>
      <c r="AQ1" s="117"/>
      <c r="AR1" s="568"/>
      <c r="AS1" s="568"/>
      <c r="AT1" s="568"/>
      <c r="AU1" s="568"/>
      <c r="AV1" s="568"/>
      <c r="AW1" s="568"/>
      <c r="AX1" s="568"/>
      <c r="AY1" s="568"/>
      <c r="AZ1" s="568"/>
      <c r="BA1" s="568"/>
      <c r="BB1" s="568"/>
      <c r="BC1" s="568"/>
      <c r="BD1" s="47"/>
      <c r="BE1" s="47"/>
      <c r="BF1" s="47"/>
      <c r="BG1" s="47"/>
      <c r="BH1" s="47"/>
      <c r="BI1" s="47"/>
      <c r="BJ1" s="47"/>
      <c r="BK1" s="47"/>
      <c r="BL1" s="47"/>
      <c r="BM1" s="568"/>
      <c r="BN1" s="568"/>
      <c r="BO1" s="568"/>
    </row>
    <row r="2" spans="1:67" ht="6" customHeight="1" x14ac:dyDescent="0.2">
      <c r="U2" s="47"/>
      <c r="V2" s="47"/>
      <c r="W2" s="47"/>
      <c r="X2" s="47"/>
      <c r="Y2" s="47"/>
      <c r="AF2" s="117"/>
      <c r="AG2" s="117"/>
      <c r="AH2" s="117"/>
      <c r="AI2" s="117"/>
      <c r="AJ2" s="117"/>
      <c r="AK2" s="117"/>
      <c r="AL2" s="117"/>
      <c r="AM2" s="117"/>
      <c r="AN2" s="117"/>
      <c r="AO2" s="117"/>
      <c r="AP2" s="117"/>
      <c r="AQ2" s="117"/>
      <c r="AR2" s="568"/>
      <c r="AS2" s="568"/>
      <c r="AT2" s="568"/>
      <c r="AU2" s="568"/>
      <c r="AV2" s="568"/>
      <c r="AW2" s="568"/>
      <c r="AX2" s="568"/>
      <c r="AY2" s="568"/>
      <c r="AZ2" s="568"/>
      <c r="BA2" s="568"/>
      <c r="BB2" s="568"/>
      <c r="BC2" s="568"/>
      <c r="BD2" s="47"/>
      <c r="BE2" s="47"/>
      <c r="BF2" s="47"/>
      <c r="BG2" s="47"/>
      <c r="BH2" s="47"/>
      <c r="BI2" s="47"/>
      <c r="BJ2" s="47"/>
      <c r="BK2" s="47"/>
      <c r="BL2" s="47"/>
      <c r="BM2" s="568"/>
      <c r="BN2" s="568"/>
      <c r="BO2" s="568"/>
    </row>
    <row r="3" spans="1:67" ht="16.5" x14ac:dyDescent="0.2">
      <c r="A3" s="696" t="s">
        <v>418</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F3" s="117"/>
      <c r="AG3" s="117"/>
      <c r="AH3" s="117"/>
      <c r="AI3" s="117"/>
      <c r="AJ3" s="117"/>
      <c r="AK3" s="117"/>
      <c r="AL3" s="117"/>
      <c r="AM3" s="117"/>
      <c r="AN3" s="117"/>
      <c r="AO3" s="117"/>
      <c r="AP3" s="117"/>
      <c r="AQ3" s="117"/>
      <c r="AR3" s="568"/>
      <c r="AS3" s="568"/>
      <c r="AT3" s="568"/>
      <c r="AU3" s="568"/>
      <c r="AV3" s="568"/>
      <c r="AW3" s="568"/>
      <c r="AX3" s="568"/>
      <c r="AY3" s="568"/>
      <c r="AZ3" s="568"/>
      <c r="BA3" s="568"/>
      <c r="BB3" s="568"/>
      <c r="BC3" s="568"/>
      <c r="BD3" s="568"/>
      <c r="BE3" s="568"/>
      <c r="BF3" s="568"/>
      <c r="BG3" s="568"/>
      <c r="BH3" s="47"/>
      <c r="BI3" s="47"/>
      <c r="BJ3" s="47"/>
      <c r="BK3" s="47"/>
      <c r="BL3" s="47"/>
      <c r="BM3" s="47"/>
      <c r="BN3" s="47"/>
      <c r="BO3" s="47"/>
    </row>
    <row r="4" spans="1:67" ht="16.5" x14ac:dyDescent="0.2">
      <c r="A4" s="696" t="s">
        <v>419</v>
      </c>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6"/>
      <c r="AC4" s="696"/>
      <c r="AF4" s="117"/>
      <c r="AG4" s="117"/>
      <c r="AH4" s="117"/>
      <c r="AI4" s="117"/>
      <c r="AJ4" s="117"/>
      <c r="AK4" s="117"/>
      <c r="AL4" s="117"/>
      <c r="AM4" s="117"/>
      <c r="AN4" s="117"/>
      <c r="AO4" s="117"/>
      <c r="AP4" s="117"/>
      <c r="AQ4" s="117"/>
      <c r="AR4" s="568"/>
      <c r="AS4" s="568"/>
      <c r="AT4" s="568"/>
      <c r="AU4" s="568"/>
      <c r="AV4" s="568"/>
      <c r="AW4" s="568"/>
      <c r="AX4" s="568"/>
      <c r="AY4" s="568"/>
      <c r="AZ4" s="568"/>
      <c r="BA4" s="568"/>
      <c r="BB4" s="568"/>
      <c r="BC4" s="568"/>
      <c r="BD4" s="568"/>
      <c r="BE4" s="568"/>
      <c r="BF4" s="568"/>
      <c r="BG4" s="568"/>
      <c r="BH4" s="47"/>
      <c r="BI4" s="47"/>
      <c r="BJ4" s="47"/>
      <c r="BK4" s="47"/>
      <c r="BL4" s="47"/>
      <c r="BM4" s="47"/>
      <c r="BN4" s="47"/>
      <c r="BO4" s="47"/>
    </row>
    <row r="5" spans="1:67" ht="21" customHeight="1" x14ac:dyDescent="0.2">
      <c r="G5" s="568"/>
      <c r="H5" s="568"/>
      <c r="I5" s="568"/>
      <c r="J5" s="568"/>
      <c r="K5" s="568"/>
      <c r="L5" s="568"/>
      <c r="M5" s="568"/>
      <c r="N5" s="568"/>
      <c r="O5" s="568"/>
      <c r="P5" s="568"/>
      <c r="Q5" s="568"/>
      <c r="AF5" s="117"/>
      <c r="AG5" s="117"/>
      <c r="AH5" s="117"/>
      <c r="AI5" s="117"/>
      <c r="AJ5" s="117"/>
      <c r="AK5" s="117"/>
      <c r="AL5" s="117"/>
      <c r="AM5" s="117"/>
      <c r="AN5" s="117"/>
      <c r="AO5" s="117"/>
      <c r="AP5" s="117"/>
      <c r="AQ5" s="117"/>
      <c r="AR5" s="568"/>
      <c r="AS5" s="568"/>
      <c r="AT5" s="568"/>
      <c r="AU5" s="568"/>
      <c r="AV5" s="568"/>
      <c r="AW5" s="568"/>
      <c r="AX5" s="568"/>
      <c r="AY5" s="568"/>
      <c r="AZ5" s="568"/>
      <c r="BA5" s="568"/>
      <c r="BB5" s="568"/>
      <c r="BC5" s="568"/>
      <c r="BD5" s="568"/>
      <c r="BE5" s="568"/>
      <c r="BF5" s="568"/>
      <c r="BG5" s="568"/>
      <c r="BH5" s="47"/>
      <c r="BI5" s="47"/>
      <c r="BJ5" s="47"/>
      <c r="BK5" s="47"/>
      <c r="BL5" s="47"/>
      <c r="BM5" s="47"/>
      <c r="BN5" s="47"/>
      <c r="BO5" s="47"/>
    </row>
    <row r="6" spans="1:67" ht="16" customHeight="1" x14ac:dyDescent="0.2">
      <c r="B6" s="568"/>
      <c r="C6" s="568"/>
      <c r="D6" s="568"/>
      <c r="F6" s="568"/>
      <c r="G6" s="568"/>
      <c r="H6" s="568"/>
      <c r="I6" s="568"/>
      <c r="J6" s="568"/>
      <c r="K6" s="568"/>
      <c r="W6" s="49"/>
      <c r="X6" s="44" t="s">
        <v>74</v>
      </c>
      <c r="Y6" s="49"/>
      <c r="Z6" s="725" t="s">
        <v>90</v>
      </c>
      <c r="AA6" s="725"/>
      <c r="AB6" s="725" t="s">
        <v>33</v>
      </c>
      <c r="AC6" s="725"/>
      <c r="AF6" s="117"/>
      <c r="AG6" s="117"/>
      <c r="AH6" s="117"/>
      <c r="AI6" s="117"/>
      <c r="AJ6" s="117"/>
      <c r="AK6" s="117"/>
      <c r="AL6" s="117"/>
      <c r="AM6" s="117"/>
      <c r="AN6" s="117"/>
      <c r="AO6" s="117"/>
      <c r="AP6" s="117"/>
      <c r="AQ6" s="117"/>
      <c r="AR6" s="568"/>
      <c r="AS6" s="568"/>
      <c r="AT6" s="568"/>
      <c r="AU6" s="568"/>
      <c r="AV6" s="568"/>
      <c r="AW6" s="568"/>
      <c r="AX6" s="568"/>
      <c r="AY6" s="568"/>
      <c r="AZ6" s="568"/>
      <c r="BA6" s="568"/>
      <c r="BB6" s="568"/>
      <c r="BC6" s="568"/>
      <c r="BD6" s="568"/>
      <c r="BE6" s="568"/>
      <c r="BF6" s="568"/>
      <c r="BG6" s="568"/>
      <c r="BH6" s="47"/>
      <c r="BI6" s="47"/>
      <c r="BJ6" s="47"/>
      <c r="BK6" s="47"/>
      <c r="BL6" s="47"/>
      <c r="BM6" s="47"/>
      <c r="BN6" s="47"/>
      <c r="BO6" s="47"/>
    </row>
    <row r="7" spans="1:67" ht="15" customHeight="1" x14ac:dyDescent="0.2">
      <c r="B7" s="568"/>
      <c r="C7" s="568"/>
      <c r="D7" s="568"/>
      <c r="E7" s="568"/>
      <c r="F7" s="568"/>
      <c r="G7" s="568"/>
      <c r="H7" s="568"/>
      <c r="I7" s="568"/>
      <c r="J7" s="568"/>
      <c r="K7" s="568"/>
      <c r="AF7" s="117"/>
      <c r="AG7" s="117"/>
      <c r="AH7" s="117"/>
      <c r="AI7" s="117"/>
      <c r="AJ7" s="117"/>
      <c r="AK7" s="117"/>
      <c r="AL7" s="117"/>
      <c r="AM7" s="117"/>
      <c r="AN7" s="117"/>
      <c r="AO7" s="117"/>
      <c r="AP7" s="117"/>
      <c r="AQ7" s="117"/>
      <c r="AR7" s="568"/>
      <c r="AS7" s="568"/>
      <c r="AT7" s="568"/>
      <c r="AU7" s="568"/>
      <c r="AV7" s="568"/>
      <c r="AW7" s="568"/>
      <c r="AX7" s="568"/>
      <c r="AY7" s="568"/>
      <c r="AZ7" s="568"/>
      <c r="BA7" s="568"/>
      <c r="BB7" s="568"/>
      <c r="BC7" s="568"/>
      <c r="BD7" s="568"/>
      <c r="BE7" s="568"/>
      <c r="BF7" s="568"/>
      <c r="BG7" s="568"/>
      <c r="BH7" s="47"/>
      <c r="BI7" s="47"/>
      <c r="BJ7" s="47"/>
      <c r="BK7" s="47"/>
      <c r="BL7" s="47"/>
      <c r="BM7" s="47"/>
      <c r="BN7" s="47"/>
      <c r="BO7" s="47"/>
    </row>
    <row r="8" spans="1:67" ht="16.5" customHeight="1" x14ac:dyDescent="0.2">
      <c r="A8" s="44" t="s">
        <v>404</v>
      </c>
      <c r="H8" s="568"/>
      <c r="I8" s="568"/>
      <c r="J8" s="568"/>
      <c r="K8" s="568"/>
      <c r="P8" s="44" t="s">
        <v>75</v>
      </c>
      <c r="U8" s="726"/>
      <c r="V8" s="726"/>
      <c r="W8" s="726"/>
      <c r="X8" s="726"/>
      <c r="Y8" s="726"/>
      <c r="Z8" s="726"/>
      <c r="AA8" s="726"/>
      <c r="AB8" s="726"/>
      <c r="AC8" s="726"/>
      <c r="AF8" s="117"/>
      <c r="AG8" s="117"/>
      <c r="AH8" s="117"/>
      <c r="AI8" s="117"/>
      <c r="AJ8" s="117"/>
      <c r="AK8" s="117"/>
      <c r="AL8" s="117"/>
      <c r="AM8" s="117"/>
      <c r="AN8" s="117"/>
      <c r="AO8" s="117"/>
      <c r="AP8" s="117"/>
      <c r="AQ8" s="117"/>
      <c r="AR8" s="568"/>
      <c r="AS8" s="568"/>
      <c r="AT8" s="568"/>
      <c r="AU8" s="568"/>
      <c r="AV8" s="568"/>
      <c r="AW8" s="568"/>
      <c r="AX8" s="568"/>
      <c r="AY8" s="568"/>
      <c r="AZ8" s="568"/>
      <c r="BA8" s="568"/>
      <c r="BB8" s="568"/>
      <c r="BC8" s="568"/>
      <c r="BD8" s="568"/>
      <c r="BE8" s="568"/>
      <c r="BF8" s="568"/>
      <c r="BG8" s="568"/>
      <c r="BH8" s="47"/>
      <c r="BI8" s="47"/>
      <c r="BJ8" s="47"/>
      <c r="BK8" s="47"/>
      <c r="BL8" s="47"/>
      <c r="BM8" s="47"/>
      <c r="BN8" s="47"/>
      <c r="BO8" s="47"/>
    </row>
    <row r="9" spans="1:67" ht="16.5" customHeight="1" x14ac:dyDescent="0.2">
      <c r="B9" s="568"/>
      <c r="C9" s="568"/>
      <c r="D9" s="568"/>
      <c r="E9" s="568"/>
      <c r="F9" s="568"/>
      <c r="G9" s="568"/>
      <c r="H9" s="568"/>
      <c r="I9" s="568"/>
      <c r="J9" s="568"/>
      <c r="K9" s="568"/>
      <c r="P9" s="44" t="s">
        <v>194</v>
      </c>
      <c r="U9" s="726"/>
      <c r="V9" s="726"/>
      <c r="W9" s="726"/>
      <c r="X9" s="726"/>
      <c r="Y9" s="726"/>
      <c r="Z9" s="726"/>
      <c r="AA9" s="726"/>
      <c r="AB9" s="726"/>
      <c r="AC9" s="726"/>
      <c r="AF9" s="117"/>
      <c r="AG9" s="117"/>
      <c r="AH9" s="117"/>
      <c r="AI9" s="117"/>
      <c r="AJ9" s="117"/>
      <c r="AK9" s="117"/>
      <c r="AL9" s="117"/>
      <c r="AM9" s="117"/>
      <c r="AN9" s="117"/>
      <c r="AO9" s="117"/>
      <c r="AP9" s="117"/>
      <c r="AQ9" s="117"/>
      <c r="AR9" s="568"/>
      <c r="AS9" s="568"/>
      <c r="AT9" s="568"/>
      <c r="AU9" s="568"/>
      <c r="AV9" s="568"/>
      <c r="AW9" s="568"/>
      <c r="AX9" s="568"/>
      <c r="AY9" s="568"/>
      <c r="AZ9" s="568"/>
      <c r="BA9" s="568"/>
      <c r="BB9" s="568"/>
      <c r="BC9" s="568"/>
      <c r="BD9" s="568"/>
      <c r="BE9" s="568"/>
      <c r="BF9" s="568"/>
      <c r="BG9" s="568"/>
      <c r="BH9" s="47"/>
      <c r="BI9" s="47"/>
      <c r="BJ9" s="47"/>
      <c r="BK9" s="47"/>
      <c r="BL9" s="47"/>
      <c r="BM9" s="47"/>
      <c r="BN9" s="47"/>
      <c r="BO9" s="47"/>
    </row>
    <row r="10" spans="1:67" ht="16.5" customHeight="1" x14ac:dyDescent="0.2">
      <c r="B10" s="568"/>
      <c r="C10" s="568"/>
      <c r="D10" s="568"/>
      <c r="E10" s="568"/>
      <c r="F10" s="568"/>
      <c r="G10" s="568"/>
      <c r="H10" s="568"/>
      <c r="I10" s="568"/>
      <c r="J10" s="568"/>
      <c r="K10" s="568"/>
      <c r="P10" s="44" t="s">
        <v>77</v>
      </c>
      <c r="U10" s="545"/>
      <c r="V10" s="545"/>
      <c r="W10" s="545"/>
      <c r="X10" s="545"/>
      <c r="Y10" s="545"/>
      <c r="Z10" s="545"/>
      <c r="AA10" s="545"/>
      <c r="AB10" s="545"/>
      <c r="AC10" s="118"/>
      <c r="AF10" s="117"/>
      <c r="AG10" s="117"/>
      <c r="AH10" s="117"/>
      <c r="AI10" s="117"/>
      <c r="AJ10" s="117"/>
      <c r="AK10" s="117"/>
      <c r="AL10" s="117"/>
      <c r="AM10" s="117"/>
      <c r="AN10" s="117"/>
      <c r="AO10" s="117"/>
      <c r="AP10" s="117"/>
      <c r="AQ10" s="117"/>
      <c r="AR10" s="568"/>
      <c r="AS10" s="568"/>
      <c r="AT10" s="568"/>
      <c r="AU10" s="568"/>
      <c r="AV10" s="568"/>
      <c r="AW10" s="568"/>
      <c r="AX10" s="568"/>
      <c r="AY10" s="568"/>
      <c r="AZ10" s="568"/>
      <c r="BA10" s="568"/>
      <c r="BB10" s="568"/>
      <c r="BC10" s="568"/>
      <c r="BD10" s="568"/>
      <c r="BE10" s="568"/>
      <c r="BF10" s="568"/>
      <c r="BG10" s="568"/>
      <c r="BH10" s="47"/>
      <c r="BI10" s="47"/>
      <c r="BJ10" s="47"/>
      <c r="BK10" s="47"/>
      <c r="BL10" s="47"/>
      <c r="BM10" s="47"/>
      <c r="BN10" s="47"/>
      <c r="BO10" s="47"/>
    </row>
    <row r="11" spans="1:67" ht="29.25" customHeight="1" x14ac:dyDescent="0.2">
      <c r="B11" s="568"/>
      <c r="C11" s="568"/>
      <c r="D11" s="568"/>
      <c r="E11" s="568"/>
      <c r="F11" s="568"/>
      <c r="G11" s="568"/>
      <c r="H11" s="568"/>
      <c r="I11" s="568"/>
      <c r="J11" s="568"/>
      <c r="K11" s="568"/>
      <c r="V11" s="49"/>
      <c r="AH11" s="568"/>
      <c r="AI11" s="568"/>
      <c r="AJ11" s="568"/>
      <c r="AK11" s="568"/>
      <c r="AL11" s="568"/>
      <c r="AM11" s="568"/>
      <c r="AN11" s="568"/>
      <c r="AO11" s="568"/>
      <c r="AP11" s="568"/>
      <c r="AQ11" s="568"/>
      <c r="AR11" s="568"/>
      <c r="AS11" s="568"/>
      <c r="AT11" s="568"/>
      <c r="AU11" s="568"/>
      <c r="AV11" s="568"/>
      <c r="AW11" s="568"/>
      <c r="AX11" s="568"/>
      <c r="AY11" s="568"/>
      <c r="AZ11" s="568"/>
      <c r="BA11" s="568"/>
      <c r="BB11" s="568"/>
      <c r="BC11" s="568"/>
      <c r="BD11" s="568"/>
      <c r="BE11" s="568"/>
      <c r="BF11" s="568"/>
      <c r="BG11" s="568"/>
      <c r="BH11" s="47"/>
      <c r="BI11" s="47"/>
      <c r="BJ11" s="47"/>
      <c r="BK11" s="47"/>
      <c r="BL11" s="47"/>
      <c r="BM11" s="47"/>
      <c r="BN11" s="47"/>
      <c r="BO11" s="47"/>
    </row>
    <row r="12" spans="1:67" ht="16" customHeight="1" x14ac:dyDescent="0.2">
      <c r="B12" s="44" t="s">
        <v>319</v>
      </c>
      <c r="AH12" s="568"/>
      <c r="AI12" s="568"/>
      <c r="AJ12" s="568"/>
      <c r="AK12" s="568"/>
      <c r="AL12" s="568"/>
      <c r="AM12" s="568"/>
      <c r="AN12" s="568"/>
      <c r="AO12" s="568"/>
      <c r="AP12" s="568"/>
      <c r="AQ12" s="568"/>
      <c r="AR12" s="568"/>
      <c r="AS12" s="568"/>
      <c r="AT12" s="568"/>
      <c r="AU12" s="568"/>
      <c r="AV12" s="568"/>
      <c r="AW12" s="568"/>
      <c r="AX12" s="568"/>
      <c r="AY12" s="568"/>
      <c r="AZ12" s="568"/>
      <c r="BA12" s="568"/>
      <c r="BB12" s="568"/>
      <c r="BC12" s="568"/>
      <c r="BD12" s="568"/>
      <c r="BE12" s="568"/>
      <c r="BF12" s="568"/>
      <c r="BG12" s="568"/>
      <c r="BH12" s="47"/>
      <c r="BI12" s="47"/>
      <c r="BJ12" s="47"/>
      <c r="BK12" s="47"/>
      <c r="BL12" s="47"/>
      <c r="BM12" s="47"/>
      <c r="BN12" s="47"/>
      <c r="BO12" s="47"/>
    </row>
    <row r="13" spans="1:67" ht="16" customHeight="1" x14ac:dyDescent="0.2">
      <c r="AH13" s="568"/>
      <c r="AI13" s="568"/>
      <c r="AJ13" s="568"/>
      <c r="AK13" s="568"/>
      <c r="AL13" s="568"/>
      <c r="AM13" s="568"/>
      <c r="AN13" s="568"/>
      <c r="AO13" s="568"/>
      <c r="AP13" s="568"/>
      <c r="AQ13" s="568"/>
      <c r="AR13" s="568"/>
      <c r="AS13" s="568"/>
      <c r="AT13" s="568"/>
      <c r="AU13" s="568"/>
      <c r="AV13" s="568"/>
      <c r="AW13" s="568"/>
      <c r="AX13" s="568"/>
      <c r="AY13" s="568"/>
      <c r="AZ13" s="568"/>
      <c r="BA13" s="568"/>
      <c r="BB13" s="568"/>
      <c r="BC13" s="568"/>
      <c r="BD13" s="568"/>
      <c r="BE13" s="568"/>
      <c r="BF13" s="568"/>
      <c r="BG13" s="568"/>
      <c r="BH13" s="47"/>
      <c r="BI13" s="47"/>
      <c r="BJ13" s="47"/>
      <c r="BK13" s="47"/>
      <c r="BL13" s="47"/>
      <c r="BM13" s="47"/>
      <c r="BN13" s="47"/>
      <c r="BO13" s="47"/>
    </row>
    <row r="14" spans="1:67" ht="16" customHeight="1" x14ac:dyDescent="0.2">
      <c r="A14" s="171" t="s">
        <v>292</v>
      </c>
      <c r="B14" s="171"/>
      <c r="C14" s="171"/>
      <c r="D14" s="171"/>
      <c r="E14" s="171"/>
      <c r="F14" s="171"/>
      <c r="G14" s="171"/>
      <c r="H14" s="171"/>
      <c r="I14" s="171"/>
      <c r="J14" s="171"/>
      <c r="AH14" s="568"/>
      <c r="AI14" s="568"/>
      <c r="AJ14" s="568"/>
      <c r="AK14" s="568"/>
      <c r="AL14" s="568"/>
      <c r="AM14" s="568"/>
      <c r="AN14" s="568"/>
      <c r="AO14" s="568"/>
      <c r="AP14" s="568"/>
      <c r="AQ14" s="568"/>
      <c r="AR14" s="568"/>
      <c r="AS14" s="568"/>
      <c r="AT14" s="568"/>
      <c r="AU14" s="568"/>
      <c r="AV14" s="568"/>
      <c r="AW14" s="568"/>
      <c r="AX14" s="568"/>
      <c r="AY14" s="568"/>
      <c r="AZ14" s="568"/>
      <c r="BA14" s="568"/>
      <c r="BB14" s="568"/>
      <c r="BC14" s="568"/>
      <c r="BD14" s="568"/>
      <c r="BE14" s="568"/>
      <c r="BF14" s="568"/>
      <c r="BG14" s="568"/>
      <c r="BH14" s="47"/>
      <c r="BI14" s="47"/>
      <c r="BJ14" s="47"/>
      <c r="BK14" s="47"/>
      <c r="BL14" s="47"/>
      <c r="BM14" s="47"/>
      <c r="BN14" s="47"/>
      <c r="BO14" s="47"/>
    </row>
    <row r="15" spans="1:67" ht="5.25" customHeight="1" thickBot="1" x14ac:dyDescent="0.25">
      <c r="AH15" s="568"/>
      <c r="AI15" s="568"/>
      <c r="AJ15" s="568"/>
      <c r="AK15" s="568"/>
      <c r="AL15" s="568"/>
      <c r="AM15" s="568"/>
      <c r="AN15" s="568"/>
      <c r="AO15" s="568"/>
      <c r="AP15" s="568"/>
      <c r="AQ15" s="568"/>
      <c r="AR15" s="568"/>
      <c r="AS15" s="568"/>
      <c r="AT15" s="568"/>
      <c r="AU15" s="568"/>
      <c r="AV15" s="568"/>
      <c r="AW15" s="568"/>
      <c r="AX15" s="568"/>
      <c r="AY15" s="568"/>
      <c r="AZ15" s="568"/>
      <c r="BA15" s="568"/>
      <c r="BB15" s="568"/>
      <c r="BC15" s="568"/>
      <c r="BD15" s="568"/>
      <c r="BE15" s="568"/>
      <c r="BF15" s="568"/>
      <c r="BG15" s="568"/>
      <c r="BH15" s="47"/>
      <c r="BI15" s="47"/>
      <c r="BJ15" s="47"/>
      <c r="BK15" s="47"/>
      <c r="BL15" s="47"/>
      <c r="BM15" s="47"/>
      <c r="BN15" s="47"/>
      <c r="BO15" s="47"/>
    </row>
    <row r="16" spans="1:67" ht="22.5" customHeight="1" thickBot="1" x14ac:dyDescent="0.25">
      <c r="A16" s="1364" t="s">
        <v>88</v>
      </c>
      <c r="B16" s="1365"/>
      <c r="C16" s="1365"/>
      <c r="D16" s="1365"/>
      <c r="E16" s="1365"/>
      <c r="F16" s="1365"/>
      <c r="G16" s="1366"/>
      <c r="H16" s="546"/>
      <c r="I16" s="547"/>
      <c r="J16" s="547"/>
      <c r="K16" s="547"/>
      <c r="L16" s="547"/>
      <c r="M16" s="547"/>
      <c r="N16" s="547"/>
      <c r="O16" s="547"/>
      <c r="P16" s="547"/>
      <c r="Q16" s="548"/>
      <c r="R16" s="172"/>
      <c r="S16" s="172"/>
      <c r="T16" s="172"/>
      <c r="U16" s="172"/>
      <c r="V16" s="172"/>
      <c r="W16" s="172"/>
      <c r="X16" s="172"/>
      <c r="Y16" s="172"/>
      <c r="Z16" s="172"/>
      <c r="AA16" s="172"/>
      <c r="AB16" s="172"/>
      <c r="AC16" s="172"/>
      <c r="AD16" s="568"/>
      <c r="AE16" s="568"/>
      <c r="AH16" s="51"/>
      <c r="AI16" s="568"/>
      <c r="AJ16" s="568"/>
      <c r="AK16" s="568"/>
      <c r="AL16" s="568"/>
      <c r="AM16" s="568"/>
      <c r="AN16" s="568"/>
      <c r="AO16" s="568"/>
      <c r="AP16" s="568"/>
      <c r="AQ16" s="568"/>
      <c r="AR16" s="568"/>
      <c r="AS16" s="568"/>
      <c r="AT16" s="568"/>
      <c r="AU16" s="568"/>
      <c r="AV16" s="568"/>
      <c r="AW16" s="568"/>
      <c r="AX16" s="568"/>
      <c r="AY16" s="568"/>
      <c r="AZ16" s="568"/>
      <c r="BA16" s="568"/>
      <c r="BB16" s="568"/>
      <c r="BC16" s="568"/>
      <c r="BD16" s="568"/>
      <c r="BE16" s="568"/>
      <c r="BF16" s="568"/>
      <c r="BG16" s="568"/>
      <c r="BH16" s="568"/>
      <c r="BI16" s="568"/>
      <c r="BJ16" s="568"/>
      <c r="BK16" s="568"/>
      <c r="BL16" s="568"/>
      <c r="BM16" s="568"/>
      <c r="BN16" s="568"/>
      <c r="BO16" s="568"/>
    </row>
    <row r="17" spans="1:70" s="57" customFormat="1" ht="15" customHeight="1" x14ac:dyDescent="0.2">
      <c r="A17" s="1367" t="s">
        <v>186</v>
      </c>
      <c r="B17" s="764"/>
      <c r="C17" s="764"/>
      <c r="D17" s="764"/>
      <c r="E17" s="764"/>
      <c r="F17" s="764"/>
      <c r="G17" s="765"/>
      <c r="H17" s="1368"/>
      <c r="I17" s="1369"/>
      <c r="J17" s="1369"/>
      <c r="K17" s="1369"/>
      <c r="L17" s="1369"/>
      <c r="M17" s="1369"/>
      <c r="N17" s="1369"/>
      <c r="O17" s="1369"/>
      <c r="P17" s="1369"/>
      <c r="Q17" s="1369"/>
      <c r="R17" s="1369"/>
      <c r="S17" s="1369"/>
      <c r="T17" s="1369"/>
      <c r="U17" s="1369"/>
      <c r="V17" s="1369"/>
      <c r="W17" s="1369"/>
      <c r="X17" s="738"/>
      <c r="Y17" s="738"/>
      <c r="Z17" s="738"/>
      <c r="AA17" s="738"/>
      <c r="AB17" s="738"/>
      <c r="AC17" s="739"/>
      <c r="AD17" s="48"/>
      <c r="AE17" s="48"/>
      <c r="AF17" s="48"/>
      <c r="AG17" s="48"/>
      <c r="AH17" s="56"/>
      <c r="AI17" s="48"/>
      <c r="AJ17" s="100"/>
      <c r="AK17" s="100"/>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row>
    <row r="18" spans="1:70" s="57" customFormat="1" ht="26.25" customHeight="1" x14ac:dyDescent="0.2">
      <c r="A18" s="775" t="s">
        <v>185</v>
      </c>
      <c r="B18" s="776"/>
      <c r="C18" s="776"/>
      <c r="D18" s="776"/>
      <c r="E18" s="776"/>
      <c r="F18" s="776"/>
      <c r="G18" s="777"/>
      <c r="H18" s="734"/>
      <c r="I18" s="735"/>
      <c r="J18" s="735"/>
      <c r="K18" s="735"/>
      <c r="L18" s="735"/>
      <c r="M18" s="735"/>
      <c r="N18" s="735"/>
      <c r="O18" s="735"/>
      <c r="P18" s="735"/>
      <c r="Q18" s="735"/>
      <c r="R18" s="735"/>
      <c r="S18" s="735"/>
      <c r="T18" s="735"/>
      <c r="U18" s="735"/>
      <c r="V18" s="735"/>
      <c r="W18" s="735"/>
      <c r="X18" s="735"/>
      <c r="Y18" s="735"/>
      <c r="Z18" s="735"/>
      <c r="AA18" s="735"/>
      <c r="AB18" s="735"/>
      <c r="AC18" s="736"/>
      <c r="AD18" s="48"/>
      <c r="AE18" s="48"/>
      <c r="AF18" s="48"/>
      <c r="AG18" s="48"/>
      <c r="AH18" s="5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row>
    <row r="19" spans="1:70" ht="16" customHeight="1" x14ac:dyDescent="0.2">
      <c r="A19" s="731" t="s">
        <v>184</v>
      </c>
      <c r="B19" s="666"/>
      <c r="C19" s="666"/>
      <c r="D19" s="666"/>
      <c r="E19" s="666"/>
      <c r="F19" s="666"/>
      <c r="G19" s="667"/>
      <c r="H19" s="691" t="s">
        <v>80</v>
      </c>
      <c r="I19" s="692"/>
      <c r="J19" s="692"/>
      <c r="K19" s="692"/>
      <c r="L19" s="684"/>
      <c r="M19" s="684"/>
      <c r="N19" s="52" t="s">
        <v>10</v>
      </c>
      <c r="O19" s="685"/>
      <c r="P19" s="685"/>
      <c r="Q19" s="685"/>
      <c r="R19" s="52" t="s">
        <v>11</v>
      </c>
      <c r="S19" s="116"/>
      <c r="T19" s="52"/>
      <c r="U19" s="52"/>
      <c r="V19" s="52"/>
      <c r="W19" s="52"/>
      <c r="X19" s="52"/>
      <c r="Y19" s="52"/>
      <c r="Z19" s="52"/>
      <c r="AA19" s="52"/>
      <c r="AB19" s="52"/>
      <c r="AC19" s="53"/>
      <c r="AD19" s="48"/>
      <c r="AE19" s="48"/>
      <c r="AH19" s="58"/>
      <c r="AI19" s="568"/>
      <c r="AJ19" s="568"/>
      <c r="AK19" s="568"/>
      <c r="AL19" s="568"/>
      <c r="AM19" s="568"/>
      <c r="AN19" s="56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row>
    <row r="20" spans="1:70" ht="16" customHeight="1" x14ac:dyDescent="0.2">
      <c r="A20" s="1363"/>
      <c r="B20" s="778"/>
      <c r="C20" s="778"/>
      <c r="D20" s="778"/>
      <c r="E20" s="778"/>
      <c r="F20" s="778"/>
      <c r="G20" s="779"/>
      <c r="H20" s="704"/>
      <c r="I20" s="686"/>
      <c r="J20" s="686"/>
      <c r="K20" s="48" t="s">
        <v>64</v>
      </c>
      <c r="L20" s="100" t="s">
        <v>67</v>
      </c>
      <c r="M20" s="686"/>
      <c r="N20" s="686"/>
      <c r="O20" s="686"/>
      <c r="P20" s="686"/>
      <c r="Q20" s="103" t="s">
        <v>24</v>
      </c>
      <c r="R20" s="686"/>
      <c r="S20" s="687"/>
      <c r="T20" s="687"/>
      <c r="U20" s="687"/>
      <c r="V20" s="687"/>
      <c r="W20" s="687"/>
      <c r="X20" s="687"/>
      <c r="Y20" s="687"/>
      <c r="Z20" s="687"/>
      <c r="AA20" s="687"/>
      <c r="AB20" s="687"/>
      <c r="AC20" s="688"/>
      <c r="AD20" s="48"/>
      <c r="AE20" s="48"/>
      <c r="AH20" s="58"/>
      <c r="AI20" s="568"/>
      <c r="AJ20" s="568"/>
      <c r="AK20" s="568"/>
      <c r="AL20" s="568"/>
      <c r="AM20" s="568"/>
      <c r="AN20" s="568"/>
      <c r="AO20" s="48"/>
      <c r="AP20" s="48"/>
      <c r="AQ20" s="48"/>
      <c r="AR20" s="48"/>
      <c r="AS20" s="100"/>
      <c r="AT20" s="100"/>
      <c r="AU20" s="48"/>
      <c r="AV20" s="48"/>
      <c r="AW20" s="48"/>
      <c r="AX20" s="48"/>
      <c r="AY20" s="100"/>
      <c r="AZ20" s="100"/>
      <c r="BA20" s="48"/>
      <c r="BB20" s="568"/>
      <c r="BC20" s="48"/>
      <c r="BD20" s="568"/>
      <c r="BE20" s="48"/>
      <c r="BF20" s="48"/>
      <c r="BG20" s="48"/>
      <c r="BH20" s="48"/>
      <c r="BI20" s="48"/>
      <c r="BJ20" s="48"/>
      <c r="BK20" s="48"/>
      <c r="BL20" s="48"/>
      <c r="BM20" s="48"/>
      <c r="BN20" s="48"/>
      <c r="BO20" s="48"/>
    </row>
    <row r="21" spans="1:70" ht="16" customHeight="1" x14ac:dyDescent="0.2">
      <c r="A21" s="1363"/>
      <c r="B21" s="778"/>
      <c r="C21" s="778"/>
      <c r="D21" s="778"/>
      <c r="E21" s="778"/>
      <c r="F21" s="778"/>
      <c r="G21" s="779"/>
      <c r="H21" s="705"/>
      <c r="I21" s="706"/>
      <c r="J21" s="706"/>
      <c r="K21" s="54" t="s">
        <v>66</v>
      </c>
      <c r="L21" s="101" t="s">
        <v>65</v>
      </c>
      <c r="M21" s="706"/>
      <c r="N21" s="706"/>
      <c r="O21" s="706"/>
      <c r="P21" s="706"/>
      <c r="Q21" s="101" t="s">
        <v>26</v>
      </c>
      <c r="R21" s="689"/>
      <c r="S21" s="689"/>
      <c r="T21" s="689"/>
      <c r="U21" s="689"/>
      <c r="V21" s="689"/>
      <c r="W21" s="689"/>
      <c r="X21" s="689"/>
      <c r="Y21" s="689"/>
      <c r="Z21" s="689"/>
      <c r="AA21" s="689"/>
      <c r="AB21" s="689"/>
      <c r="AC21" s="690"/>
      <c r="AD21" s="48"/>
      <c r="AE21" s="48"/>
      <c r="AH21" s="58"/>
      <c r="AI21" s="568"/>
      <c r="AJ21" s="568"/>
      <c r="AK21" s="568"/>
      <c r="AL21" s="568"/>
      <c r="AM21" s="568"/>
      <c r="AN21" s="56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row>
    <row r="22" spans="1:70" ht="16" customHeight="1" x14ac:dyDescent="0.2">
      <c r="A22" s="668"/>
      <c r="B22" s="669"/>
      <c r="C22" s="669"/>
      <c r="D22" s="669"/>
      <c r="E22" s="669"/>
      <c r="F22" s="669"/>
      <c r="G22" s="670"/>
      <c r="H22" s="680" t="s">
        <v>183</v>
      </c>
      <c r="I22" s="681"/>
      <c r="J22" s="681"/>
      <c r="K22" s="681"/>
      <c r="L22" s="681"/>
      <c r="M22" s="681"/>
      <c r="N22" s="682"/>
      <c r="O22" s="682"/>
      <c r="P22" s="682"/>
      <c r="Q22" s="682"/>
      <c r="R22" s="682"/>
      <c r="S22" s="682"/>
      <c r="T22" s="682"/>
      <c r="U22" s="682"/>
      <c r="V22" s="682"/>
      <c r="W22" s="682"/>
      <c r="X22" s="682"/>
      <c r="Y22" s="682"/>
      <c r="Z22" s="682"/>
      <c r="AA22" s="682"/>
      <c r="AB22" s="682"/>
      <c r="AC22" s="683"/>
      <c r="AD22" s="48"/>
      <c r="AE22" s="48"/>
      <c r="AH22" s="58"/>
      <c r="AI22" s="568"/>
      <c r="AJ22" s="568"/>
      <c r="AK22" s="568"/>
      <c r="AL22" s="568"/>
      <c r="AM22" s="568"/>
      <c r="AN22" s="56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row>
    <row r="23" spans="1:70" s="57" customFormat="1" ht="22.5" customHeight="1" x14ac:dyDescent="0.2">
      <c r="A23" s="1340" t="s">
        <v>293</v>
      </c>
      <c r="B23" s="764"/>
      <c r="C23" s="764"/>
      <c r="D23" s="764"/>
      <c r="E23" s="764"/>
      <c r="F23" s="764"/>
      <c r="G23" s="765"/>
      <c r="H23" s="1356" t="s">
        <v>572</v>
      </c>
      <c r="I23" s="1357"/>
      <c r="J23" s="1357"/>
      <c r="K23" s="1357"/>
      <c r="L23" s="1357"/>
      <c r="M23" s="1357"/>
      <c r="N23" s="1357"/>
      <c r="O23" s="1357"/>
      <c r="P23" s="1357"/>
      <c r="Q23" s="1357"/>
      <c r="R23" s="1357"/>
      <c r="S23" s="1357"/>
      <c r="T23" s="1357"/>
      <c r="U23" s="1357"/>
      <c r="V23" s="1357"/>
      <c r="W23" s="1357"/>
      <c r="X23" s="1357"/>
      <c r="Y23" s="1357"/>
      <c r="Z23" s="1357"/>
      <c r="AA23" s="1357"/>
      <c r="AB23" s="1357"/>
      <c r="AC23" s="1358"/>
      <c r="AD23" s="568"/>
      <c r="AE23" s="568"/>
      <c r="AF23" s="48"/>
      <c r="AG23" s="48"/>
      <c r="AH23" s="58"/>
      <c r="AI23" s="48"/>
      <c r="AJ23" s="100"/>
      <c r="AK23" s="100"/>
      <c r="AL23" s="48"/>
      <c r="AM23" s="48"/>
      <c r="AN23" s="48"/>
      <c r="AO23" s="48"/>
      <c r="AP23" s="48"/>
      <c r="AQ23" s="48"/>
      <c r="AR23" s="48"/>
      <c r="AS23" s="48"/>
      <c r="AT23" s="48"/>
      <c r="AU23" s="48"/>
      <c r="AV23" s="48"/>
      <c r="AW23" s="48"/>
      <c r="AX23" s="48"/>
      <c r="AY23" s="48"/>
      <c r="AZ23" s="48"/>
      <c r="BA23" s="48"/>
      <c r="BB23" s="100"/>
      <c r="BC23" s="100"/>
      <c r="BD23" s="568"/>
      <c r="BE23" s="568"/>
      <c r="BF23" s="568"/>
      <c r="BG23" s="740"/>
      <c r="BH23" s="740"/>
      <c r="BI23" s="740"/>
      <c r="BJ23" s="740"/>
      <c r="BK23" s="740"/>
      <c r="BL23" s="740"/>
      <c r="BM23" s="740"/>
      <c r="BN23" s="740"/>
      <c r="BO23" s="740"/>
      <c r="BP23" s="48"/>
      <c r="BQ23" s="48"/>
      <c r="BR23" s="48"/>
    </row>
    <row r="24" spans="1:70" s="57" customFormat="1" ht="22.5" customHeight="1" x14ac:dyDescent="0.2">
      <c r="A24" s="1341"/>
      <c r="B24" s="766"/>
      <c r="C24" s="766"/>
      <c r="D24" s="766"/>
      <c r="E24" s="766"/>
      <c r="F24" s="766"/>
      <c r="G24" s="767"/>
      <c r="H24" s="1356" t="s">
        <v>573</v>
      </c>
      <c r="I24" s="1357"/>
      <c r="J24" s="1357"/>
      <c r="K24" s="1357"/>
      <c r="L24" s="1357"/>
      <c r="M24" s="1357"/>
      <c r="N24" s="1357"/>
      <c r="O24" s="1357"/>
      <c r="P24" s="1357"/>
      <c r="Q24" s="1357"/>
      <c r="R24" s="1357"/>
      <c r="S24" s="1357"/>
      <c r="T24" s="1357"/>
      <c r="U24" s="1357"/>
      <c r="V24" s="1357"/>
      <c r="W24" s="1357"/>
      <c r="X24" s="1357"/>
      <c r="Y24" s="1357"/>
      <c r="Z24" s="1357"/>
      <c r="AA24" s="1357"/>
      <c r="AB24" s="1357"/>
      <c r="AC24" s="1358"/>
      <c r="AD24" s="568"/>
      <c r="AE24" s="568"/>
      <c r="AF24" s="48"/>
      <c r="AG24" s="48"/>
      <c r="AH24" s="58"/>
      <c r="AI24" s="48"/>
      <c r="AJ24" s="100"/>
      <c r="AK24" s="100"/>
      <c r="AL24" s="48"/>
      <c r="AM24" s="48"/>
      <c r="AN24" s="48"/>
      <c r="AO24" s="48"/>
      <c r="AP24" s="48"/>
      <c r="AQ24" s="48"/>
      <c r="AR24" s="48"/>
      <c r="AS24" s="48"/>
      <c r="AT24" s="48"/>
      <c r="AU24" s="48"/>
      <c r="AV24" s="48"/>
      <c r="AW24" s="48"/>
      <c r="AX24" s="48"/>
      <c r="AY24" s="48"/>
      <c r="AZ24" s="48"/>
      <c r="BA24" s="48"/>
      <c r="BB24" s="100"/>
      <c r="BC24" s="100"/>
      <c r="BD24" s="568"/>
      <c r="BE24" s="568"/>
      <c r="BF24" s="568"/>
      <c r="BG24" s="740"/>
      <c r="BH24" s="740"/>
      <c r="BI24" s="740"/>
      <c r="BJ24" s="740"/>
      <c r="BK24" s="740"/>
      <c r="BL24" s="740"/>
      <c r="BM24" s="740"/>
      <c r="BN24" s="740"/>
      <c r="BO24" s="740"/>
      <c r="BP24" s="48"/>
      <c r="BQ24" s="48"/>
      <c r="BR24" s="48"/>
    </row>
    <row r="25" spans="1:70" s="57" customFormat="1" ht="14.25" customHeight="1" x14ac:dyDescent="0.2">
      <c r="A25" s="1342" t="s">
        <v>299</v>
      </c>
      <c r="B25" s="761"/>
      <c r="C25" s="761"/>
      <c r="D25" s="761"/>
      <c r="E25" s="761"/>
      <c r="F25" s="761"/>
      <c r="G25" s="1343"/>
      <c r="H25" s="1349" t="s">
        <v>186</v>
      </c>
      <c r="I25" s="762"/>
      <c r="J25" s="762"/>
      <c r="K25" s="762"/>
      <c r="L25" s="763"/>
      <c r="M25" s="1359"/>
      <c r="N25" s="1359"/>
      <c r="O25" s="1359"/>
      <c r="P25" s="1359"/>
      <c r="Q25" s="1359"/>
      <c r="R25" s="1359"/>
      <c r="S25" s="1359"/>
      <c r="T25" s="1359"/>
      <c r="U25" s="1359"/>
      <c r="V25" s="1359"/>
      <c r="W25" s="1359"/>
      <c r="X25" s="1359"/>
      <c r="Y25" s="1359"/>
      <c r="Z25" s="1359"/>
      <c r="AA25" s="1359"/>
      <c r="AB25" s="1359"/>
      <c r="AC25" s="1360"/>
      <c r="AD25" s="568"/>
      <c r="AE25" s="568"/>
      <c r="AF25" s="48"/>
      <c r="AG25" s="48"/>
      <c r="AH25" s="58"/>
      <c r="AI25" s="48"/>
      <c r="AJ25" s="100"/>
      <c r="AK25" s="100"/>
      <c r="AL25" s="48"/>
      <c r="AM25" s="48"/>
      <c r="AN25" s="48"/>
      <c r="AO25" s="48"/>
      <c r="AP25" s="48"/>
      <c r="AQ25" s="48"/>
      <c r="AR25" s="48"/>
      <c r="AS25" s="48"/>
      <c r="AT25" s="48"/>
      <c r="AU25" s="48"/>
      <c r="AV25" s="48"/>
      <c r="AW25" s="48"/>
      <c r="AX25" s="48"/>
      <c r="AY25" s="48"/>
      <c r="AZ25" s="48"/>
      <c r="BA25" s="48"/>
      <c r="BB25" s="100"/>
      <c r="BC25" s="100"/>
      <c r="BD25" s="568"/>
      <c r="BE25" s="568"/>
      <c r="BF25" s="568"/>
      <c r="BG25" s="740"/>
      <c r="BH25" s="740"/>
      <c r="BI25" s="740"/>
      <c r="BJ25" s="740"/>
      <c r="BK25" s="740"/>
      <c r="BL25" s="740"/>
      <c r="BM25" s="740"/>
      <c r="BN25" s="740"/>
      <c r="BO25" s="740"/>
      <c r="BP25" s="48"/>
      <c r="BQ25" s="48"/>
      <c r="BR25" s="48"/>
    </row>
    <row r="26" spans="1:70" s="57" customFormat="1" ht="26.25" customHeight="1" x14ac:dyDescent="0.2">
      <c r="A26" s="1340"/>
      <c r="B26" s="1344"/>
      <c r="C26" s="1344"/>
      <c r="D26" s="1344"/>
      <c r="E26" s="1344"/>
      <c r="F26" s="1344"/>
      <c r="G26" s="1345"/>
      <c r="H26" s="1350" t="s">
        <v>298</v>
      </c>
      <c r="I26" s="1351"/>
      <c r="J26" s="1351"/>
      <c r="K26" s="1351"/>
      <c r="L26" s="1352"/>
      <c r="M26" s="1361"/>
      <c r="N26" s="1361"/>
      <c r="O26" s="1361"/>
      <c r="P26" s="1361"/>
      <c r="Q26" s="1361"/>
      <c r="R26" s="1361"/>
      <c r="S26" s="1361"/>
      <c r="T26" s="1361"/>
      <c r="U26" s="1361"/>
      <c r="V26" s="1361"/>
      <c r="W26" s="1361"/>
      <c r="X26" s="1361"/>
      <c r="Y26" s="1361"/>
      <c r="Z26" s="1361"/>
      <c r="AA26" s="1361"/>
      <c r="AB26" s="1361"/>
      <c r="AC26" s="1362"/>
      <c r="AD26" s="568"/>
      <c r="AE26" s="568"/>
      <c r="AF26" s="48"/>
      <c r="AG26" s="48"/>
      <c r="AH26" s="58"/>
      <c r="AI26" s="48"/>
      <c r="AJ26" s="100"/>
      <c r="AK26" s="100"/>
      <c r="AL26" s="48"/>
      <c r="AM26" s="48"/>
      <c r="AN26" s="48"/>
      <c r="AO26" s="48"/>
      <c r="AP26" s="48"/>
      <c r="AQ26" s="48"/>
      <c r="AR26" s="48"/>
      <c r="AS26" s="48"/>
      <c r="AT26" s="48"/>
      <c r="AU26" s="48"/>
      <c r="AV26" s="48"/>
      <c r="AW26" s="48"/>
      <c r="AX26" s="48"/>
      <c r="AY26" s="48"/>
      <c r="AZ26" s="48"/>
      <c r="BA26" s="48"/>
      <c r="BB26" s="100"/>
      <c r="BC26" s="100"/>
      <c r="BD26" s="568"/>
      <c r="BE26" s="568"/>
      <c r="BF26" s="568"/>
      <c r="BG26" s="740"/>
      <c r="BH26" s="740"/>
      <c r="BI26" s="740"/>
      <c r="BJ26" s="740"/>
      <c r="BK26" s="740"/>
      <c r="BL26" s="740"/>
      <c r="BM26" s="740"/>
      <c r="BN26" s="740"/>
      <c r="BO26" s="740"/>
      <c r="BP26" s="48"/>
      <c r="BQ26" s="48"/>
      <c r="BR26" s="48"/>
    </row>
    <row r="27" spans="1:70" s="57" customFormat="1" ht="20.25" customHeight="1" x14ac:dyDescent="0.2">
      <c r="A27" s="1346"/>
      <c r="B27" s="1347"/>
      <c r="C27" s="1347"/>
      <c r="D27" s="1347"/>
      <c r="E27" s="1347"/>
      <c r="F27" s="1347"/>
      <c r="G27" s="1348"/>
      <c r="H27" s="1353" t="s">
        <v>300</v>
      </c>
      <c r="I27" s="1354"/>
      <c r="J27" s="1354"/>
      <c r="K27" s="1354"/>
      <c r="L27" s="1355"/>
      <c r="M27" s="1310"/>
      <c r="N27" s="1310"/>
      <c r="O27" s="1310"/>
      <c r="P27" s="1310"/>
      <c r="Q27" s="1310"/>
      <c r="R27" s="1310"/>
      <c r="S27" s="1310"/>
      <c r="T27" s="671" t="s">
        <v>301</v>
      </c>
      <c r="U27" s="672"/>
      <c r="V27" s="672"/>
      <c r="W27" s="1311"/>
      <c r="X27" s="1310"/>
      <c r="Y27" s="1310"/>
      <c r="Z27" s="1310"/>
      <c r="AA27" s="1310"/>
      <c r="AB27" s="1310"/>
      <c r="AC27" s="1312"/>
      <c r="AD27" s="568"/>
      <c r="AE27" s="568"/>
      <c r="AF27" s="48"/>
      <c r="AG27" s="48"/>
      <c r="AH27" s="58"/>
      <c r="AI27" s="48"/>
      <c r="AJ27" s="100"/>
      <c r="AK27" s="100"/>
      <c r="AL27" s="48"/>
      <c r="AM27" s="48"/>
      <c r="AN27" s="48"/>
      <c r="AO27" s="48"/>
      <c r="AP27" s="48"/>
      <c r="AQ27" s="48"/>
      <c r="AR27" s="48"/>
      <c r="AS27" s="48"/>
      <c r="AT27" s="48"/>
      <c r="AU27" s="48"/>
      <c r="AV27" s="48"/>
      <c r="AW27" s="48"/>
      <c r="AX27" s="48"/>
      <c r="AY27" s="48"/>
      <c r="AZ27" s="48"/>
      <c r="BA27" s="48"/>
      <c r="BB27" s="100"/>
      <c r="BC27" s="100"/>
      <c r="BD27" s="568"/>
      <c r="BE27" s="568"/>
      <c r="BF27" s="568"/>
      <c r="BG27" s="740"/>
      <c r="BH27" s="740"/>
      <c r="BI27" s="740"/>
      <c r="BJ27" s="740"/>
      <c r="BK27" s="740"/>
      <c r="BL27" s="740"/>
      <c r="BM27" s="740"/>
      <c r="BN27" s="740"/>
      <c r="BO27" s="740"/>
      <c r="BP27" s="48"/>
      <c r="BQ27" s="48"/>
      <c r="BR27" s="48"/>
    </row>
    <row r="28" spans="1:70" ht="17.25" customHeight="1" x14ac:dyDescent="0.2">
      <c r="A28" s="173"/>
      <c r="AD28" s="568"/>
      <c r="AE28" s="568"/>
      <c r="AH28" s="61"/>
      <c r="AI28" s="62"/>
      <c r="AJ28" s="62"/>
      <c r="AK28" s="62"/>
      <c r="AL28" s="62"/>
      <c r="AM28" s="62"/>
      <c r="AN28" s="62"/>
      <c r="AO28" s="103"/>
      <c r="AP28" s="103"/>
      <c r="AQ28" s="568"/>
      <c r="AR28" s="568"/>
      <c r="AS28" s="568"/>
      <c r="AT28" s="568"/>
      <c r="AU28" s="568"/>
      <c r="AV28" s="568"/>
      <c r="AW28" s="568"/>
      <c r="AX28" s="568"/>
      <c r="AY28" s="63"/>
      <c r="AZ28" s="568"/>
      <c r="BA28" s="568"/>
      <c r="BB28" s="568"/>
      <c r="BC28" s="568"/>
      <c r="BD28" s="568"/>
      <c r="BE28" s="568"/>
      <c r="BF28" s="568"/>
      <c r="BG28" s="568"/>
      <c r="BH28" s="568"/>
      <c r="BI28" s="568"/>
      <c r="BJ28" s="568"/>
      <c r="BK28" s="568"/>
      <c r="BL28" s="568"/>
      <c r="BM28" s="568"/>
      <c r="BN28" s="568"/>
      <c r="BO28" s="568"/>
    </row>
    <row r="29" spans="1:70" ht="17.25" customHeight="1" x14ac:dyDescent="0.2">
      <c r="A29" s="173"/>
      <c r="AD29" s="568"/>
      <c r="AE29" s="568"/>
      <c r="AH29" s="61"/>
      <c r="AI29" s="62"/>
      <c r="AJ29" s="62"/>
      <c r="AK29" s="62"/>
      <c r="AL29" s="62"/>
      <c r="AM29" s="62"/>
      <c r="AN29" s="62"/>
      <c r="AO29" s="103"/>
      <c r="AP29" s="103"/>
      <c r="AQ29" s="568"/>
      <c r="AR29" s="568"/>
      <c r="AS29" s="568"/>
      <c r="AT29" s="568"/>
      <c r="AU29" s="568"/>
      <c r="AV29" s="568"/>
      <c r="AW29" s="568"/>
      <c r="AX29" s="568"/>
      <c r="AY29" s="63"/>
      <c r="AZ29" s="568"/>
      <c r="BA29" s="568"/>
      <c r="BB29" s="568"/>
      <c r="BC29" s="568"/>
      <c r="BD29" s="568"/>
      <c r="BE29" s="568"/>
      <c r="BF29" s="568"/>
      <c r="BG29" s="568"/>
      <c r="BH29" s="568"/>
      <c r="BI29" s="568"/>
      <c r="BJ29" s="568"/>
      <c r="BK29" s="568"/>
      <c r="BL29" s="568"/>
      <c r="BM29" s="568"/>
      <c r="BN29" s="568"/>
      <c r="BO29" s="568"/>
    </row>
    <row r="30" spans="1:70" ht="16" customHeight="1" x14ac:dyDescent="0.2">
      <c r="A30" s="171" t="s">
        <v>302</v>
      </c>
      <c r="B30" s="171"/>
      <c r="C30" s="171"/>
      <c r="D30" s="171"/>
      <c r="E30" s="171"/>
      <c r="F30" s="171"/>
      <c r="G30" s="171"/>
      <c r="H30" s="171"/>
      <c r="I30" s="171"/>
      <c r="J30" s="171"/>
      <c r="AH30" s="568"/>
      <c r="AI30" s="568"/>
      <c r="AJ30" s="568"/>
      <c r="AK30" s="568"/>
      <c r="AL30" s="568"/>
      <c r="AM30" s="568"/>
      <c r="AN30" s="568"/>
      <c r="AO30" s="568"/>
      <c r="AP30" s="568"/>
      <c r="AQ30" s="568"/>
      <c r="AR30" s="568"/>
      <c r="AS30" s="568"/>
      <c r="AT30" s="568"/>
      <c r="AU30" s="568"/>
      <c r="AV30" s="568"/>
      <c r="AW30" s="568"/>
      <c r="AX30" s="568"/>
      <c r="AY30" s="568"/>
      <c r="AZ30" s="568"/>
      <c r="BA30" s="568"/>
      <c r="BB30" s="568"/>
      <c r="BC30" s="568"/>
      <c r="BD30" s="568"/>
      <c r="BE30" s="568"/>
      <c r="BF30" s="568"/>
      <c r="BG30" s="568"/>
      <c r="BH30" s="47"/>
      <c r="BI30" s="47"/>
      <c r="BJ30" s="47"/>
      <c r="BK30" s="47"/>
      <c r="BL30" s="47"/>
      <c r="BM30" s="47"/>
      <c r="BN30" s="47"/>
      <c r="BO30" s="47"/>
    </row>
    <row r="31" spans="1:70" ht="5.25" customHeight="1" x14ac:dyDescent="0.2">
      <c r="A31" s="171"/>
      <c r="B31" s="171"/>
      <c r="C31" s="171"/>
      <c r="D31" s="171"/>
      <c r="E31" s="171"/>
      <c r="F31" s="171"/>
      <c r="G31" s="171"/>
      <c r="H31" s="171"/>
      <c r="I31" s="171"/>
      <c r="J31" s="171"/>
      <c r="AH31" s="568"/>
      <c r="AI31" s="568"/>
      <c r="AJ31" s="568"/>
      <c r="AK31" s="568"/>
      <c r="AL31" s="568"/>
      <c r="AM31" s="568"/>
      <c r="AN31" s="568"/>
      <c r="AO31" s="568"/>
      <c r="AP31" s="568"/>
      <c r="AQ31" s="568"/>
      <c r="AR31" s="568"/>
      <c r="AS31" s="568"/>
      <c r="AT31" s="568"/>
      <c r="AU31" s="568"/>
      <c r="AV31" s="568"/>
      <c r="AW31" s="568"/>
      <c r="AX31" s="568"/>
      <c r="AY31" s="568"/>
      <c r="AZ31" s="568"/>
      <c r="BA31" s="568"/>
      <c r="BB31" s="568"/>
      <c r="BC31" s="568"/>
      <c r="BD31" s="568"/>
      <c r="BE31" s="568"/>
      <c r="BF31" s="568"/>
      <c r="BG31" s="568"/>
      <c r="BH31" s="47"/>
      <c r="BI31" s="47"/>
      <c r="BJ31" s="47"/>
      <c r="BK31" s="47"/>
      <c r="BL31" s="47"/>
      <c r="BM31" s="47"/>
      <c r="BN31" s="47"/>
      <c r="BO31" s="47"/>
    </row>
    <row r="32" spans="1:70" ht="19.5" customHeight="1" x14ac:dyDescent="0.2">
      <c r="A32" s="671" t="s">
        <v>303</v>
      </c>
      <c r="B32" s="672"/>
      <c r="C32" s="672"/>
      <c r="D32" s="672"/>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3"/>
      <c r="AH32" s="568"/>
      <c r="AI32" s="568"/>
      <c r="AJ32" s="568"/>
      <c r="AK32" s="568"/>
      <c r="AL32" s="568"/>
      <c r="AM32" s="568"/>
      <c r="AN32" s="568"/>
      <c r="AO32" s="568"/>
      <c r="AP32" s="568"/>
      <c r="AQ32" s="568"/>
      <c r="AR32" s="568"/>
      <c r="AS32" s="568"/>
      <c r="AT32" s="568"/>
      <c r="AU32" s="568"/>
      <c r="AV32" s="568"/>
      <c r="AW32" s="568"/>
      <c r="AX32" s="568"/>
      <c r="AY32" s="568"/>
      <c r="AZ32" s="568"/>
      <c r="BA32" s="568"/>
      <c r="BB32" s="568"/>
      <c r="BC32" s="568"/>
      <c r="BD32" s="568"/>
      <c r="BE32" s="568"/>
      <c r="BF32" s="568"/>
      <c r="BG32" s="568"/>
      <c r="BH32" s="47"/>
      <c r="BI32" s="47"/>
      <c r="BJ32" s="47"/>
      <c r="BK32" s="47"/>
      <c r="BL32" s="47"/>
      <c r="BM32" s="47"/>
      <c r="BN32" s="47"/>
      <c r="BO32" s="47"/>
    </row>
    <row r="33" spans="1:67" ht="21" customHeight="1" x14ac:dyDescent="0.2">
      <c r="A33" s="1313" t="s">
        <v>430</v>
      </c>
      <c r="B33" s="1314"/>
      <c r="C33" s="1314"/>
      <c r="D33" s="1314"/>
      <c r="E33" s="1314"/>
      <c r="F33" s="1314"/>
      <c r="G33" s="1314"/>
      <c r="H33" s="1314"/>
      <c r="I33" s="1314"/>
      <c r="J33" s="1314"/>
      <c r="K33" s="1314"/>
      <c r="L33" s="1314"/>
      <c r="M33" s="1314"/>
      <c r="N33" s="1314"/>
      <c r="O33" s="1314"/>
      <c r="P33" s="1315"/>
      <c r="Q33" s="1314" t="s">
        <v>555</v>
      </c>
      <c r="R33" s="1314"/>
      <c r="S33" s="1314"/>
      <c r="T33" s="1314"/>
      <c r="U33" s="1314"/>
      <c r="V33" s="1314"/>
      <c r="W33" s="1314"/>
      <c r="X33" s="1314"/>
      <c r="Y33" s="1314"/>
      <c r="Z33" s="1314"/>
      <c r="AA33" s="1314"/>
      <c r="AB33" s="1314"/>
      <c r="AC33" s="1315"/>
      <c r="AH33" s="568"/>
      <c r="AI33" s="568"/>
      <c r="AJ33" s="568"/>
      <c r="AK33" s="568"/>
      <c r="AL33" s="568"/>
      <c r="AM33" s="568"/>
      <c r="AN33" s="568"/>
      <c r="AO33" s="568"/>
      <c r="AP33" s="568"/>
      <c r="AQ33" s="568"/>
      <c r="AR33" s="568"/>
      <c r="AS33" s="568"/>
      <c r="AT33" s="568"/>
      <c r="AU33" s="568"/>
      <c r="AV33" s="568"/>
      <c r="AW33" s="568"/>
      <c r="AX33" s="568"/>
      <c r="AY33" s="568"/>
      <c r="AZ33" s="568"/>
      <c r="BA33" s="568"/>
      <c r="BB33" s="568"/>
      <c r="BC33" s="568"/>
      <c r="BD33" s="568"/>
      <c r="BE33" s="568"/>
      <c r="BF33" s="568"/>
      <c r="BG33" s="568"/>
      <c r="BH33" s="47"/>
      <c r="BI33" s="47"/>
      <c r="BJ33" s="47"/>
      <c r="BK33" s="47"/>
      <c r="BL33" s="47"/>
      <c r="BM33" s="47"/>
      <c r="BN33" s="47"/>
      <c r="BO33" s="47"/>
    </row>
    <row r="34" spans="1:67" ht="15.75" customHeight="1" x14ac:dyDescent="0.2">
      <c r="A34" s="1316"/>
      <c r="B34" s="1317"/>
      <c r="C34" s="1317"/>
      <c r="D34" s="1317"/>
      <c r="E34" s="1317"/>
      <c r="F34" s="1317"/>
      <c r="G34" s="1317"/>
      <c r="H34" s="1317"/>
      <c r="I34" s="1317"/>
      <c r="J34" s="1317"/>
      <c r="K34" s="1317"/>
      <c r="L34" s="1317"/>
      <c r="M34" s="1317"/>
      <c r="N34" s="1317"/>
      <c r="O34" s="1317"/>
      <c r="P34" s="1318"/>
      <c r="Q34" s="1317"/>
      <c r="R34" s="1317"/>
      <c r="S34" s="1317"/>
      <c r="T34" s="1317"/>
      <c r="U34" s="1317"/>
      <c r="V34" s="1317"/>
      <c r="W34" s="1317"/>
      <c r="X34" s="1317"/>
      <c r="Y34" s="1317"/>
      <c r="Z34" s="1317"/>
      <c r="AA34" s="1317"/>
      <c r="AB34" s="1317"/>
      <c r="AC34" s="1318"/>
      <c r="AH34" s="568"/>
      <c r="AI34" s="568"/>
      <c r="AJ34" s="568"/>
      <c r="AK34" s="568"/>
      <c r="AL34" s="568"/>
      <c r="AM34" s="568"/>
      <c r="AN34" s="568"/>
      <c r="AO34" s="568"/>
      <c r="AP34" s="568"/>
      <c r="AQ34" s="568"/>
      <c r="AR34" s="568"/>
      <c r="AS34" s="568"/>
      <c r="AT34" s="568"/>
      <c r="AU34" s="568"/>
      <c r="AV34" s="568"/>
      <c r="AW34" s="568"/>
      <c r="AX34" s="568"/>
      <c r="AY34" s="568"/>
      <c r="AZ34" s="568"/>
      <c r="BA34" s="568"/>
      <c r="BB34" s="568"/>
      <c r="BC34" s="568"/>
      <c r="BD34" s="568"/>
      <c r="BE34" s="568"/>
      <c r="BF34" s="568"/>
      <c r="BG34" s="568"/>
      <c r="BH34" s="47"/>
      <c r="BI34" s="47"/>
      <c r="BJ34" s="47"/>
      <c r="BK34" s="47"/>
      <c r="BL34" s="47"/>
      <c r="BM34" s="47"/>
      <c r="BN34" s="47"/>
      <c r="BO34" s="47"/>
    </row>
    <row r="35" spans="1:67" ht="15.75" customHeight="1" x14ac:dyDescent="0.2">
      <c r="A35" s="1319"/>
      <c r="B35" s="1320"/>
      <c r="C35" s="1320"/>
      <c r="D35" s="1320"/>
      <c r="E35" s="1320"/>
      <c r="F35" s="1320"/>
      <c r="G35" s="1320"/>
      <c r="H35" s="1320"/>
      <c r="I35" s="1320"/>
      <c r="J35" s="1320"/>
      <c r="K35" s="1320"/>
      <c r="L35" s="1320"/>
      <c r="M35" s="1320"/>
      <c r="N35" s="1320"/>
      <c r="O35" s="1320"/>
      <c r="P35" s="1321"/>
      <c r="Q35" s="1320"/>
      <c r="R35" s="1320"/>
      <c r="S35" s="1320"/>
      <c r="T35" s="1320"/>
      <c r="U35" s="1320"/>
      <c r="V35" s="1320"/>
      <c r="W35" s="1320"/>
      <c r="X35" s="1320"/>
      <c r="Y35" s="1320"/>
      <c r="Z35" s="1320"/>
      <c r="AA35" s="1320"/>
      <c r="AB35" s="1320"/>
      <c r="AC35" s="1321"/>
      <c r="AH35" s="568"/>
      <c r="AI35" s="568"/>
      <c r="AJ35" s="568"/>
      <c r="AK35" s="568"/>
      <c r="AL35" s="568"/>
      <c r="AM35" s="568"/>
      <c r="AN35" s="568"/>
      <c r="AO35" s="568"/>
      <c r="AP35" s="568"/>
      <c r="AQ35" s="568"/>
      <c r="AR35" s="568"/>
      <c r="AS35" s="568"/>
      <c r="AT35" s="568"/>
      <c r="AU35" s="568"/>
      <c r="AV35" s="568"/>
      <c r="AW35" s="568"/>
      <c r="AX35" s="568"/>
      <c r="AY35" s="568"/>
      <c r="AZ35" s="568"/>
      <c r="BA35" s="568"/>
      <c r="BB35" s="568"/>
      <c r="BC35" s="568"/>
      <c r="BD35" s="568"/>
      <c r="BE35" s="568"/>
      <c r="BF35" s="568"/>
      <c r="BG35" s="568"/>
      <c r="BH35" s="47"/>
      <c r="BI35" s="47"/>
      <c r="BJ35" s="47"/>
      <c r="BK35" s="47"/>
      <c r="BL35" s="47"/>
      <c r="BM35" s="47"/>
      <c r="BN35" s="47"/>
      <c r="BO35" s="47"/>
    </row>
    <row r="36" spans="1:67" ht="15.75" customHeight="1" x14ac:dyDescent="0.2">
      <c r="A36" s="1319"/>
      <c r="B36" s="1320"/>
      <c r="C36" s="1320"/>
      <c r="D36" s="1320"/>
      <c r="E36" s="1320"/>
      <c r="F36" s="1320"/>
      <c r="G36" s="1320"/>
      <c r="H36" s="1320"/>
      <c r="I36" s="1320"/>
      <c r="J36" s="1320"/>
      <c r="K36" s="1320"/>
      <c r="L36" s="1320"/>
      <c r="M36" s="1320"/>
      <c r="N36" s="1320"/>
      <c r="O36" s="1320"/>
      <c r="P36" s="1321"/>
      <c r="Q36" s="1320"/>
      <c r="R36" s="1320"/>
      <c r="S36" s="1320"/>
      <c r="T36" s="1320"/>
      <c r="U36" s="1320"/>
      <c r="V36" s="1320"/>
      <c r="W36" s="1320"/>
      <c r="X36" s="1320"/>
      <c r="Y36" s="1320"/>
      <c r="Z36" s="1320"/>
      <c r="AA36" s="1320"/>
      <c r="AB36" s="1320"/>
      <c r="AC36" s="1321"/>
      <c r="AD36" s="568"/>
      <c r="AE36" s="568"/>
      <c r="AH36" s="568"/>
      <c r="AI36" s="568"/>
      <c r="AJ36" s="568"/>
      <c r="AK36" s="568"/>
      <c r="AL36" s="568"/>
      <c r="AM36" s="568"/>
      <c r="AN36" s="568"/>
      <c r="AO36" s="568"/>
      <c r="AP36" s="568"/>
      <c r="AQ36" s="568"/>
      <c r="AR36" s="568"/>
      <c r="AS36" s="568"/>
      <c r="AT36" s="568"/>
      <c r="AU36" s="568"/>
      <c r="AV36" s="568"/>
      <c r="AW36" s="568"/>
      <c r="AX36" s="568"/>
      <c r="AY36" s="568"/>
      <c r="AZ36" s="568"/>
      <c r="BA36" s="568"/>
      <c r="BB36" s="568"/>
      <c r="BC36" s="568"/>
      <c r="BD36" s="568"/>
      <c r="BE36" s="568"/>
      <c r="BF36" s="568"/>
      <c r="BG36" s="568"/>
      <c r="BH36" s="568"/>
      <c r="BI36" s="568"/>
      <c r="BJ36" s="568"/>
      <c r="BK36" s="568"/>
      <c r="BL36" s="568"/>
      <c r="BM36" s="568"/>
      <c r="BN36" s="568"/>
      <c r="BO36" s="568"/>
    </row>
    <row r="37" spans="1:67" ht="15.75" customHeight="1" x14ac:dyDescent="0.2">
      <c r="A37" s="1319"/>
      <c r="B37" s="1320"/>
      <c r="C37" s="1320"/>
      <c r="D37" s="1320"/>
      <c r="E37" s="1320"/>
      <c r="F37" s="1320"/>
      <c r="G37" s="1320"/>
      <c r="H37" s="1320"/>
      <c r="I37" s="1320"/>
      <c r="J37" s="1320"/>
      <c r="K37" s="1320"/>
      <c r="L37" s="1320"/>
      <c r="M37" s="1320"/>
      <c r="N37" s="1320"/>
      <c r="O37" s="1320"/>
      <c r="P37" s="1321"/>
      <c r="Q37" s="1320"/>
      <c r="R37" s="1320"/>
      <c r="S37" s="1320"/>
      <c r="T37" s="1320"/>
      <c r="U37" s="1320"/>
      <c r="V37" s="1320"/>
      <c r="W37" s="1320"/>
      <c r="X37" s="1320"/>
      <c r="Y37" s="1320"/>
      <c r="Z37" s="1320"/>
      <c r="AA37" s="1320"/>
      <c r="AB37" s="1320"/>
      <c r="AC37" s="1321"/>
      <c r="AD37" s="568"/>
      <c r="AE37" s="568"/>
      <c r="AH37" s="568"/>
      <c r="AI37" s="568"/>
      <c r="AJ37" s="568"/>
      <c r="AK37" s="568"/>
      <c r="AL37" s="568"/>
      <c r="AM37" s="568"/>
      <c r="AN37" s="568"/>
      <c r="AO37" s="568"/>
      <c r="AP37" s="568"/>
      <c r="AQ37" s="568"/>
      <c r="AR37" s="568"/>
      <c r="AS37" s="568"/>
      <c r="AT37" s="568"/>
      <c r="AU37" s="568"/>
      <c r="AV37" s="568"/>
      <c r="AW37" s="568"/>
      <c r="AX37" s="568"/>
      <c r="AY37" s="568"/>
      <c r="AZ37" s="568"/>
      <c r="BA37" s="568"/>
      <c r="BB37" s="568"/>
      <c r="BC37" s="568"/>
      <c r="BD37" s="568"/>
      <c r="BE37" s="568"/>
      <c r="BF37" s="568"/>
      <c r="BG37" s="568"/>
      <c r="BH37" s="568"/>
      <c r="BI37" s="568"/>
      <c r="BJ37" s="568"/>
      <c r="BK37" s="568"/>
      <c r="BL37" s="568"/>
      <c r="BM37" s="568"/>
      <c r="BN37" s="568"/>
      <c r="BO37" s="568"/>
    </row>
    <row r="38" spans="1:67" ht="15.75" customHeight="1" x14ac:dyDescent="0.2">
      <c r="A38" s="1319"/>
      <c r="B38" s="1320"/>
      <c r="C38" s="1320"/>
      <c r="D38" s="1320"/>
      <c r="E38" s="1320"/>
      <c r="F38" s="1320"/>
      <c r="G38" s="1320"/>
      <c r="H38" s="1320"/>
      <c r="I38" s="1320"/>
      <c r="J38" s="1320"/>
      <c r="K38" s="1320"/>
      <c r="L38" s="1320"/>
      <c r="M38" s="1320"/>
      <c r="N38" s="1320"/>
      <c r="O38" s="1320"/>
      <c r="P38" s="1321"/>
      <c r="Q38" s="1320"/>
      <c r="R38" s="1320"/>
      <c r="S38" s="1320"/>
      <c r="T38" s="1320"/>
      <c r="U38" s="1320"/>
      <c r="V38" s="1320"/>
      <c r="W38" s="1320"/>
      <c r="X38" s="1320"/>
      <c r="Y38" s="1320"/>
      <c r="Z38" s="1320"/>
      <c r="AA38" s="1320"/>
      <c r="AB38" s="1320"/>
      <c r="AC38" s="1321"/>
    </row>
    <row r="39" spans="1:67" ht="15.75" customHeight="1" x14ac:dyDescent="0.2">
      <c r="A39" s="1319"/>
      <c r="B39" s="1320"/>
      <c r="C39" s="1320"/>
      <c r="D39" s="1320"/>
      <c r="E39" s="1320"/>
      <c r="F39" s="1320"/>
      <c r="G39" s="1320"/>
      <c r="H39" s="1320"/>
      <c r="I39" s="1320"/>
      <c r="J39" s="1320"/>
      <c r="K39" s="1320"/>
      <c r="L39" s="1320"/>
      <c r="M39" s="1320"/>
      <c r="N39" s="1320"/>
      <c r="O39" s="1320"/>
      <c r="P39" s="1321"/>
      <c r="Q39" s="1320"/>
      <c r="R39" s="1320"/>
      <c r="S39" s="1320"/>
      <c r="T39" s="1320"/>
      <c r="U39" s="1320"/>
      <c r="V39" s="1320"/>
      <c r="W39" s="1320"/>
      <c r="X39" s="1320"/>
      <c r="Y39" s="1320"/>
      <c r="Z39" s="1320"/>
      <c r="AA39" s="1320"/>
      <c r="AB39" s="1320"/>
      <c r="AC39" s="1321"/>
    </row>
    <row r="40" spans="1:67" ht="15.75" customHeight="1" x14ac:dyDescent="0.2">
      <c r="A40" s="701"/>
      <c r="B40" s="702"/>
      <c r="C40" s="702"/>
      <c r="D40" s="702"/>
      <c r="E40" s="702"/>
      <c r="F40" s="702"/>
      <c r="G40" s="702"/>
      <c r="H40" s="702"/>
      <c r="I40" s="702"/>
      <c r="J40" s="702"/>
      <c r="K40" s="702"/>
      <c r="L40" s="702"/>
      <c r="M40" s="702"/>
      <c r="N40" s="702"/>
      <c r="O40" s="702"/>
      <c r="P40" s="703"/>
      <c r="Q40" s="702"/>
      <c r="R40" s="702"/>
      <c r="S40" s="702"/>
      <c r="T40" s="702"/>
      <c r="U40" s="702"/>
      <c r="V40" s="702"/>
      <c r="W40" s="702"/>
      <c r="X40" s="702"/>
      <c r="Y40" s="702"/>
      <c r="Z40" s="702"/>
      <c r="AA40" s="702"/>
      <c r="AB40" s="702"/>
      <c r="AC40" s="703"/>
    </row>
    <row r="41" spans="1:67" ht="21.75" customHeight="1" x14ac:dyDescent="0.2">
      <c r="A41" s="671" t="s">
        <v>89</v>
      </c>
      <c r="B41" s="672"/>
      <c r="C41" s="672"/>
      <c r="D41" s="672"/>
      <c r="E41" s="672"/>
      <c r="F41" s="672"/>
      <c r="G41" s="672"/>
      <c r="H41" s="672"/>
      <c r="I41" s="672"/>
      <c r="J41" s="672"/>
      <c r="K41" s="672"/>
      <c r="L41" s="672"/>
      <c r="M41" s="672"/>
      <c r="N41" s="672"/>
      <c r="O41" s="672"/>
      <c r="P41" s="673"/>
      <c r="Q41" s="1334" t="s">
        <v>556</v>
      </c>
      <c r="R41" s="1334"/>
      <c r="S41" s="1334"/>
      <c r="T41" s="1334"/>
      <c r="U41" s="1334"/>
      <c r="V41" s="1334"/>
      <c r="W41" s="1334"/>
      <c r="X41" s="1334"/>
      <c r="Y41" s="1334"/>
      <c r="Z41" s="1334"/>
      <c r="AA41" s="1334"/>
      <c r="AB41" s="1334"/>
      <c r="AC41" s="1335"/>
      <c r="AF41" s="568"/>
    </row>
    <row r="42" spans="1:67" ht="15.75" customHeight="1" x14ac:dyDescent="0.2">
      <c r="E42" s="64"/>
      <c r="AD42" s="568"/>
      <c r="AE42" s="568"/>
    </row>
    <row r="43" spans="1:67" ht="15.75" customHeight="1" x14ac:dyDescent="0.2">
      <c r="E43" s="64"/>
    </row>
    <row r="44" spans="1:67" ht="15.75" customHeight="1" x14ac:dyDescent="0.2">
      <c r="E44" s="64"/>
    </row>
    <row r="45" spans="1:67" ht="15.75" customHeight="1" x14ac:dyDescent="0.2">
      <c r="E45" s="64"/>
    </row>
    <row r="46" spans="1:67" ht="15.75" customHeight="1" x14ac:dyDescent="0.2">
      <c r="E46" s="64"/>
    </row>
    <row r="47" spans="1:67" ht="15.75" customHeight="1" x14ac:dyDescent="0.2">
      <c r="E47" s="64"/>
    </row>
    <row r="48" spans="1:67" ht="15.75" customHeight="1" x14ac:dyDescent="0.2">
      <c r="E48" s="64"/>
    </row>
    <row r="49" spans="1:67" ht="15.75" customHeight="1" x14ac:dyDescent="0.2">
      <c r="E49" s="64"/>
    </row>
    <row r="50" spans="1:67" ht="15.75" customHeight="1" x14ac:dyDescent="0.2">
      <c r="E50" s="64"/>
    </row>
    <row r="51" spans="1:67" ht="16" customHeight="1" x14ac:dyDescent="0.2">
      <c r="A51" s="171" t="s">
        <v>420</v>
      </c>
      <c r="B51" s="171"/>
      <c r="C51" s="171"/>
      <c r="D51" s="171"/>
      <c r="E51" s="171"/>
      <c r="F51" s="171"/>
      <c r="G51" s="171"/>
      <c r="H51" s="171"/>
      <c r="I51" s="171"/>
      <c r="J51" s="171"/>
      <c r="AH51" s="568"/>
      <c r="AI51" s="568"/>
      <c r="AJ51" s="568"/>
      <c r="AK51" s="568"/>
      <c r="AL51" s="568"/>
      <c r="AM51" s="568"/>
      <c r="AN51" s="568"/>
      <c r="AO51" s="568"/>
      <c r="AP51" s="568"/>
      <c r="AQ51" s="568"/>
      <c r="AR51" s="568"/>
      <c r="AS51" s="568"/>
      <c r="AT51" s="568"/>
      <c r="AU51" s="568"/>
      <c r="AV51" s="568"/>
      <c r="AW51" s="568"/>
      <c r="AX51" s="568"/>
      <c r="AY51" s="568"/>
      <c r="AZ51" s="568"/>
      <c r="BA51" s="568"/>
      <c r="BB51" s="568"/>
      <c r="BC51" s="568"/>
      <c r="BD51" s="568"/>
      <c r="BE51" s="568"/>
      <c r="BF51" s="568"/>
      <c r="BG51" s="568"/>
      <c r="BH51" s="47"/>
      <c r="BI51" s="47"/>
      <c r="BJ51" s="47"/>
      <c r="BK51" s="47"/>
      <c r="BL51" s="47"/>
      <c r="BM51" s="47"/>
      <c r="BN51" s="47"/>
      <c r="BO51" s="47"/>
    </row>
    <row r="52" spans="1:67" ht="15.5" customHeight="1" x14ac:dyDescent="0.2"/>
    <row r="53" spans="1:67" ht="31.5" customHeight="1" thickBot="1" x14ac:dyDescent="0.25">
      <c r="A53" s="1336" t="s">
        <v>91</v>
      </c>
      <c r="B53" s="1337"/>
      <c r="C53" s="1337"/>
      <c r="D53" s="1337"/>
      <c r="E53" s="1337"/>
      <c r="F53" s="1337"/>
      <c r="G53" s="1337"/>
      <c r="H53" s="1337"/>
      <c r="I53" s="1337"/>
      <c r="J53" s="1337"/>
      <c r="K53" s="1337"/>
      <c r="L53" s="1337"/>
      <c r="M53" s="1337"/>
      <c r="N53" s="1337"/>
      <c r="O53" s="1337"/>
      <c r="P53" s="1337"/>
      <c r="Q53" s="1337"/>
      <c r="R53" s="1337"/>
      <c r="S53" s="1337"/>
      <c r="T53" s="1337"/>
      <c r="U53" s="1337"/>
      <c r="V53" s="1337"/>
      <c r="W53" s="1337"/>
      <c r="X53" s="1337"/>
      <c r="Y53" s="1337"/>
      <c r="Z53" s="1337"/>
      <c r="AA53" s="549" t="s">
        <v>557</v>
      </c>
      <c r="AB53" s="1338" t="s">
        <v>571</v>
      </c>
      <c r="AC53" s="1339"/>
    </row>
    <row r="54" spans="1:67" ht="19.5" customHeight="1" thickTop="1" x14ac:dyDescent="0.2">
      <c r="A54" s="1331" t="s">
        <v>574</v>
      </c>
      <c r="B54" s="1332"/>
      <c r="C54" s="1332"/>
      <c r="D54" s="1332"/>
      <c r="E54" s="1332"/>
      <c r="F54" s="1332"/>
      <c r="G54" s="1332"/>
      <c r="H54" s="1332"/>
      <c r="I54" s="1332"/>
      <c r="J54" s="1332"/>
      <c r="K54" s="1332"/>
      <c r="L54" s="1332"/>
      <c r="M54" s="1333"/>
      <c r="N54" s="1281">
        <v>1</v>
      </c>
      <c r="O54" s="1282"/>
      <c r="P54" s="1283" t="s">
        <v>304</v>
      </c>
      <c r="Q54" s="1283"/>
      <c r="R54" s="1284"/>
      <c r="S54" s="1281">
        <v>2</v>
      </c>
      <c r="T54" s="1282"/>
      <c r="U54" s="1283" t="s">
        <v>6</v>
      </c>
      <c r="V54" s="1283"/>
      <c r="W54" s="1281">
        <v>3</v>
      </c>
      <c r="X54" s="1282"/>
      <c r="Y54" s="1283" t="s">
        <v>7</v>
      </c>
      <c r="Z54" s="1284"/>
      <c r="AA54" s="567"/>
      <c r="AB54" s="566"/>
      <c r="AC54" s="565"/>
    </row>
    <row r="55" spans="1:67" ht="19.5" customHeight="1" x14ac:dyDescent="0.2">
      <c r="A55" s="1307" t="s">
        <v>575</v>
      </c>
      <c r="B55" s="1308"/>
      <c r="C55" s="1308"/>
      <c r="D55" s="1308"/>
      <c r="E55" s="1308"/>
      <c r="F55" s="1308"/>
      <c r="G55" s="1308"/>
      <c r="H55" s="1308"/>
      <c r="I55" s="1308"/>
      <c r="J55" s="1308"/>
      <c r="K55" s="1308"/>
      <c r="L55" s="1308"/>
      <c r="M55" s="1309"/>
      <c r="N55" s="1281">
        <v>1</v>
      </c>
      <c r="O55" s="1282"/>
      <c r="P55" s="1283" t="s">
        <v>576</v>
      </c>
      <c r="Q55" s="1283"/>
      <c r="R55" s="1284"/>
      <c r="S55" s="1281">
        <v>2</v>
      </c>
      <c r="T55" s="1282"/>
      <c r="U55" s="1283" t="s">
        <v>577</v>
      </c>
      <c r="V55" s="1283"/>
      <c r="W55" s="570"/>
      <c r="X55" s="571"/>
      <c r="Y55" s="572"/>
      <c r="Z55" s="573"/>
      <c r="AA55" s="564"/>
      <c r="AB55" s="563"/>
      <c r="AC55" s="174"/>
    </row>
    <row r="56" spans="1:67" ht="19.5" customHeight="1" x14ac:dyDescent="0.2">
      <c r="A56" s="1307" t="s">
        <v>610</v>
      </c>
      <c r="B56" s="1308"/>
      <c r="C56" s="1308"/>
      <c r="D56" s="1308"/>
      <c r="E56" s="1308"/>
      <c r="F56" s="1308"/>
      <c r="G56" s="1308"/>
      <c r="H56" s="1308"/>
      <c r="I56" s="1308"/>
      <c r="J56" s="1308"/>
      <c r="K56" s="1308"/>
      <c r="L56" s="1308"/>
      <c r="M56" s="1309"/>
      <c r="N56" s="1281">
        <v>1</v>
      </c>
      <c r="O56" s="1282"/>
      <c r="P56" s="1283" t="s">
        <v>576</v>
      </c>
      <c r="Q56" s="1283"/>
      <c r="R56" s="1284"/>
      <c r="S56" s="1281">
        <v>2</v>
      </c>
      <c r="T56" s="1282"/>
      <c r="U56" s="1283" t="s">
        <v>577</v>
      </c>
      <c r="V56" s="1283"/>
      <c r="W56" s="570"/>
      <c r="X56" s="571"/>
      <c r="Y56" s="572"/>
      <c r="Z56" s="573"/>
      <c r="AA56" s="564"/>
      <c r="AB56" s="563"/>
      <c r="AC56" s="174"/>
    </row>
    <row r="57" spans="1:67" ht="19.5" customHeight="1" x14ac:dyDescent="0.2">
      <c r="A57" s="1307" t="s">
        <v>578</v>
      </c>
      <c r="B57" s="1308"/>
      <c r="C57" s="1308"/>
      <c r="D57" s="1308"/>
      <c r="E57" s="1308"/>
      <c r="F57" s="1308"/>
      <c r="G57" s="1308"/>
      <c r="H57" s="1308"/>
      <c r="I57" s="1308"/>
      <c r="J57" s="1308"/>
      <c r="K57" s="1308"/>
      <c r="L57" s="1308"/>
      <c r="M57" s="1309"/>
      <c r="N57" s="1326">
        <v>1</v>
      </c>
      <c r="O57" s="1327"/>
      <c r="P57" s="1276" t="s">
        <v>304</v>
      </c>
      <c r="Q57" s="1276"/>
      <c r="R57" s="1273"/>
      <c r="S57" s="1326">
        <v>2</v>
      </c>
      <c r="T57" s="1327"/>
      <c r="U57" s="1270" t="s">
        <v>421</v>
      </c>
      <c r="V57" s="1270"/>
      <c r="W57" s="570"/>
      <c r="X57" s="571"/>
      <c r="Y57" s="572"/>
      <c r="Z57" s="573"/>
      <c r="AA57" s="564"/>
      <c r="AB57" s="563"/>
      <c r="AC57" s="174"/>
    </row>
    <row r="58" spans="1:67" ht="19.5" customHeight="1" x14ac:dyDescent="0.2">
      <c r="A58" s="1307" t="s">
        <v>558</v>
      </c>
      <c r="B58" s="1308"/>
      <c r="C58" s="1308"/>
      <c r="D58" s="1308"/>
      <c r="E58" s="1308"/>
      <c r="F58" s="1308"/>
      <c r="G58" s="1308"/>
      <c r="H58" s="1308"/>
      <c r="I58" s="1308"/>
      <c r="J58" s="1308"/>
      <c r="K58" s="1308"/>
      <c r="L58" s="1308"/>
      <c r="M58" s="1309"/>
      <c r="N58" s="1268">
        <v>1</v>
      </c>
      <c r="O58" s="1269"/>
      <c r="P58" s="1270" t="s">
        <v>304</v>
      </c>
      <c r="Q58" s="1270"/>
      <c r="R58" s="1271"/>
      <c r="S58" s="1268">
        <v>2</v>
      </c>
      <c r="T58" s="1269"/>
      <c r="U58" s="1270" t="s">
        <v>423</v>
      </c>
      <c r="V58" s="1270"/>
      <c r="W58" s="1268">
        <v>3</v>
      </c>
      <c r="X58" s="1269"/>
      <c r="Y58" s="1270" t="s">
        <v>424</v>
      </c>
      <c r="Z58" s="1271"/>
      <c r="AA58" s="174"/>
      <c r="AB58" s="568"/>
      <c r="AC58" s="174"/>
    </row>
    <row r="59" spans="1:67" ht="19.5" customHeight="1" x14ac:dyDescent="0.2">
      <c r="A59" s="1278" t="s">
        <v>559</v>
      </c>
      <c r="B59" s="1279"/>
      <c r="C59" s="1279"/>
      <c r="D59" s="1279"/>
      <c r="E59" s="1279"/>
      <c r="F59" s="1279"/>
      <c r="G59" s="1279"/>
      <c r="H59" s="1279"/>
      <c r="I59" s="1279"/>
      <c r="J59" s="1279"/>
      <c r="K59" s="1279"/>
      <c r="L59" s="1279"/>
      <c r="M59" s="1280"/>
      <c r="N59" s="1268">
        <v>1</v>
      </c>
      <c r="O59" s="1269"/>
      <c r="P59" s="1270" t="s">
        <v>304</v>
      </c>
      <c r="Q59" s="1270"/>
      <c r="R59" s="1271"/>
      <c r="S59" s="1268">
        <v>2</v>
      </c>
      <c r="T59" s="1269"/>
      <c r="U59" s="1270" t="s">
        <v>421</v>
      </c>
      <c r="V59" s="1270"/>
      <c r="W59" s="550"/>
      <c r="X59" s="551"/>
      <c r="Y59" s="551"/>
      <c r="Z59" s="552"/>
      <c r="AA59" s="174"/>
      <c r="AB59" s="563"/>
      <c r="AC59" s="174"/>
    </row>
    <row r="60" spans="1:67" ht="19.5" customHeight="1" x14ac:dyDescent="0.2">
      <c r="A60" s="1304" t="s">
        <v>560</v>
      </c>
      <c r="B60" s="1305"/>
      <c r="C60" s="1305"/>
      <c r="D60" s="1305"/>
      <c r="E60" s="1305"/>
      <c r="F60" s="1305"/>
      <c r="G60" s="1305"/>
      <c r="H60" s="1305"/>
      <c r="I60" s="1305"/>
      <c r="J60" s="1305"/>
      <c r="K60" s="1305"/>
      <c r="L60" s="1305"/>
      <c r="M60" s="1306"/>
      <c r="N60" s="1268">
        <v>1</v>
      </c>
      <c r="O60" s="1269"/>
      <c r="P60" s="1270" t="s">
        <v>304</v>
      </c>
      <c r="Q60" s="1270"/>
      <c r="R60" s="1271"/>
      <c r="S60" s="1268">
        <v>2</v>
      </c>
      <c r="T60" s="1269"/>
      <c r="U60" s="1270" t="s">
        <v>421</v>
      </c>
      <c r="V60" s="1270"/>
      <c r="W60" s="550"/>
      <c r="X60" s="551"/>
      <c r="Y60" s="551"/>
      <c r="Z60" s="552"/>
      <c r="AA60" s="1297" t="s">
        <v>422</v>
      </c>
      <c r="AB60" s="1296" t="s">
        <v>422</v>
      </c>
      <c r="AC60" s="1297"/>
    </row>
    <row r="61" spans="1:67" ht="19.5" customHeight="1" x14ac:dyDescent="0.2">
      <c r="A61" s="1307" t="s">
        <v>561</v>
      </c>
      <c r="B61" s="1308"/>
      <c r="C61" s="1308"/>
      <c r="D61" s="1308"/>
      <c r="E61" s="1308"/>
      <c r="F61" s="1308"/>
      <c r="G61" s="1308"/>
      <c r="H61" s="1308"/>
      <c r="I61" s="1308"/>
      <c r="J61" s="1308"/>
      <c r="K61" s="1308"/>
      <c r="L61" s="1308"/>
      <c r="M61" s="1309"/>
      <c r="N61" s="1268">
        <v>1</v>
      </c>
      <c r="O61" s="1269"/>
      <c r="P61" s="1270" t="s">
        <v>304</v>
      </c>
      <c r="Q61" s="1270"/>
      <c r="R61" s="1271"/>
      <c r="S61" s="1268">
        <v>2</v>
      </c>
      <c r="T61" s="1269"/>
      <c r="U61" s="1270" t="s">
        <v>421</v>
      </c>
      <c r="V61" s="1270"/>
      <c r="W61" s="550"/>
      <c r="X61" s="551"/>
      <c r="Y61" s="551"/>
      <c r="Z61" s="552"/>
      <c r="AA61" s="1297"/>
      <c r="AB61" s="1296"/>
      <c r="AC61" s="1297"/>
    </row>
    <row r="62" spans="1:67" ht="19.5" customHeight="1" x14ac:dyDescent="0.2">
      <c r="A62" s="1278" t="s">
        <v>562</v>
      </c>
      <c r="B62" s="1279"/>
      <c r="C62" s="1279"/>
      <c r="D62" s="1279"/>
      <c r="E62" s="1279"/>
      <c r="F62" s="1279"/>
      <c r="G62" s="1279"/>
      <c r="H62" s="1279"/>
      <c r="I62" s="1279"/>
      <c r="J62" s="1279"/>
      <c r="K62" s="1279"/>
      <c r="L62" s="1279"/>
      <c r="M62" s="1280"/>
      <c r="N62" s="1268">
        <v>1</v>
      </c>
      <c r="O62" s="1269"/>
      <c r="P62" s="1270" t="s">
        <v>304</v>
      </c>
      <c r="Q62" s="1270"/>
      <c r="R62" s="1271"/>
      <c r="S62" s="1268">
        <v>2</v>
      </c>
      <c r="T62" s="1269"/>
      <c r="U62" s="1270" t="s">
        <v>421</v>
      </c>
      <c r="V62" s="1270"/>
      <c r="W62" s="550"/>
      <c r="X62" s="551"/>
      <c r="Y62" s="551"/>
      <c r="Z62" s="552"/>
      <c r="AA62" s="1297"/>
      <c r="AB62" s="1296"/>
      <c r="AC62" s="1297"/>
    </row>
    <row r="63" spans="1:67" ht="19.5" customHeight="1" x14ac:dyDescent="0.2">
      <c r="A63" s="1278" t="s">
        <v>563</v>
      </c>
      <c r="B63" s="1279"/>
      <c r="C63" s="1279"/>
      <c r="D63" s="1279"/>
      <c r="E63" s="1279"/>
      <c r="F63" s="1279"/>
      <c r="G63" s="1279"/>
      <c r="H63" s="1279"/>
      <c r="I63" s="1279"/>
      <c r="J63" s="1279"/>
      <c r="K63" s="1279"/>
      <c r="L63" s="1279"/>
      <c r="M63" s="1280"/>
      <c r="N63" s="1268">
        <v>1</v>
      </c>
      <c r="O63" s="1269"/>
      <c r="P63" s="1270" t="s">
        <v>304</v>
      </c>
      <c r="Q63" s="1270"/>
      <c r="R63" s="1271"/>
      <c r="S63" s="1268">
        <v>2</v>
      </c>
      <c r="T63" s="1269"/>
      <c r="U63" s="1270" t="s">
        <v>421</v>
      </c>
      <c r="V63" s="1271"/>
      <c r="W63" s="550"/>
      <c r="X63" s="551"/>
      <c r="Y63" s="551"/>
      <c r="Z63" s="552"/>
      <c r="AA63" s="1295" t="s">
        <v>425</v>
      </c>
      <c r="AB63" s="1296" t="s">
        <v>425</v>
      </c>
      <c r="AC63" s="1297"/>
      <c r="AH63" s="569"/>
    </row>
    <row r="64" spans="1:67" ht="19.5" customHeight="1" x14ac:dyDescent="0.2">
      <c r="A64" s="1298" t="s">
        <v>579</v>
      </c>
      <c r="B64" s="1299"/>
      <c r="C64" s="1299"/>
      <c r="D64" s="1299"/>
      <c r="E64" s="1299"/>
      <c r="F64" s="1299"/>
      <c r="G64" s="1299"/>
      <c r="H64" s="1299"/>
      <c r="I64" s="1299"/>
      <c r="J64" s="1299"/>
      <c r="K64" s="1299"/>
      <c r="L64" s="1299"/>
      <c r="M64" s="1300"/>
      <c r="N64" s="1268">
        <v>1</v>
      </c>
      <c r="O64" s="1269"/>
      <c r="P64" s="1270" t="s">
        <v>304</v>
      </c>
      <c r="Q64" s="1270"/>
      <c r="R64" s="1271"/>
      <c r="S64" s="1264">
        <v>2</v>
      </c>
      <c r="T64" s="1265"/>
      <c r="U64" s="1270" t="s">
        <v>423</v>
      </c>
      <c r="V64" s="1270"/>
      <c r="W64" s="1268">
        <v>3</v>
      </c>
      <c r="X64" s="1269"/>
      <c r="Y64" s="1270" t="s">
        <v>424</v>
      </c>
      <c r="Z64" s="1271"/>
      <c r="AA64" s="1295"/>
      <c r="AB64" s="1296"/>
      <c r="AC64" s="1297"/>
    </row>
    <row r="65" spans="1:29" ht="19.5" customHeight="1" x14ac:dyDescent="0.2">
      <c r="A65" s="1288" t="s">
        <v>564</v>
      </c>
      <c r="B65" s="1289"/>
      <c r="C65" s="1289"/>
      <c r="D65" s="1289"/>
      <c r="E65" s="1289"/>
      <c r="F65" s="1289"/>
      <c r="G65" s="1289"/>
      <c r="H65" s="1289"/>
      <c r="I65" s="1289"/>
      <c r="J65" s="1289"/>
      <c r="K65" s="1289"/>
      <c r="L65" s="1289"/>
      <c r="M65" s="1290"/>
      <c r="N65" s="1268">
        <v>1</v>
      </c>
      <c r="O65" s="1269"/>
      <c r="P65" s="1270" t="s">
        <v>304</v>
      </c>
      <c r="Q65" s="1270"/>
      <c r="R65" s="1271"/>
      <c r="S65" s="1268">
        <v>2</v>
      </c>
      <c r="T65" s="1269"/>
      <c r="U65" s="1270" t="s">
        <v>426</v>
      </c>
      <c r="V65" s="1270"/>
      <c r="W65" s="1268">
        <v>3</v>
      </c>
      <c r="X65" s="1269"/>
      <c r="Y65" s="1270" t="s">
        <v>424</v>
      </c>
      <c r="Z65" s="1271"/>
      <c r="AA65" s="1295"/>
      <c r="AB65" s="1296"/>
      <c r="AC65" s="1297"/>
    </row>
    <row r="66" spans="1:29" ht="19.5" customHeight="1" x14ac:dyDescent="0.2">
      <c r="A66" s="1301" t="s">
        <v>565</v>
      </c>
      <c r="B66" s="1302"/>
      <c r="C66" s="1302"/>
      <c r="D66" s="1302"/>
      <c r="E66" s="1302"/>
      <c r="F66" s="1302"/>
      <c r="G66" s="1302"/>
      <c r="H66" s="1302"/>
      <c r="I66" s="1302"/>
      <c r="J66" s="1302"/>
      <c r="K66" s="1302"/>
      <c r="L66" s="1302"/>
      <c r="M66" s="1303"/>
      <c r="N66" s="1264">
        <v>1</v>
      </c>
      <c r="O66" s="1265"/>
      <c r="P66" s="1266" t="s">
        <v>304</v>
      </c>
      <c r="Q66" s="1266"/>
      <c r="R66" s="1267"/>
      <c r="S66" s="1322">
        <v>2</v>
      </c>
      <c r="T66" s="1323"/>
      <c r="U66" s="1266" t="s">
        <v>423</v>
      </c>
      <c r="V66" s="1266"/>
      <c r="W66" s="1264">
        <v>3</v>
      </c>
      <c r="X66" s="1265"/>
      <c r="Y66" s="1266" t="s">
        <v>424</v>
      </c>
      <c r="Z66" s="1271"/>
      <c r="AA66" s="1295"/>
      <c r="AB66" s="1296"/>
      <c r="AC66" s="1297"/>
    </row>
    <row r="67" spans="1:29" ht="19.5" customHeight="1" x14ac:dyDescent="0.2">
      <c r="A67" s="1304"/>
      <c r="B67" s="1305"/>
      <c r="C67" s="1305"/>
      <c r="D67" s="1305"/>
      <c r="E67" s="1305"/>
      <c r="F67" s="1305"/>
      <c r="G67" s="1305"/>
      <c r="H67" s="1305"/>
      <c r="I67" s="1305"/>
      <c r="J67" s="1305"/>
      <c r="K67" s="1305"/>
      <c r="L67" s="1305"/>
      <c r="M67" s="1306"/>
      <c r="N67" s="1274">
        <v>4</v>
      </c>
      <c r="O67" s="1275"/>
      <c r="P67" s="1324" t="s">
        <v>427</v>
      </c>
      <c r="Q67" s="1324"/>
      <c r="R67" s="1325"/>
      <c r="S67" s="1326"/>
      <c r="T67" s="1327"/>
      <c r="U67" s="553"/>
      <c r="V67" s="554"/>
      <c r="W67" s="555"/>
      <c r="X67" s="553"/>
      <c r="Y67" s="553"/>
      <c r="Z67" s="556"/>
      <c r="AA67" s="174"/>
      <c r="AB67" s="568"/>
      <c r="AC67" s="174"/>
    </row>
    <row r="68" spans="1:29" ht="19.5" customHeight="1" x14ac:dyDescent="0.2">
      <c r="A68" s="1328" t="s">
        <v>566</v>
      </c>
      <c r="B68" s="1329"/>
      <c r="C68" s="1329"/>
      <c r="D68" s="1329"/>
      <c r="E68" s="1329"/>
      <c r="F68" s="1329"/>
      <c r="G68" s="1329"/>
      <c r="H68" s="1329"/>
      <c r="I68" s="1329"/>
      <c r="J68" s="1329"/>
      <c r="K68" s="1329"/>
      <c r="L68" s="1329"/>
      <c r="M68" s="1330"/>
      <c r="N68" s="1264">
        <v>1</v>
      </c>
      <c r="O68" s="1265"/>
      <c r="P68" s="1266" t="s">
        <v>304</v>
      </c>
      <c r="Q68" s="1266"/>
      <c r="R68" s="1267"/>
      <c r="S68" s="1264">
        <v>2</v>
      </c>
      <c r="T68" s="1265"/>
      <c r="U68" s="1266" t="s">
        <v>421</v>
      </c>
      <c r="V68" s="1266"/>
      <c r="W68" s="575"/>
      <c r="X68" s="576"/>
      <c r="Y68" s="576"/>
      <c r="Z68" s="577"/>
      <c r="AA68" s="174"/>
      <c r="AB68" s="568"/>
      <c r="AC68" s="174"/>
    </row>
    <row r="69" spans="1:29" ht="19.5" customHeight="1" x14ac:dyDescent="0.2">
      <c r="A69" s="1278" t="s">
        <v>567</v>
      </c>
      <c r="B69" s="1279"/>
      <c r="C69" s="1279"/>
      <c r="D69" s="1279"/>
      <c r="E69" s="1279"/>
      <c r="F69" s="1279"/>
      <c r="G69" s="1279"/>
      <c r="H69" s="1279"/>
      <c r="I69" s="1279"/>
      <c r="J69" s="1279"/>
      <c r="K69" s="1279"/>
      <c r="L69" s="1279"/>
      <c r="M69" s="1280"/>
      <c r="N69" s="1281">
        <v>1</v>
      </c>
      <c r="O69" s="1282"/>
      <c r="P69" s="1283" t="s">
        <v>304</v>
      </c>
      <c r="Q69" s="1283"/>
      <c r="R69" s="1284"/>
      <c r="S69" s="1281">
        <v>2</v>
      </c>
      <c r="T69" s="1282"/>
      <c r="U69" s="1283" t="s">
        <v>421</v>
      </c>
      <c r="V69" s="1284"/>
      <c r="W69" s="557"/>
      <c r="X69" s="558"/>
      <c r="Y69" s="558"/>
      <c r="Z69" s="552"/>
      <c r="AA69" s="174"/>
      <c r="AB69" s="568"/>
      <c r="AC69" s="174"/>
    </row>
    <row r="70" spans="1:29" ht="19.5" customHeight="1" x14ac:dyDescent="0.2">
      <c r="A70" s="1285" t="s">
        <v>568</v>
      </c>
      <c r="B70" s="1286"/>
      <c r="C70" s="1286"/>
      <c r="D70" s="1286"/>
      <c r="E70" s="1286"/>
      <c r="F70" s="1286"/>
      <c r="G70" s="1286"/>
      <c r="H70" s="1286"/>
      <c r="I70" s="1286"/>
      <c r="J70" s="1286"/>
      <c r="K70" s="1286"/>
      <c r="L70" s="1286"/>
      <c r="M70" s="1287"/>
      <c r="N70" s="1291">
        <v>1</v>
      </c>
      <c r="O70" s="1292"/>
      <c r="P70" s="1293" t="s">
        <v>304</v>
      </c>
      <c r="Q70" s="1293"/>
      <c r="R70" s="573"/>
      <c r="S70" s="1291">
        <v>7</v>
      </c>
      <c r="T70" s="1292"/>
      <c r="U70" s="1272" t="s">
        <v>426</v>
      </c>
      <c r="V70" s="1294"/>
      <c r="W70" s="1291">
        <v>8</v>
      </c>
      <c r="X70" s="1292"/>
      <c r="Y70" s="1272" t="s">
        <v>424</v>
      </c>
      <c r="Z70" s="1273"/>
      <c r="AA70" s="174"/>
      <c r="AB70" s="568"/>
      <c r="AC70" s="174"/>
    </row>
    <row r="71" spans="1:29" ht="19.5" customHeight="1" x14ac:dyDescent="0.2">
      <c r="A71" s="1285"/>
      <c r="B71" s="1286"/>
      <c r="C71" s="1286"/>
      <c r="D71" s="1286"/>
      <c r="E71" s="1286"/>
      <c r="F71" s="1286"/>
      <c r="G71" s="1286"/>
      <c r="H71" s="1286"/>
      <c r="I71" s="1286"/>
      <c r="J71" s="1286"/>
      <c r="K71" s="1286"/>
      <c r="L71" s="1286"/>
      <c r="M71" s="1287"/>
      <c r="N71" s="1274">
        <v>9</v>
      </c>
      <c r="O71" s="1275"/>
      <c r="P71" s="1276" t="s">
        <v>427</v>
      </c>
      <c r="Q71" s="1276"/>
      <c r="R71" s="1273"/>
      <c r="S71" s="1264" t="s">
        <v>580</v>
      </c>
      <c r="T71" s="1265"/>
      <c r="U71" s="1266" t="s">
        <v>581</v>
      </c>
      <c r="V71" s="1267"/>
      <c r="W71" s="1264" t="s">
        <v>582</v>
      </c>
      <c r="X71" s="1265"/>
      <c r="Y71" s="1266" t="s">
        <v>583</v>
      </c>
      <c r="Z71" s="1267"/>
      <c r="AA71" s="174"/>
      <c r="AB71" s="568"/>
      <c r="AC71" s="174"/>
    </row>
    <row r="72" spans="1:29" ht="19.5" customHeight="1" x14ac:dyDescent="0.2">
      <c r="A72" s="1285"/>
      <c r="B72" s="1286"/>
      <c r="C72" s="1286"/>
      <c r="D72" s="1286"/>
      <c r="E72" s="1286"/>
      <c r="F72" s="1286"/>
      <c r="G72" s="1286"/>
      <c r="H72" s="1286"/>
      <c r="I72" s="1286"/>
      <c r="J72" s="1286"/>
      <c r="K72" s="1286"/>
      <c r="L72" s="1286"/>
      <c r="M72" s="1287"/>
      <c r="N72" s="1264" t="s">
        <v>584</v>
      </c>
      <c r="O72" s="1265"/>
      <c r="P72" s="1269" t="s">
        <v>585</v>
      </c>
      <c r="Q72" s="1269"/>
      <c r="R72" s="1277"/>
      <c r="S72" s="1264" t="s">
        <v>586</v>
      </c>
      <c r="T72" s="1265"/>
      <c r="U72" s="1266" t="s">
        <v>587</v>
      </c>
      <c r="V72" s="1267"/>
      <c r="W72" s="1264" t="s">
        <v>588</v>
      </c>
      <c r="X72" s="1265"/>
      <c r="Y72" s="1266" t="s">
        <v>589</v>
      </c>
      <c r="Z72" s="1267"/>
      <c r="AA72" s="174"/>
      <c r="AB72" s="568"/>
      <c r="AC72" s="174"/>
    </row>
    <row r="73" spans="1:29" ht="19.5" customHeight="1" x14ac:dyDescent="0.2">
      <c r="A73" s="1285"/>
      <c r="B73" s="1286"/>
      <c r="C73" s="1286"/>
      <c r="D73" s="1286"/>
      <c r="E73" s="1286"/>
      <c r="F73" s="1286"/>
      <c r="G73" s="1286"/>
      <c r="H73" s="1286"/>
      <c r="I73" s="1286"/>
      <c r="J73" s="1286"/>
      <c r="K73" s="1286"/>
      <c r="L73" s="1286"/>
      <c r="M73" s="1287"/>
      <c r="N73" s="1268" t="s">
        <v>590</v>
      </c>
      <c r="O73" s="1269"/>
      <c r="P73" s="1269" t="s">
        <v>591</v>
      </c>
      <c r="Q73" s="1269"/>
      <c r="R73" s="1277"/>
      <c r="S73" s="1268" t="s">
        <v>592</v>
      </c>
      <c r="T73" s="1269"/>
      <c r="U73" s="1266" t="s">
        <v>593</v>
      </c>
      <c r="V73" s="1267"/>
      <c r="W73" s="1264" t="s">
        <v>594</v>
      </c>
      <c r="X73" s="1265"/>
      <c r="Y73" s="1266" t="s">
        <v>595</v>
      </c>
      <c r="Z73" s="1267"/>
      <c r="AA73" s="174"/>
      <c r="AB73" s="568"/>
      <c r="AC73" s="174"/>
    </row>
    <row r="74" spans="1:29" ht="19.5" customHeight="1" x14ac:dyDescent="0.2">
      <c r="A74" s="1285"/>
      <c r="B74" s="1286"/>
      <c r="C74" s="1286"/>
      <c r="D74" s="1286"/>
      <c r="E74" s="1286"/>
      <c r="F74" s="1286"/>
      <c r="G74" s="1286"/>
      <c r="H74" s="1286"/>
      <c r="I74" s="1286"/>
      <c r="J74" s="1286"/>
      <c r="K74" s="1286"/>
      <c r="L74" s="1286"/>
      <c r="M74" s="1287"/>
      <c r="N74" s="1264" t="s">
        <v>596</v>
      </c>
      <c r="O74" s="1265"/>
      <c r="P74" s="1269" t="s">
        <v>597</v>
      </c>
      <c r="Q74" s="1269"/>
      <c r="R74" s="1277"/>
      <c r="S74" s="1268" t="s">
        <v>598</v>
      </c>
      <c r="T74" s="1269"/>
      <c r="U74" s="1266" t="s">
        <v>599</v>
      </c>
      <c r="V74" s="1267"/>
      <c r="W74" s="1264" t="s">
        <v>600</v>
      </c>
      <c r="X74" s="1265"/>
      <c r="Y74" s="1266" t="s">
        <v>601</v>
      </c>
      <c r="Z74" s="1267"/>
      <c r="AA74" s="174"/>
      <c r="AB74" s="568"/>
      <c r="AC74" s="174"/>
    </row>
    <row r="75" spans="1:29" ht="19.5" customHeight="1" x14ac:dyDescent="0.2">
      <c r="A75" s="1285"/>
      <c r="B75" s="1286"/>
      <c r="C75" s="1286"/>
      <c r="D75" s="1286"/>
      <c r="E75" s="1286"/>
      <c r="F75" s="1286"/>
      <c r="G75" s="1286"/>
      <c r="H75" s="1286"/>
      <c r="I75" s="1286"/>
      <c r="J75" s="1286"/>
      <c r="K75" s="1286"/>
      <c r="L75" s="1286"/>
      <c r="M75" s="1287"/>
      <c r="N75" s="1264" t="s">
        <v>602</v>
      </c>
      <c r="O75" s="1265"/>
      <c r="P75" s="1269" t="s">
        <v>603</v>
      </c>
      <c r="Q75" s="1269"/>
      <c r="R75" s="1277"/>
      <c r="S75" s="1264" t="s">
        <v>604</v>
      </c>
      <c r="T75" s="1265"/>
      <c r="U75" s="1266" t="s">
        <v>605</v>
      </c>
      <c r="V75" s="1267"/>
      <c r="W75" s="1264" t="s">
        <v>606</v>
      </c>
      <c r="X75" s="1265"/>
      <c r="Y75" s="1266" t="s">
        <v>607</v>
      </c>
      <c r="Z75" s="1267"/>
      <c r="AA75" s="174"/>
      <c r="AB75" s="568"/>
      <c r="AC75" s="174"/>
    </row>
    <row r="76" spans="1:29" ht="19.5" customHeight="1" x14ac:dyDescent="0.2">
      <c r="A76" s="1288"/>
      <c r="B76" s="1289"/>
      <c r="C76" s="1289"/>
      <c r="D76" s="1289"/>
      <c r="E76" s="1289"/>
      <c r="F76" s="1289"/>
      <c r="G76" s="1289"/>
      <c r="H76" s="1289"/>
      <c r="I76" s="1289"/>
      <c r="J76" s="1289"/>
      <c r="K76" s="1289"/>
      <c r="L76" s="1289"/>
      <c r="M76" s="1290"/>
      <c r="N76" s="1268" t="s">
        <v>608</v>
      </c>
      <c r="O76" s="1269"/>
      <c r="P76" s="1269" t="s">
        <v>609</v>
      </c>
      <c r="Q76" s="1269"/>
      <c r="R76" s="1269"/>
      <c r="S76" s="1268"/>
      <c r="T76" s="1269"/>
      <c r="U76" s="1270"/>
      <c r="V76" s="1271"/>
      <c r="W76" s="578"/>
      <c r="X76" s="578"/>
      <c r="Y76" s="578"/>
      <c r="Z76" s="579"/>
      <c r="AA76" s="561"/>
      <c r="AB76" s="562"/>
      <c r="AC76" s="561"/>
    </row>
    <row r="77" spans="1:29" s="176" customFormat="1" ht="19.5" customHeight="1" x14ac:dyDescent="0.2">
      <c r="A77" s="154" t="s">
        <v>428</v>
      </c>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row>
    <row r="78" spans="1:29" s="176" customFormat="1" ht="19.5" customHeight="1" x14ac:dyDescent="0.2">
      <c r="A78" s="15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row>
    <row r="79" spans="1:29" ht="19.5" customHeight="1" x14ac:dyDescent="0.2">
      <c r="A79" s="1262" t="s">
        <v>168</v>
      </c>
      <c r="B79" s="1262"/>
      <c r="C79" s="1263" t="s">
        <v>429</v>
      </c>
      <c r="D79" s="1263"/>
      <c r="E79" s="1263"/>
      <c r="F79" s="1263"/>
      <c r="G79" s="1263"/>
      <c r="H79" s="1263"/>
      <c r="I79" s="1263"/>
      <c r="J79" s="1263"/>
      <c r="K79" s="1263"/>
      <c r="L79" s="1263"/>
      <c r="M79" s="1263"/>
      <c r="N79" s="1263"/>
      <c r="O79" s="1263"/>
      <c r="P79" s="1263"/>
      <c r="Q79" s="1263"/>
      <c r="R79" s="1263"/>
      <c r="S79" s="1263"/>
      <c r="T79" s="1263"/>
      <c r="U79" s="1263"/>
      <c r="V79" s="1263"/>
      <c r="W79" s="1263"/>
      <c r="X79" s="1263"/>
      <c r="Y79" s="1263"/>
      <c r="Z79" s="1263"/>
      <c r="AA79" s="1263"/>
      <c r="AB79" s="1263"/>
      <c r="AC79" s="1263"/>
    </row>
    <row r="80" spans="1:29" x14ac:dyDescent="0.2">
      <c r="A80" s="1262" t="s">
        <v>166</v>
      </c>
      <c r="B80" s="1262"/>
      <c r="C80" s="1263" t="s">
        <v>569</v>
      </c>
      <c r="D80" s="1263"/>
      <c r="E80" s="1263"/>
      <c r="F80" s="1263"/>
      <c r="G80" s="1263"/>
      <c r="H80" s="1263"/>
      <c r="I80" s="1263"/>
      <c r="J80" s="1263"/>
      <c r="K80" s="1263"/>
      <c r="L80" s="1263"/>
      <c r="M80" s="1263"/>
      <c r="N80" s="1263"/>
      <c r="O80" s="1263"/>
      <c r="P80" s="1263"/>
      <c r="Q80" s="1263"/>
      <c r="R80" s="1263"/>
      <c r="S80" s="1263"/>
      <c r="T80" s="1263"/>
      <c r="U80" s="1263"/>
      <c r="V80" s="1263"/>
      <c r="W80" s="1263"/>
      <c r="X80" s="1263"/>
      <c r="Y80" s="1263"/>
      <c r="Z80" s="1263"/>
      <c r="AA80" s="1263"/>
      <c r="AB80" s="1263"/>
      <c r="AC80" s="1263"/>
    </row>
    <row r="81" spans="1:29" x14ac:dyDescent="0.2">
      <c r="A81" s="1262" t="s">
        <v>165</v>
      </c>
      <c r="B81" s="1262"/>
      <c r="C81" s="1263" t="s">
        <v>570</v>
      </c>
      <c r="D81" s="1263"/>
      <c r="E81" s="1263"/>
      <c r="F81" s="1263"/>
      <c r="G81" s="1263"/>
      <c r="H81" s="1263"/>
      <c r="I81" s="1263"/>
      <c r="J81" s="1263"/>
      <c r="K81" s="1263"/>
      <c r="L81" s="1263"/>
      <c r="M81" s="1263"/>
      <c r="N81" s="1263"/>
      <c r="O81" s="1263"/>
      <c r="P81" s="1263"/>
      <c r="Q81" s="1263"/>
      <c r="R81" s="1263"/>
      <c r="S81" s="1263"/>
      <c r="T81" s="1263"/>
      <c r="U81" s="1263"/>
      <c r="V81" s="1263"/>
      <c r="W81" s="1263"/>
      <c r="X81" s="1263"/>
      <c r="Y81" s="1263"/>
      <c r="Z81" s="1263"/>
      <c r="AA81" s="1263"/>
      <c r="AB81" s="1263"/>
      <c r="AC81" s="1263"/>
    </row>
    <row r="82" spans="1:29" ht="20.149999999999999" customHeight="1" x14ac:dyDescent="0.2">
      <c r="A82" s="559"/>
      <c r="B82" s="559"/>
      <c r="C82" s="559"/>
      <c r="D82" s="559"/>
      <c r="E82" s="559"/>
      <c r="F82" s="559"/>
      <c r="G82" s="559"/>
      <c r="H82" s="559"/>
      <c r="I82" s="559"/>
      <c r="J82" s="559"/>
      <c r="K82" s="559"/>
      <c r="L82" s="559"/>
      <c r="M82" s="176"/>
      <c r="N82" s="176"/>
      <c r="O82" s="176"/>
      <c r="P82" s="176"/>
      <c r="Q82" s="176"/>
      <c r="R82" s="176"/>
      <c r="S82" s="176"/>
      <c r="T82" s="176"/>
      <c r="U82" s="176"/>
      <c r="V82" s="176"/>
      <c r="W82" s="176"/>
      <c r="X82" s="176"/>
      <c r="Y82" s="176"/>
      <c r="Z82" s="176"/>
      <c r="AA82" s="176"/>
      <c r="AB82" s="176"/>
      <c r="AC82" s="176"/>
    </row>
    <row r="83" spans="1:29" ht="20.149999999999999" customHeight="1" x14ac:dyDescent="0.2">
      <c r="A83" s="1262"/>
      <c r="B83" s="1262"/>
      <c r="C83" s="1263"/>
      <c r="D83" s="1263"/>
      <c r="E83" s="1263"/>
      <c r="F83" s="1263"/>
      <c r="G83" s="1263"/>
      <c r="H83" s="1263"/>
      <c r="I83" s="1263"/>
      <c r="J83" s="1263"/>
      <c r="K83" s="1263"/>
      <c r="L83" s="1263"/>
      <c r="M83" s="1263"/>
      <c r="N83" s="1263"/>
      <c r="O83" s="1263"/>
      <c r="P83" s="1263"/>
      <c r="Q83" s="1263"/>
      <c r="R83" s="1263"/>
      <c r="S83" s="1263"/>
      <c r="T83" s="1263"/>
      <c r="U83" s="1263"/>
      <c r="V83" s="1263"/>
      <c r="W83" s="1263"/>
      <c r="X83" s="1263"/>
      <c r="Y83" s="1263"/>
      <c r="Z83" s="1263"/>
      <c r="AA83" s="1263"/>
      <c r="AB83" s="1263"/>
      <c r="AC83" s="1263"/>
    </row>
    <row r="84" spans="1:29" ht="20.149999999999999" customHeight="1" x14ac:dyDescent="0.2">
      <c r="A84" s="175"/>
      <c r="B84" s="154"/>
      <c r="C84" s="154"/>
      <c r="D84" s="154"/>
      <c r="E84" s="154"/>
      <c r="F84" s="154"/>
      <c r="G84" s="154"/>
      <c r="H84" s="154"/>
      <c r="I84" s="154"/>
      <c r="J84" s="154"/>
      <c r="K84" s="154"/>
      <c r="L84" s="154"/>
      <c r="M84" s="560"/>
    </row>
    <row r="85" spans="1:29" ht="20.149999999999999" customHeight="1" x14ac:dyDescent="0.2">
      <c r="A85" s="1262"/>
      <c r="B85" s="1262"/>
      <c r="C85" s="1263"/>
      <c r="D85" s="1263"/>
      <c r="E85" s="1263"/>
      <c r="F85" s="1263"/>
      <c r="G85" s="1263"/>
      <c r="H85" s="1263"/>
      <c r="I85" s="1263"/>
      <c r="J85" s="1263"/>
      <c r="K85" s="1263"/>
      <c r="L85" s="1263"/>
      <c r="M85" s="1263"/>
      <c r="N85" s="1263"/>
      <c r="O85" s="1263"/>
      <c r="P85" s="1263"/>
      <c r="Q85" s="1263"/>
      <c r="R85" s="1263"/>
      <c r="S85" s="1263"/>
      <c r="T85" s="1263"/>
      <c r="U85" s="1263"/>
      <c r="V85" s="1263"/>
      <c r="W85" s="1263"/>
      <c r="X85" s="1263"/>
      <c r="Y85" s="1263"/>
      <c r="Z85" s="1263"/>
      <c r="AA85" s="1263"/>
      <c r="AB85" s="1263"/>
      <c r="AC85" s="1263"/>
    </row>
  </sheetData>
  <mergeCells count="189">
    <mergeCell ref="A85:B85"/>
    <mergeCell ref="C85:AC85"/>
    <mergeCell ref="AB63:AC66"/>
    <mergeCell ref="A65:M65"/>
    <mergeCell ref="A66:M67"/>
    <mergeCell ref="U66:V66"/>
    <mergeCell ref="W66:X66"/>
    <mergeCell ref="Y66:Z66"/>
    <mergeCell ref="A69:M69"/>
    <mergeCell ref="P69:R69"/>
    <mergeCell ref="A70:M76"/>
    <mergeCell ref="P70:Q70"/>
    <mergeCell ref="W75:X75"/>
    <mergeCell ref="Y75:Z75"/>
    <mergeCell ref="N76:O76"/>
    <mergeCell ref="P76:R76"/>
    <mergeCell ref="S76:T76"/>
    <mergeCell ref="U76:V76"/>
    <mergeCell ref="A16:G16"/>
    <mergeCell ref="A17:G17"/>
    <mergeCell ref="A3:AC3"/>
    <mergeCell ref="A4:AC4"/>
    <mergeCell ref="Z6:AA6"/>
    <mergeCell ref="AB6:AC6"/>
    <mergeCell ref="U8:AC8"/>
    <mergeCell ref="U9:AC9"/>
    <mergeCell ref="H17:AC17"/>
    <mergeCell ref="BG23:BO23"/>
    <mergeCell ref="H24:AC24"/>
    <mergeCell ref="BG24:BO24"/>
    <mergeCell ref="M25:AC25"/>
    <mergeCell ref="BG25:BO25"/>
    <mergeCell ref="M26:AC26"/>
    <mergeCell ref="A18:G18"/>
    <mergeCell ref="A19:G22"/>
    <mergeCell ref="H19:K19"/>
    <mergeCell ref="H20:J21"/>
    <mergeCell ref="H18:AC18"/>
    <mergeCell ref="L19:M19"/>
    <mergeCell ref="O19:Q19"/>
    <mergeCell ref="M20:P21"/>
    <mergeCell ref="R20:AC21"/>
    <mergeCell ref="H22:M22"/>
    <mergeCell ref="N22:AC22"/>
    <mergeCell ref="A41:P41"/>
    <mergeCell ref="Q41:AC41"/>
    <mergeCell ref="A53:Z53"/>
    <mergeCell ref="AB53:AC53"/>
    <mergeCell ref="A23:G24"/>
    <mergeCell ref="A25:G27"/>
    <mergeCell ref="H25:L25"/>
    <mergeCell ref="H26:L26"/>
    <mergeCell ref="H27:L27"/>
    <mergeCell ref="H23:AC23"/>
    <mergeCell ref="A54:M54"/>
    <mergeCell ref="N54:O54"/>
    <mergeCell ref="P54:R54"/>
    <mergeCell ref="S54:T54"/>
    <mergeCell ref="U54:V54"/>
    <mergeCell ref="W54:X54"/>
    <mergeCell ref="Y54:Z54"/>
    <mergeCell ref="A55:M55"/>
    <mergeCell ref="N55:O55"/>
    <mergeCell ref="P55:R55"/>
    <mergeCell ref="S55:T55"/>
    <mergeCell ref="U55:V55"/>
    <mergeCell ref="N66:O66"/>
    <mergeCell ref="P66:R66"/>
    <mergeCell ref="S66:T66"/>
    <mergeCell ref="N67:O67"/>
    <mergeCell ref="P67:R67"/>
    <mergeCell ref="A56:M56"/>
    <mergeCell ref="N56:O56"/>
    <mergeCell ref="P56:R56"/>
    <mergeCell ref="S56:T56"/>
    <mergeCell ref="U56:V56"/>
    <mergeCell ref="A57:M57"/>
    <mergeCell ref="N57:O57"/>
    <mergeCell ref="P57:R57"/>
    <mergeCell ref="S57:T57"/>
    <mergeCell ref="U57:V57"/>
    <mergeCell ref="W58:X58"/>
    <mergeCell ref="Y58:Z58"/>
    <mergeCell ref="AA60:AA62"/>
    <mergeCell ref="AB60:AC62"/>
    <mergeCell ref="AA63:AA66"/>
    <mergeCell ref="W72:X72"/>
    <mergeCell ref="Y72:Z72"/>
    <mergeCell ref="W73:X73"/>
    <mergeCell ref="Y73:Z73"/>
    <mergeCell ref="S65:T65"/>
    <mergeCell ref="U65:V65"/>
    <mergeCell ref="W65:X65"/>
    <mergeCell ref="Y65:Z65"/>
    <mergeCell ref="BG26:BO26"/>
    <mergeCell ref="M27:S27"/>
    <mergeCell ref="T27:V27"/>
    <mergeCell ref="W27:AC27"/>
    <mergeCell ref="BG27:BO27"/>
    <mergeCell ref="A32:AC32"/>
    <mergeCell ref="A33:P33"/>
    <mergeCell ref="Q33:AC33"/>
    <mergeCell ref="A34:P40"/>
    <mergeCell ref="Q34:AC40"/>
    <mergeCell ref="A58:M58"/>
    <mergeCell ref="N58:O58"/>
    <mergeCell ref="P58:R58"/>
    <mergeCell ref="S58:T58"/>
    <mergeCell ref="U58:V58"/>
    <mergeCell ref="A59:M59"/>
    <mergeCell ref="N59:O59"/>
    <mergeCell ref="P59:R59"/>
    <mergeCell ref="S59:T59"/>
    <mergeCell ref="U59:V59"/>
    <mergeCell ref="A60:M60"/>
    <mergeCell ref="N60:O60"/>
    <mergeCell ref="P60:R60"/>
    <mergeCell ref="S60:T60"/>
    <mergeCell ref="U60:V60"/>
    <mergeCell ref="A61:M61"/>
    <mergeCell ref="N61:O61"/>
    <mergeCell ref="P61:R61"/>
    <mergeCell ref="S61:T61"/>
    <mergeCell ref="U61:V61"/>
    <mergeCell ref="A62:M62"/>
    <mergeCell ref="N62:O62"/>
    <mergeCell ref="P62:R62"/>
    <mergeCell ref="S62:T62"/>
    <mergeCell ref="U62:V62"/>
    <mergeCell ref="A63:M63"/>
    <mergeCell ref="N63:O63"/>
    <mergeCell ref="P63:R63"/>
    <mergeCell ref="S63:T63"/>
    <mergeCell ref="U63:V63"/>
    <mergeCell ref="A64:M64"/>
    <mergeCell ref="N64:O64"/>
    <mergeCell ref="P64:R64"/>
    <mergeCell ref="S64:T64"/>
    <mergeCell ref="U64:V64"/>
    <mergeCell ref="W64:X64"/>
    <mergeCell ref="Y64:Z64"/>
    <mergeCell ref="N65:O65"/>
    <mergeCell ref="P65:R65"/>
    <mergeCell ref="S67:T67"/>
    <mergeCell ref="A68:M68"/>
    <mergeCell ref="N68:O68"/>
    <mergeCell ref="P68:R68"/>
    <mergeCell ref="S68:T68"/>
    <mergeCell ref="U68:V68"/>
    <mergeCell ref="N69:O69"/>
    <mergeCell ref="S69:T69"/>
    <mergeCell ref="U69:V69"/>
    <mergeCell ref="N72:O72"/>
    <mergeCell ref="P72:R72"/>
    <mergeCell ref="S72:T72"/>
    <mergeCell ref="U72:V72"/>
    <mergeCell ref="N73:O73"/>
    <mergeCell ref="P73:R73"/>
    <mergeCell ref="S73:T73"/>
    <mergeCell ref="U73:V73"/>
    <mergeCell ref="N74:O74"/>
    <mergeCell ref="P74:R74"/>
    <mergeCell ref="S74:T74"/>
    <mergeCell ref="U74:V74"/>
    <mergeCell ref="N70:O70"/>
    <mergeCell ref="S70:T70"/>
    <mergeCell ref="U70:V70"/>
    <mergeCell ref="W70:X70"/>
    <mergeCell ref="Y70:Z70"/>
    <mergeCell ref="N71:O71"/>
    <mergeCell ref="P71:R71"/>
    <mergeCell ref="S71:T71"/>
    <mergeCell ref="U71:V71"/>
    <mergeCell ref="W71:X71"/>
    <mergeCell ref="Y71:Z71"/>
    <mergeCell ref="W74:X74"/>
    <mergeCell ref="Y74:Z74"/>
    <mergeCell ref="N75:O75"/>
    <mergeCell ref="P75:R75"/>
    <mergeCell ref="S75:T75"/>
    <mergeCell ref="U75:V75"/>
    <mergeCell ref="A79:B79"/>
    <mergeCell ref="C79:AC79"/>
    <mergeCell ref="A80:B80"/>
    <mergeCell ref="C80:AC80"/>
    <mergeCell ref="A81:B81"/>
    <mergeCell ref="C81:AC81"/>
    <mergeCell ref="A83:B83"/>
    <mergeCell ref="C83:AC83"/>
  </mergeCells>
  <phoneticPr fontId="12"/>
  <dataValidations count="1">
    <dataValidation showInputMessage="1" showErrorMessage="1" sqref="JN65548:JY65548 TJ65548:TU65548 ADF65548:ADQ65548 ANB65548:ANM65548 AWX65548:AXI65548 BGT65548:BHE65548 BQP65548:BRA65548 CAL65548:CAW65548 CKH65548:CKS65548 CUD65548:CUO65548 DDZ65548:DEK65548 DNV65548:DOG65548 DXR65548:DYC65548 EHN65548:EHY65548 ERJ65548:ERU65548 FBF65548:FBQ65548 FLB65548:FLM65548 FUX65548:FVI65548 GET65548:GFE65548 GOP65548:GPA65548 GYL65548:GYW65548 HIH65548:HIS65548 HSD65548:HSO65548 IBZ65548:ICK65548 ILV65548:IMG65548 IVR65548:IWC65548 JFN65548:JFY65548 JPJ65548:JPU65548 JZF65548:JZQ65548 KJB65548:KJM65548 KSX65548:KTI65548 LCT65548:LDE65548 LMP65548:LNA65548 LWL65548:LWW65548 MGH65548:MGS65548 MQD65548:MQO65548 MZZ65548:NAK65548 NJV65548:NKG65548 NTR65548:NUC65548 ODN65548:ODY65548 ONJ65548:ONU65548 OXF65548:OXQ65548 PHB65548:PHM65548 PQX65548:PRI65548 QAT65548:QBE65548 QKP65548:QLA65548 QUL65548:QUW65548 REH65548:RES65548 ROD65548:ROO65548 RXZ65548:RYK65548 SHV65548:SIG65548 SRR65548:SSC65548 TBN65548:TBY65548 TLJ65548:TLU65548 TVF65548:TVQ65548 UFB65548:UFM65548 UOX65548:UPI65548 UYT65548:UZE65548 VIP65548:VJA65548 VSL65548:VSW65548 WCH65548:WCS65548 WMD65548:WMO65548 WVZ65548:WWK65548 JN131084:JY131084 TJ131084:TU131084 ADF131084:ADQ131084 ANB131084:ANM131084 AWX131084:AXI131084 BGT131084:BHE131084 BQP131084:BRA131084 CAL131084:CAW131084 CKH131084:CKS131084 CUD131084:CUO131084 DDZ131084:DEK131084 DNV131084:DOG131084 DXR131084:DYC131084 EHN131084:EHY131084 ERJ131084:ERU131084 FBF131084:FBQ131084 FLB131084:FLM131084 FUX131084:FVI131084 GET131084:GFE131084 GOP131084:GPA131084 GYL131084:GYW131084 HIH131084:HIS131084 HSD131084:HSO131084 IBZ131084:ICK131084 ILV131084:IMG131084 IVR131084:IWC131084 JFN131084:JFY131084 JPJ131084:JPU131084 JZF131084:JZQ131084 KJB131084:KJM131084 KSX131084:KTI131084 LCT131084:LDE131084 LMP131084:LNA131084 LWL131084:LWW131084 MGH131084:MGS131084 MQD131084:MQO131084 MZZ131084:NAK131084 NJV131084:NKG131084 NTR131084:NUC131084 ODN131084:ODY131084 ONJ131084:ONU131084 OXF131084:OXQ131084 PHB131084:PHM131084 PQX131084:PRI131084 QAT131084:QBE131084 QKP131084:QLA131084 QUL131084:QUW131084 REH131084:RES131084 ROD131084:ROO131084 RXZ131084:RYK131084 SHV131084:SIG131084 SRR131084:SSC131084 TBN131084:TBY131084 TLJ131084:TLU131084 TVF131084:TVQ131084 UFB131084:UFM131084 UOX131084:UPI131084 UYT131084:UZE131084 VIP131084:VJA131084 VSL131084:VSW131084 WCH131084:WCS131084 WMD131084:WMO131084 WVZ131084:WWK131084 JN196620:JY196620 TJ196620:TU196620 ADF196620:ADQ196620 ANB196620:ANM196620 AWX196620:AXI196620 BGT196620:BHE196620 BQP196620:BRA196620 CAL196620:CAW196620 CKH196620:CKS196620 CUD196620:CUO196620 DDZ196620:DEK196620 DNV196620:DOG196620 DXR196620:DYC196620 EHN196620:EHY196620 ERJ196620:ERU196620 FBF196620:FBQ196620 FLB196620:FLM196620 FUX196620:FVI196620 GET196620:GFE196620 GOP196620:GPA196620 GYL196620:GYW196620 HIH196620:HIS196620 HSD196620:HSO196620 IBZ196620:ICK196620 ILV196620:IMG196620 IVR196620:IWC196620 JFN196620:JFY196620 JPJ196620:JPU196620 JZF196620:JZQ196620 KJB196620:KJM196620 KSX196620:KTI196620 LCT196620:LDE196620 LMP196620:LNA196620 LWL196620:LWW196620 MGH196620:MGS196620 MQD196620:MQO196620 MZZ196620:NAK196620 NJV196620:NKG196620 NTR196620:NUC196620 ODN196620:ODY196620 ONJ196620:ONU196620 OXF196620:OXQ196620 PHB196620:PHM196620 PQX196620:PRI196620 QAT196620:QBE196620 QKP196620:QLA196620 QUL196620:QUW196620 REH196620:RES196620 ROD196620:ROO196620 RXZ196620:RYK196620 SHV196620:SIG196620 SRR196620:SSC196620 TBN196620:TBY196620 TLJ196620:TLU196620 TVF196620:TVQ196620 UFB196620:UFM196620 UOX196620:UPI196620 UYT196620:UZE196620 VIP196620:VJA196620 VSL196620:VSW196620 WCH196620:WCS196620 WMD196620:WMO196620 WVZ196620:WWK196620 JN262156:JY262156 TJ262156:TU262156 ADF262156:ADQ262156 ANB262156:ANM262156 AWX262156:AXI262156 BGT262156:BHE262156 BQP262156:BRA262156 CAL262156:CAW262156 CKH262156:CKS262156 CUD262156:CUO262156 DDZ262156:DEK262156 DNV262156:DOG262156 DXR262156:DYC262156 EHN262156:EHY262156 ERJ262156:ERU262156 FBF262156:FBQ262156 FLB262156:FLM262156 FUX262156:FVI262156 GET262156:GFE262156 GOP262156:GPA262156 GYL262156:GYW262156 HIH262156:HIS262156 HSD262156:HSO262156 IBZ262156:ICK262156 ILV262156:IMG262156 IVR262156:IWC262156 JFN262156:JFY262156 JPJ262156:JPU262156 JZF262156:JZQ262156 KJB262156:KJM262156 KSX262156:KTI262156 LCT262156:LDE262156 LMP262156:LNA262156 LWL262156:LWW262156 MGH262156:MGS262156 MQD262156:MQO262156 MZZ262156:NAK262156 NJV262156:NKG262156 NTR262156:NUC262156 ODN262156:ODY262156 ONJ262156:ONU262156 OXF262156:OXQ262156 PHB262156:PHM262156 PQX262156:PRI262156 QAT262156:QBE262156 QKP262156:QLA262156 QUL262156:QUW262156 REH262156:RES262156 ROD262156:ROO262156 RXZ262156:RYK262156 SHV262156:SIG262156 SRR262156:SSC262156 TBN262156:TBY262156 TLJ262156:TLU262156 TVF262156:TVQ262156 UFB262156:UFM262156 UOX262156:UPI262156 UYT262156:UZE262156 VIP262156:VJA262156 VSL262156:VSW262156 WCH262156:WCS262156 WMD262156:WMO262156 WVZ262156:WWK262156 JN327692:JY327692 TJ327692:TU327692 ADF327692:ADQ327692 ANB327692:ANM327692 AWX327692:AXI327692 BGT327692:BHE327692 BQP327692:BRA327692 CAL327692:CAW327692 CKH327692:CKS327692 CUD327692:CUO327692 DDZ327692:DEK327692 DNV327692:DOG327692 DXR327692:DYC327692 EHN327692:EHY327692 ERJ327692:ERU327692 FBF327692:FBQ327692 FLB327692:FLM327692 FUX327692:FVI327692 GET327692:GFE327692 GOP327692:GPA327692 GYL327692:GYW327692 HIH327692:HIS327692 HSD327692:HSO327692 IBZ327692:ICK327692 ILV327692:IMG327692 IVR327692:IWC327692 JFN327692:JFY327692 JPJ327692:JPU327692 JZF327692:JZQ327692 KJB327692:KJM327692 KSX327692:KTI327692 LCT327692:LDE327692 LMP327692:LNA327692 LWL327692:LWW327692 MGH327692:MGS327692 MQD327692:MQO327692 MZZ327692:NAK327692 NJV327692:NKG327692 NTR327692:NUC327692 ODN327692:ODY327692 ONJ327692:ONU327692 OXF327692:OXQ327692 PHB327692:PHM327692 PQX327692:PRI327692 QAT327692:QBE327692 QKP327692:QLA327692 QUL327692:QUW327692 REH327692:RES327692 ROD327692:ROO327692 RXZ327692:RYK327692 SHV327692:SIG327692 SRR327692:SSC327692 TBN327692:TBY327692 TLJ327692:TLU327692 TVF327692:TVQ327692 UFB327692:UFM327692 UOX327692:UPI327692 UYT327692:UZE327692 VIP327692:VJA327692 VSL327692:VSW327692 WCH327692:WCS327692 WMD327692:WMO327692 WVZ327692:WWK327692 JN393228:JY393228 TJ393228:TU393228 ADF393228:ADQ393228 ANB393228:ANM393228 AWX393228:AXI393228 BGT393228:BHE393228 BQP393228:BRA393228 CAL393228:CAW393228 CKH393228:CKS393228 CUD393228:CUO393228 DDZ393228:DEK393228 DNV393228:DOG393228 DXR393228:DYC393228 EHN393228:EHY393228 ERJ393228:ERU393228 FBF393228:FBQ393228 FLB393228:FLM393228 FUX393228:FVI393228 GET393228:GFE393228 GOP393228:GPA393228 GYL393228:GYW393228 HIH393228:HIS393228 HSD393228:HSO393228 IBZ393228:ICK393228 ILV393228:IMG393228 IVR393228:IWC393228 JFN393228:JFY393228 JPJ393228:JPU393228 JZF393228:JZQ393228 KJB393228:KJM393228 KSX393228:KTI393228 LCT393228:LDE393228 LMP393228:LNA393228 LWL393228:LWW393228 MGH393228:MGS393228 MQD393228:MQO393228 MZZ393228:NAK393228 NJV393228:NKG393228 NTR393228:NUC393228 ODN393228:ODY393228 ONJ393228:ONU393228 OXF393228:OXQ393228 PHB393228:PHM393228 PQX393228:PRI393228 QAT393228:QBE393228 QKP393228:QLA393228 QUL393228:QUW393228 REH393228:RES393228 ROD393228:ROO393228 RXZ393228:RYK393228 SHV393228:SIG393228 SRR393228:SSC393228 TBN393228:TBY393228 TLJ393228:TLU393228 TVF393228:TVQ393228 UFB393228:UFM393228 UOX393228:UPI393228 UYT393228:UZE393228 VIP393228:VJA393228 VSL393228:VSW393228 WCH393228:WCS393228 WMD393228:WMO393228 WVZ393228:WWK393228 JN458764:JY458764 TJ458764:TU458764 ADF458764:ADQ458764 ANB458764:ANM458764 AWX458764:AXI458764 BGT458764:BHE458764 BQP458764:BRA458764 CAL458764:CAW458764 CKH458764:CKS458764 CUD458764:CUO458764 DDZ458764:DEK458764 DNV458764:DOG458764 DXR458764:DYC458764 EHN458764:EHY458764 ERJ458764:ERU458764 FBF458764:FBQ458764 FLB458764:FLM458764 FUX458764:FVI458764 GET458764:GFE458764 GOP458764:GPA458764 GYL458764:GYW458764 HIH458764:HIS458764 HSD458764:HSO458764 IBZ458764:ICK458764 ILV458764:IMG458764 IVR458764:IWC458764 JFN458764:JFY458764 JPJ458764:JPU458764 JZF458764:JZQ458764 KJB458764:KJM458764 KSX458764:KTI458764 LCT458764:LDE458764 LMP458764:LNA458764 LWL458764:LWW458764 MGH458764:MGS458764 MQD458764:MQO458764 MZZ458764:NAK458764 NJV458764:NKG458764 NTR458764:NUC458764 ODN458764:ODY458764 ONJ458764:ONU458764 OXF458764:OXQ458764 PHB458764:PHM458764 PQX458764:PRI458764 QAT458764:QBE458764 QKP458764:QLA458764 QUL458764:QUW458764 REH458764:RES458764 ROD458764:ROO458764 RXZ458764:RYK458764 SHV458764:SIG458764 SRR458764:SSC458764 TBN458764:TBY458764 TLJ458764:TLU458764 TVF458764:TVQ458764 UFB458764:UFM458764 UOX458764:UPI458764 UYT458764:UZE458764 VIP458764:VJA458764 VSL458764:VSW458764 WCH458764:WCS458764 WMD458764:WMO458764 WVZ458764:WWK458764 JN524300:JY524300 TJ524300:TU524300 ADF524300:ADQ524300 ANB524300:ANM524300 AWX524300:AXI524300 BGT524300:BHE524300 BQP524300:BRA524300 CAL524300:CAW524300 CKH524300:CKS524300 CUD524300:CUO524300 DDZ524300:DEK524300 DNV524300:DOG524300 DXR524300:DYC524300 EHN524300:EHY524300 ERJ524300:ERU524300 FBF524300:FBQ524300 FLB524300:FLM524300 FUX524300:FVI524300 GET524300:GFE524300 GOP524300:GPA524300 GYL524300:GYW524300 HIH524300:HIS524300 HSD524300:HSO524300 IBZ524300:ICK524300 ILV524300:IMG524300 IVR524300:IWC524300 JFN524300:JFY524300 JPJ524300:JPU524300 JZF524300:JZQ524300 KJB524300:KJM524300 KSX524300:KTI524300 LCT524300:LDE524300 LMP524300:LNA524300 LWL524300:LWW524300 MGH524300:MGS524300 MQD524300:MQO524300 MZZ524300:NAK524300 NJV524300:NKG524300 NTR524300:NUC524300 ODN524300:ODY524300 ONJ524300:ONU524300 OXF524300:OXQ524300 PHB524300:PHM524300 PQX524300:PRI524300 QAT524300:QBE524300 QKP524300:QLA524300 QUL524300:QUW524300 REH524300:RES524300 ROD524300:ROO524300 RXZ524300:RYK524300 SHV524300:SIG524300 SRR524300:SSC524300 TBN524300:TBY524300 TLJ524300:TLU524300 TVF524300:TVQ524300 UFB524300:UFM524300 UOX524300:UPI524300 UYT524300:UZE524300 VIP524300:VJA524300 VSL524300:VSW524300 WCH524300:WCS524300 WMD524300:WMO524300 WVZ524300:WWK524300 JN589836:JY589836 TJ589836:TU589836 ADF589836:ADQ589836 ANB589836:ANM589836 AWX589836:AXI589836 BGT589836:BHE589836 BQP589836:BRA589836 CAL589836:CAW589836 CKH589836:CKS589836 CUD589836:CUO589836 DDZ589836:DEK589836 DNV589836:DOG589836 DXR589836:DYC589836 EHN589836:EHY589836 ERJ589836:ERU589836 FBF589836:FBQ589836 FLB589836:FLM589836 FUX589836:FVI589836 GET589836:GFE589836 GOP589836:GPA589836 GYL589836:GYW589836 HIH589836:HIS589836 HSD589836:HSO589836 IBZ589836:ICK589836 ILV589836:IMG589836 IVR589836:IWC589836 JFN589836:JFY589836 JPJ589836:JPU589836 JZF589836:JZQ589836 KJB589836:KJM589836 KSX589836:KTI589836 LCT589836:LDE589836 LMP589836:LNA589836 LWL589836:LWW589836 MGH589836:MGS589836 MQD589836:MQO589836 MZZ589836:NAK589836 NJV589836:NKG589836 NTR589836:NUC589836 ODN589836:ODY589836 ONJ589836:ONU589836 OXF589836:OXQ589836 PHB589836:PHM589836 PQX589836:PRI589836 QAT589836:QBE589836 QKP589836:QLA589836 QUL589836:QUW589836 REH589836:RES589836 ROD589836:ROO589836 RXZ589836:RYK589836 SHV589836:SIG589836 SRR589836:SSC589836 TBN589836:TBY589836 TLJ589836:TLU589836 TVF589836:TVQ589836 UFB589836:UFM589836 UOX589836:UPI589836 UYT589836:UZE589836 VIP589836:VJA589836 VSL589836:VSW589836 WCH589836:WCS589836 WMD589836:WMO589836 WVZ589836:WWK589836 JN655372:JY655372 TJ655372:TU655372 ADF655372:ADQ655372 ANB655372:ANM655372 AWX655372:AXI655372 BGT655372:BHE655372 BQP655372:BRA655372 CAL655372:CAW655372 CKH655372:CKS655372 CUD655372:CUO655372 DDZ655372:DEK655372 DNV655372:DOG655372 DXR655372:DYC655372 EHN655372:EHY655372 ERJ655372:ERU655372 FBF655372:FBQ655372 FLB655372:FLM655372 FUX655372:FVI655372 GET655372:GFE655372 GOP655372:GPA655372 GYL655372:GYW655372 HIH655372:HIS655372 HSD655372:HSO655372 IBZ655372:ICK655372 ILV655372:IMG655372 IVR655372:IWC655372 JFN655372:JFY655372 JPJ655372:JPU655372 JZF655372:JZQ655372 KJB655372:KJM655372 KSX655372:KTI655372 LCT655372:LDE655372 LMP655372:LNA655372 LWL655372:LWW655372 MGH655372:MGS655372 MQD655372:MQO655372 MZZ655372:NAK655372 NJV655372:NKG655372 NTR655372:NUC655372 ODN655372:ODY655372 ONJ655372:ONU655372 OXF655372:OXQ655372 PHB655372:PHM655372 PQX655372:PRI655372 QAT655372:QBE655372 QKP655372:QLA655372 QUL655372:QUW655372 REH655372:RES655372 ROD655372:ROO655372 RXZ655372:RYK655372 SHV655372:SIG655372 SRR655372:SSC655372 TBN655372:TBY655372 TLJ655372:TLU655372 TVF655372:TVQ655372 UFB655372:UFM655372 UOX655372:UPI655372 UYT655372:UZE655372 VIP655372:VJA655372 VSL655372:VSW655372 WCH655372:WCS655372 WMD655372:WMO655372 WVZ655372:WWK655372 JN720908:JY720908 TJ720908:TU720908 ADF720908:ADQ720908 ANB720908:ANM720908 AWX720908:AXI720908 BGT720908:BHE720908 BQP720908:BRA720908 CAL720908:CAW720908 CKH720908:CKS720908 CUD720908:CUO720908 DDZ720908:DEK720908 DNV720908:DOG720908 DXR720908:DYC720908 EHN720908:EHY720908 ERJ720908:ERU720908 FBF720908:FBQ720908 FLB720908:FLM720908 FUX720908:FVI720908 GET720908:GFE720908 GOP720908:GPA720908 GYL720908:GYW720908 HIH720908:HIS720908 HSD720908:HSO720908 IBZ720908:ICK720908 ILV720908:IMG720908 IVR720908:IWC720908 JFN720908:JFY720908 JPJ720908:JPU720908 JZF720908:JZQ720908 KJB720908:KJM720908 KSX720908:KTI720908 LCT720908:LDE720908 LMP720908:LNA720908 LWL720908:LWW720908 MGH720908:MGS720908 MQD720908:MQO720908 MZZ720908:NAK720908 NJV720908:NKG720908 NTR720908:NUC720908 ODN720908:ODY720908 ONJ720908:ONU720908 OXF720908:OXQ720908 PHB720908:PHM720908 PQX720908:PRI720908 QAT720908:QBE720908 QKP720908:QLA720908 QUL720908:QUW720908 REH720908:RES720908 ROD720908:ROO720908 RXZ720908:RYK720908 SHV720908:SIG720908 SRR720908:SSC720908 TBN720908:TBY720908 TLJ720908:TLU720908 TVF720908:TVQ720908 UFB720908:UFM720908 UOX720908:UPI720908 UYT720908:UZE720908 VIP720908:VJA720908 VSL720908:VSW720908 WCH720908:WCS720908 WMD720908:WMO720908 WVZ720908:WWK720908 JN786444:JY786444 TJ786444:TU786444 ADF786444:ADQ786444 ANB786444:ANM786444 AWX786444:AXI786444 BGT786444:BHE786444 BQP786444:BRA786444 CAL786444:CAW786444 CKH786444:CKS786444 CUD786444:CUO786444 DDZ786444:DEK786444 DNV786444:DOG786444 DXR786444:DYC786444 EHN786444:EHY786444 ERJ786444:ERU786444 FBF786444:FBQ786444 FLB786444:FLM786444 FUX786444:FVI786444 GET786444:GFE786444 GOP786444:GPA786444 GYL786444:GYW786444 HIH786444:HIS786444 HSD786444:HSO786444 IBZ786444:ICK786444 ILV786444:IMG786444 IVR786444:IWC786444 JFN786444:JFY786444 JPJ786444:JPU786444 JZF786444:JZQ786444 KJB786444:KJM786444 KSX786444:KTI786444 LCT786444:LDE786444 LMP786444:LNA786444 LWL786444:LWW786444 MGH786444:MGS786444 MQD786444:MQO786444 MZZ786444:NAK786444 NJV786444:NKG786444 NTR786444:NUC786444 ODN786444:ODY786444 ONJ786444:ONU786444 OXF786444:OXQ786444 PHB786444:PHM786444 PQX786444:PRI786444 QAT786444:QBE786444 QKP786444:QLA786444 QUL786444:QUW786444 REH786444:RES786444 ROD786444:ROO786444 RXZ786444:RYK786444 SHV786444:SIG786444 SRR786444:SSC786444 TBN786444:TBY786444 TLJ786444:TLU786444 TVF786444:TVQ786444 UFB786444:UFM786444 UOX786444:UPI786444 UYT786444:UZE786444 VIP786444:VJA786444 VSL786444:VSW786444 WCH786444:WCS786444 WMD786444:WMO786444 WVZ786444:WWK786444 JN851980:JY851980 TJ851980:TU851980 ADF851980:ADQ851980 ANB851980:ANM851980 AWX851980:AXI851980 BGT851980:BHE851980 BQP851980:BRA851980 CAL851980:CAW851980 CKH851980:CKS851980 CUD851980:CUO851980 DDZ851980:DEK851980 DNV851980:DOG851980 DXR851980:DYC851980 EHN851980:EHY851980 ERJ851980:ERU851980 FBF851980:FBQ851980 FLB851980:FLM851980 FUX851980:FVI851980 GET851980:GFE851980 GOP851980:GPA851980 GYL851980:GYW851980 HIH851980:HIS851980 HSD851980:HSO851980 IBZ851980:ICK851980 ILV851980:IMG851980 IVR851980:IWC851980 JFN851980:JFY851980 JPJ851980:JPU851980 JZF851980:JZQ851980 KJB851980:KJM851980 KSX851980:KTI851980 LCT851980:LDE851980 LMP851980:LNA851980 LWL851980:LWW851980 MGH851980:MGS851980 MQD851980:MQO851980 MZZ851980:NAK851980 NJV851980:NKG851980 NTR851980:NUC851980 ODN851980:ODY851980 ONJ851980:ONU851980 OXF851980:OXQ851980 PHB851980:PHM851980 PQX851980:PRI851980 QAT851980:QBE851980 QKP851980:QLA851980 QUL851980:QUW851980 REH851980:RES851980 ROD851980:ROO851980 RXZ851980:RYK851980 SHV851980:SIG851980 SRR851980:SSC851980 TBN851980:TBY851980 TLJ851980:TLU851980 TVF851980:TVQ851980 UFB851980:UFM851980 UOX851980:UPI851980 UYT851980:UZE851980 VIP851980:VJA851980 VSL851980:VSW851980 WCH851980:WCS851980 WMD851980:WMO851980 WVZ851980:WWK851980 JN917516:JY917516 TJ917516:TU917516 ADF917516:ADQ917516 ANB917516:ANM917516 AWX917516:AXI917516 BGT917516:BHE917516 BQP917516:BRA917516 CAL917516:CAW917516 CKH917516:CKS917516 CUD917516:CUO917516 DDZ917516:DEK917516 DNV917516:DOG917516 DXR917516:DYC917516 EHN917516:EHY917516 ERJ917516:ERU917516 FBF917516:FBQ917516 FLB917516:FLM917516 FUX917516:FVI917516 GET917516:GFE917516 GOP917516:GPA917516 GYL917516:GYW917516 HIH917516:HIS917516 HSD917516:HSO917516 IBZ917516:ICK917516 ILV917516:IMG917516 IVR917516:IWC917516 JFN917516:JFY917516 JPJ917516:JPU917516 JZF917516:JZQ917516 KJB917516:KJM917516 KSX917516:KTI917516 LCT917516:LDE917516 LMP917516:LNA917516 LWL917516:LWW917516 MGH917516:MGS917516 MQD917516:MQO917516 MZZ917516:NAK917516 NJV917516:NKG917516 NTR917516:NUC917516 ODN917516:ODY917516 ONJ917516:ONU917516 OXF917516:OXQ917516 PHB917516:PHM917516 PQX917516:PRI917516 QAT917516:QBE917516 QKP917516:QLA917516 QUL917516:QUW917516 REH917516:RES917516 ROD917516:ROO917516 RXZ917516:RYK917516 SHV917516:SIG917516 SRR917516:SSC917516 TBN917516:TBY917516 TLJ917516:TLU917516 TVF917516:TVQ917516 UFB917516:UFM917516 UOX917516:UPI917516 UYT917516:UZE917516 VIP917516:VJA917516 VSL917516:VSW917516 WCH917516:WCS917516 WMD917516:WMO917516 WVZ917516:WWK917516 JN983052:JY983052 TJ983052:TU983052 ADF983052:ADQ983052 ANB983052:ANM983052 AWX983052:AXI983052 BGT983052:BHE983052 BQP983052:BRA983052 CAL983052:CAW983052 CKH983052:CKS983052 CUD983052:CUO983052 DDZ983052:DEK983052 DNV983052:DOG983052 DXR983052:DYC983052 EHN983052:EHY983052 ERJ983052:ERU983052 FBF983052:FBQ983052 FLB983052:FLM983052 FUX983052:FVI983052 GET983052:GFE983052 GOP983052:GPA983052 GYL983052:GYW983052 HIH983052:HIS983052 HSD983052:HSO983052 IBZ983052:ICK983052 ILV983052:IMG983052 IVR983052:IWC983052 JFN983052:JFY983052 JPJ983052:JPU983052 JZF983052:JZQ983052 KJB983052:KJM983052 KSX983052:KTI983052 LCT983052:LDE983052 LMP983052:LNA983052 LWL983052:LWW983052 MGH983052:MGS983052 MQD983052:MQO983052 MZZ983052:NAK983052 NJV983052:NKG983052 NTR983052:NUC983052 ODN983052:ODY983052 ONJ983052:ONU983052 OXF983052:OXQ983052 PHB983052:PHM983052 PQX983052:PRI983052 QAT983052:QBE983052 QKP983052:QLA983052 QUL983052:QUW983052 REH983052:RES983052 ROD983052:ROO983052 RXZ983052:RYK983052 SHV983052:SIG983052 SRR983052:SSC983052 TBN983052:TBY983052 TLJ983052:TLU983052 TVF983052:TVQ983052 UFB983052:UFM983052 UOX983052:UPI983052 UYT983052:UZE983052 VIP983052:VJA983052 VSL983052:VSW983052 WCH983052:WCS983052 WMD983052:WMO983052 WVZ983052:WWK983052 WVK983052:WVV983052 IY65548:JJ65548 SU65548:TF65548 ACQ65548:ADB65548 AMM65548:AMX65548 AWI65548:AWT65548 BGE65548:BGP65548 BQA65548:BQL65548 BZW65548:CAH65548 CJS65548:CKD65548 CTO65548:CTZ65548 DDK65548:DDV65548 DNG65548:DNR65548 DXC65548:DXN65548 EGY65548:EHJ65548 EQU65548:ERF65548 FAQ65548:FBB65548 FKM65548:FKX65548 FUI65548:FUT65548 GEE65548:GEP65548 GOA65548:GOL65548 GXW65548:GYH65548 HHS65548:HID65548 HRO65548:HRZ65548 IBK65548:IBV65548 ILG65548:ILR65548 IVC65548:IVN65548 JEY65548:JFJ65548 JOU65548:JPF65548 JYQ65548:JZB65548 KIM65548:KIX65548 KSI65548:KST65548 LCE65548:LCP65548 LMA65548:LML65548 LVW65548:LWH65548 MFS65548:MGD65548 MPO65548:MPZ65548 MZK65548:MZV65548 NJG65548:NJR65548 NTC65548:NTN65548 OCY65548:ODJ65548 OMU65548:ONF65548 OWQ65548:OXB65548 PGM65548:PGX65548 PQI65548:PQT65548 QAE65548:QAP65548 QKA65548:QKL65548 QTW65548:QUH65548 RDS65548:RED65548 RNO65548:RNZ65548 RXK65548:RXV65548 SHG65548:SHR65548 SRC65548:SRN65548 TAY65548:TBJ65548 TKU65548:TLF65548 TUQ65548:TVB65548 UEM65548:UEX65548 UOI65548:UOT65548 UYE65548:UYP65548 VIA65548:VIL65548 VRW65548:VSH65548 WBS65548:WCD65548 WLO65548:WLZ65548 WVK65548:WVV65548 IY131084:JJ131084 SU131084:TF131084 ACQ131084:ADB131084 AMM131084:AMX131084 AWI131084:AWT131084 BGE131084:BGP131084 BQA131084:BQL131084 BZW131084:CAH131084 CJS131084:CKD131084 CTO131084:CTZ131084 DDK131084:DDV131084 DNG131084:DNR131084 DXC131084:DXN131084 EGY131084:EHJ131084 EQU131084:ERF131084 FAQ131084:FBB131084 FKM131084:FKX131084 FUI131084:FUT131084 GEE131084:GEP131084 GOA131084:GOL131084 GXW131084:GYH131084 HHS131084:HID131084 HRO131084:HRZ131084 IBK131084:IBV131084 ILG131084:ILR131084 IVC131084:IVN131084 JEY131084:JFJ131084 JOU131084:JPF131084 JYQ131084:JZB131084 KIM131084:KIX131084 KSI131084:KST131084 LCE131084:LCP131084 LMA131084:LML131084 LVW131084:LWH131084 MFS131084:MGD131084 MPO131084:MPZ131084 MZK131084:MZV131084 NJG131084:NJR131084 NTC131084:NTN131084 OCY131084:ODJ131084 OMU131084:ONF131084 OWQ131084:OXB131084 PGM131084:PGX131084 PQI131084:PQT131084 QAE131084:QAP131084 QKA131084:QKL131084 QTW131084:QUH131084 RDS131084:RED131084 RNO131084:RNZ131084 RXK131084:RXV131084 SHG131084:SHR131084 SRC131084:SRN131084 TAY131084:TBJ131084 TKU131084:TLF131084 TUQ131084:TVB131084 UEM131084:UEX131084 UOI131084:UOT131084 UYE131084:UYP131084 VIA131084:VIL131084 VRW131084:VSH131084 WBS131084:WCD131084 WLO131084:WLZ131084 WVK131084:WVV131084 IY196620:JJ196620 SU196620:TF196620 ACQ196620:ADB196620 AMM196620:AMX196620 AWI196620:AWT196620 BGE196620:BGP196620 BQA196620:BQL196620 BZW196620:CAH196620 CJS196620:CKD196620 CTO196620:CTZ196620 DDK196620:DDV196620 DNG196620:DNR196620 DXC196620:DXN196620 EGY196620:EHJ196620 EQU196620:ERF196620 FAQ196620:FBB196620 FKM196620:FKX196620 FUI196620:FUT196620 GEE196620:GEP196620 GOA196620:GOL196620 GXW196620:GYH196620 HHS196620:HID196620 HRO196620:HRZ196620 IBK196620:IBV196620 ILG196620:ILR196620 IVC196620:IVN196620 JEY196620:JFJ196620 JOU196620:JPF196620 JYQ196620:JZB196620 KIM196620:KIX196620 KSI196620:KST196620 LCE196620:LCP196620 LMA196620:LML196620 LVW196620:LWH196620 MFS196620:MGD196620 MPO196620:MPZ196620 MZK196620:MZV196620 NJG196620:NJR196620 NTC196620:NTN196620 OCY196620:ODJ196620 OMU196620:ONF196620 OWQ196620:OXB196620 PGM196620:PGX196620 PQI196620:PQT196620 QAE196620:QAP196620 QKA196620:QKL196620 QTW196620:QUH196620 RDS196620:RED196620 RNO196620:RNZ196620 RXK196620:RXV196620 SHG196620:SHR196620 SRC196620:SRN196620 TAY196620:TBJ196620 TKU196620:TLF196620 TUQ196620:TVB196620 UEM196620:UEX196620 UOI196620:UOT196620 UYE196620:UYP196620 VIA196620:VIL196620 VRW196620:VSH196620 WBS196620:WCD196620 WLO196620:WLZ196620 WVK196620:WVV196620 IY262156:JJ262156 SU262156:TF262156 ACQ262156:ADB262156 AMM262156:AMX262156 AWI262156:AWT262156 BGE262156:BGP262156 BQA262156:BQL262156 BZW262156:CAH262156 CJS262156:CKD262156 CTO262156:CTZ262156 DDK262156:DDV262156 DNG262156:DNR262156 DXC262156:DXN262156 EGY262156:EHJ262156 EQU262156:ERF262156 FAQ262156:FBB262156 FKM262156:FKX262156 FUI262156:FUT262156 GEE262156:GEP262156 GOA262156:GOL262156 GXW262156:GYH262156 HHS262156:HID262156 HRO262156:HRZ262156 IBK262156:IBV262156 ILG262156:ILR262156 IVC262156:IVN262156 JEY262156:JFJ262156 JOU262156:JPF262156 JYQ262156:JZB262156 KIM262156:KIX262156 KSI262156:KST262156 LCE262156:LCP262156 LMA262156:LML262156 LVW262156:LWH262156 MFS262156:MGD262156 MPO262156:MPZ262156 MZK262156:MZV262156 NJG262156:NJR262156 NTC262156:NTN262156 OCY262156:ODJ262156 OMU262156:ONF262156 OWQ262156:OXB262156 PGM262156:PGX262156 PQI262156:PQT262156 QAE262156:QAP262156 QKA262156:QKL262156 QTW262156:QUH262156 RDS262156:RED262156 RNO262156:RNZ262156 RXK262156:RXV262156 SHG262156:SHR262156 SRC262156:SRN262156 TAY262156:TBJ262156 TKU262156:TLF262156 TUQ262156:TVB262156 UEM262156:UEX262156 UOI262156:UOT262156 UYE262156:UYP262156 VIA262156:VIL262156 VRW262156:VSH262156 WBS262156:WCD262156 WLO262156:WLZ262156 WVK262156:WVV262156 IY327692:JJ327692 SU327692:TF327692 ACQ327692:ADB327692 AMM327692:AMX327692 AWI327692:AWT327692 BGE327692:BGP327692 BQA327692:BQL327692 BZW327692:CAH327692 CJS327692:CKD327692 CTO327692:CTZ327692 DDK327692:DDV327692 DNG327692:DNR327692 DXC327692:DXN327692 EGY327692:EHJ327692 EQU327692:ERF327692 FAQ327692:FBB327692 FKM327692:FKX327692 FUI327692:FUT327692 GEE327692:GEP327692 GOA327692:GOL327692 GXW327692:GYH327692 HHS327692:HID327692 HRO327692:HRZ327692 IBK327692:IBV327692 ILG327692:ILR327692 IVC327692:IVN327692 JEY327692:JFJ327692 JOU327692:JPF327692 JYQ327692:JZB327692 KIM327692:KIX327692 KSI327692:KST327692 LCE327692:LCP327692 LMA327692:LML327692 LVW327692:LWH327692 MFS327692:MGD327692 MPO327692:MPZ327692 MZK327692:MZV327692 NJG327692:NJR327692 NTC327692:NTN327692 OCY327692:ODJ327692 OMU327692:ONF327692 OWQ327692:OXB327692 PGM327692:PGX327692 PQI327692:PQT327692 QAE327692:QAP327692 QKA327692:QKL327692 QTW327692:QUH327692 RDS327692:RED327692 RNO327692:RNZ327692 RXK327692:RXV327692 SHG327692:SHR327692 SRC327692:SRN327692 TAY327692:TBJ327692 TKU327692:TLF327692 TUQ327692:TVB327692 UEM327692:UEX327692 UOI327692:UOT327692 UYE327692:UYP327692 VIA327692:VIL327692 VRW327692:VSH327692 WBS327692:WCD327692 WLO327692:WLZ327692 WVK327692:WVV327692 IY393228:JJ393228 SU393228:TF393228 ACQ393228:ADB393228 AMM393228:AMX393228 AWI393228:AWT393228 BGE393228:BGP393228 BQA393228:BQL393228 BZW393228:CAH393228 CJS393228:CKD393228 CTO393228:CTZ393228 DDK393228:DDV393228 DNG393228:DNR393228 DXC393228:DXN393228 EGY393228:EHJ393228 EQU393228:ERF393228 FAQ393228:FBB393228 FKM393228:FKX393228 FUI393228:FUT393228 GEE393228:GEP393228 GOA393228:GOL393228 GXW393228:GYH393228 HHS393228:HID393228 HRO393228:HRZ393228 IBK393228:IBV393228 ILG393228:ILR393228 IVC393228:IVN393228 JEY393228:JFJ393228 JOU393228:JPF393228 JYQ393228:JZB393228 KIM393228:KIX393228 KSI393228:KST393228 LCE393228:LCP393228 LMA393228:LML393228 LVW393228:LWH393228 MFS393228:MGD393228 MPO393228:MPZ393228 MZK393228:MZV393228 NJG393228:NJR393228 NTC393228:NTN393228 OCY393228:ODJ393228 OMU393228:ONF393228 OWQ393228:OXB393228 PGM393228:PGX393228 PQI393228:PQT393228 QAE393228:QAP393228 QKA393228:QKL393228 QTW393228:QUH393228 RDS393228:RED393228 RNO393228:RNZ393228 RXK393228:RXV393228 SHG393228:SHR393228 SRC393228:SRN393228 TAY393228:TBJ393228 TKU393228:TLF393228 TUQ393228:TVB393228 UEM393228:UEX393228 UOI393228:UOT393228 UYE393228:UYP393228 VIA393228:VIL393228 VRW393228:VSH393228 WBS393228:WCD393228 WLO393228:WLZ393228 WVK393228:WVV393228 IY458764:JJ458764 SU458764:TF458764 ACQ458764:ADB458764 AMM458764:AMX458764 AWI458764:AWT458764 BGE458764:BGP458764 BQA458764:BQL458764 BZW458764:CAH458764 CJS458764:CKD458764 CTO458764:CTZ458764 DDK458764:DDV458764 DNG458764:DNR458764 DXC458764:DXN458764 EGY458764:EHJ458764 EQU458764:ERF458764 FAQ458764:FBB458764 FKM458764:FKX458764 FUI458764:FUT458764 GEE458764:GEP458764 GOA458764:GOL458764 GXW458764:GYH458764 HHS458764:HID458764 HRO458764:HRZ458764 IBK458764:IBV458764 ILG458764:ILR458764 IVC458764:IVN458764 JEY458764:JFJ458764 JOU458764:JPF458764 JYQ458764:JZB458764 KIM458764:KIX458764 KSI458764:KST458764 LCE458764:LCP458764 LMA458764:LML458764 LVW458764:LWH458764 MFS458764:MGD458764 MPO458764:MPZ458764 MZK458764:MZV458764 NJG458764:NJR458764 NTC458764:NTN458764 OCY458764:ODJ458764 OMU458764:ONF458764 OWQ458764:OXB458764 PGM458764:PGX458764 PQI458764:PQT458764 QAE458764:QAP458764 QKA458764:QKL458764 QTW458764:QUH458764 RDS458764:RED458764 RNO458764:RNZ458764 RXK458764:RXV458764 SHG458764:SHR458764 SRC458764:SRN458764 TAY458764:TBJ458764 TKU458764:TLF458764 TUQ458764:TVB458764 UEM458764:UEX458764 UOI458764:UOT458764 UYE458764:UYP458764 VIA458764:VIL458764 VRW458764:VSH458764 WBS458764:WCD458764 WLO458764:WLZ458764 WVK458764:WVV458764 IY524300:JJ524300 SU524300:TF524300 ACQ524300:ADB524300 AMM524300:AMX524300 AWI524300:AWT524300 BGE524300:BGP524300 BQA524300:BQL524300 BZW524300:CAH524300 CJS524300:CKD524300 CTO524300:CTZ524300 DDK524300:DDV524300 DNG524300:DNR524300 DXC524300:DXN524300 EGY524300:EHJ524300 EQU524300:ERF524300 FAQ524300:FBB524300 FKM524300:FKX524300 FUI524300:FUT524300 GEE524300:GEP524300 GOA524300:GOL524300 GXW524300:GYH524300 HHS524300:HID524300 HRO524300:HRZ524300 IBK524300:IBV524300 ILG524300:ILR524300 IVC524300:IVN524300 JEY524300:JFJ524300 JOU524300:JPF524300 JYQ524300:JZB524300 KIM524300:KIX524300 KSI524300:KST524300 LCE524300:LCP524300 LMA524300:LML524300 LVW524300:LWH524300 MFS524300:MGD524300 MPO524300:MPZ524300 MZK524300:MZV524300 NJG524300:NJR524300 NTC524300:NTN524300 OCY524300:ODJ524300 OMU524300:ONF524300 OWQ524300:OXB524300 PGM524300:PGX524300 PQI524300:PQT524300 QAE524300:QAP524300 QKA524300:QKL524300 QTW524300:QUH524300 RDS524300:RED524300 RNO524300:RNZ524300 RXK524300:RXV524300 SHG524300:SHR524300 SRC524300:SRN524300 TAY524300:TBJ524300 TKU524300:TLF524300 TUQ524300:TVB524300 UEM524300:UEX524300 UOI524300:UOT524300 UYE524300:UYP524300 VIA524300:VIL524300 VRW524300:VSH524300 WBS524300:WCD524300 WLO524300:WLZ524300 WVK524300:WVV524300 IY589836:JJ589836 SU589836:TF589836 ACQ589836:ADB589836 AMM589836:AMX589836 AWI589836:AWT589836 BGE589836:BGP589836 BQA589836:BQL589836 BZW589836:CAH589836 CJS589836:CKD589836 CTO589836:CTZ589836 DDK589836:DDV589836 DNG589836:DNR589836 DXC589836:DXN589836 EGY589836:EHJ589836 EQU589836:ERF589836 FAQ589836:FBB589836 FKM589836:FKX589836 FUI589836:FUT589836 GEE589836:GEP589836 GOA589836:GOL589836 GXW589836:GYH589836 HHS589836:HID589836 HRO589836:HRZ589836 IBK589836:IBV589836 ILG589836:ILR589836 IVC589836:IVN589836 JEY589836:JFJ589836 JOU589836:JPF589836 JYQ589836:JZB589836 KIM589836:KIX589836 KSI589836:KST589836 LCE589836:LCP589836 LMA589836:LML589836 LVW589836:LWH589836 MFS589836:MGD589836 MPO589836:MPZ589836 MZK589836:MZV589836 NJG589836:NJR589836 NTC589836:NTN589836 OCY589836:ODJ589836 OMU589836:ONF589836 OWQ589836:OXB589836 PGM589836:PGX589836 PQI589836:PQT589836 QAE589836:QAP589836 QKA589836:QKL589836 QTW589836:QUH589836 RDS589836:RED589836 RNO589836:RNZ589836 RXK589836:RXV589836 SHG589836:SHR589836 SRC589836:SRN589836 TAY589836:TBJ589836 TKU589836:TLF589836 TUQ589836:TVB589836 UEM589836:UEX589836 UOI589836:UOT589836 UYE589836:UYP589836 VIA589836:VIL589836 VRW589836:VSH589836 WBS589836:WCD589836 WLO589836:WLZ589836 WVK589836:WVV589836 IY655372:JJ655372 SU655372:TF655372 ACQ655372:ADB655372 AMM655372:AMX655372 AWI655372:AWT655372 BGE655372:BGP655372 BQA655372:BQL655372 BZW655372:CAH655372 CJS655372:CKD655372 CTO655372:CTZ655372 DDK655372:DDV655372 DNG655372:DNR655372 DXC655372:DXN655372 EGY655372:EHJ655372 EQU655372:ERF655372 FAQ655372:FBB655372 FKM655372:FKX655372 FUI655372:FUT655372 GEE655372:GEP655372 GOA655372:GOL655372 GXW655372:GYH655372 HHS655372:HID655372 HRO655372:HRZ655372 IBK655372:IBV655372 ILG655372:ILR655372 IVC655372:IVN655372 JEY655372:JFJ655372 JOU655372:JPF655372 JYQ655372:JZB655372 KIM655372:KIX655372 KSI655372:KST655372 LCE655372:LCP655372 LMA655372:LML655372 LVW655372:LWH655372 MFS655372:MGD655372 MPO655372:MPZ655372 MZK655372:MZV655372 NJG655372:NJR655372 NTC655372:NTN655372 OCY655372:ODJ655372 OMU655372:ONF655372 OWQ655372:OXB655372 PGM655372:PGX655372 PQI655372:PQT655372 QAE655372:QAP655372 QKA655372:QKL655372 QTW655372:QUH655372 RDS655372:RED655372 RNO655372:RNZ655372 RXK655372:RXV655372 SHG655372:SHR655372 SRC655372:SRN655372 TAY655372:TBJ655372 TKU655372:TLF655372 TUQ655372:TVB655372 UEM655372:UEX655372 UOI655372:UOT655372 UYE655372:UYP655372 VIA655372:VIL655372 VRW655372:VSH655372 WBS655372:WCD655372 WLO655372:WLZ655372 WVK655372:WVV655372 IY720908:JJ720908 SU720908:TF720908 ACQ720908:ADB720908 AMM720908:AMX720908 AWI720908:AWT720908 BGE720908:BGP720908 BQA720908:BQL720908 BZW720908:CAH720908 CJS720908:CKD720908 CTO720908:CTZ720908 DDK720908:DDV720908 DNG720908:DNR720908 DXC720908:DXN720908 EGY720908:EHJ720908 EQU720908:ERF720908 FAQ720908:FBB720908 FKM720908:FKX720908 FUI720908:FUT720908 GEE720908:GEP720908 GOA720908:GOL720908 GXW720908:GYH720908 HHS720908:HID720908 HRO720908:HRZ720908 IBK720908:IBV720908 ILG720908:ILR720908 IVC720908:IVN720908 JEY720908:JFJ720908 JOU720908:JPF720908 JYQ720908:JZB720908 KIM720908:KIX720908 KSI720908:KST720908 LCE720908:LCP720908 LMA720908:LML720908 LVW720908:LWH720908 MFS720908:MGD720908 MPO720908:MPZ720908 MZK720908:MZV720908 NJG720908:NJR720908 NTC720908:NTN720908 OCY720908:ODJ720908 OMU720908:ONF720908 OWQ720908:OXB720908 PGM720908:PGX720908 PQI720908:PQT720908 QAE720908:QAP720908 QKA720908:QKL720908 QTW720908:QUH720908 RDS720908:RED720908 RNO720908:RNZ720908 RXK720908:RXV720908 SHG720908:SHR720908 SRC720908:SRN720908 TAY720908:TBJ720908 TKU720908:TLF720908 TUQ720908:TVB720908 UEM720908:UEX720908 UOI720908:UOT720908 UYE720908:UYP720908 VIA720908:VIL720908 VRW720908:VSH720908 WBS720908:WCD720908 WLO720908:WLZ720908 WVK720908:WVV720908 IY786444:JJ786444 SU786444:TF786444 ACQ786444:ADB786444 AMM786444:AMX786444 AWI786444:AWT786444 BGE786444:BGP786444 BQA786444:BQL786444 BZW786444:CAH786444 CJS786444:CKD786444 CTO786444:CTZ786444 DDK786444:DDV786444 DNG786444:DNR786444 DXC786444:DXN786444 EGY786444:EHJ786444 EQU786444:ERF786444 FAQ786444:FBB786444 FKM786444:FKX786444 FUI786444:FUT786444 GEE786444:GEP786444 GOA786444:GOL786444 GXW786444:GYH786444 HHS786444:HID786444 HRO786444:HRZ786444 IBK786444:IBV786444 ILG786444:ILR786444 IVC786444:IVN786444 JEY786444:JFJ786444 JOU786444:JPF786444 JYQ786444:JZB786444 KIM786444:KIX786444 KSI786444:KST786444 LCE786444:LCP786444 LMA786444:LML786444 LVW786444:LWH786444 MFS786444:MGD786444 MPO786444:MPZ786444 MZK786444:MZV786444 NJG786444:NJR786444 NTC786444:NTN786444 OCY786444:ODJ786444 OMU786444:ONF786444 OWQ786444:OXB786444 PGM786444:PGX786444 PQI786444:PQT786444 QAE786444:QAP786444 QKA786444:QKL786444 QTW786444:QUH786444 RDS786444:RED786444 RNO786444:RNZ786444 RXK786444:RXV786444 SHG786444:SHR786444 SRC786444:SRN786444 TAY786444:TBJ786444 TKU786444:TLF786444 TUQ786444:TVB786444 UEM786444:UEX786444 UOI786444:UOT786444 UYE786444:UYP786444 VIA786444:VIL786444 VRW786444:VSH786444 WBS786444:WCD786444 WLO786444:WLZ786444 WVK786444:WVV786444 IY851980:JJ851980 SU851980:TF851980 ACQ851980:ADB851980 AMM851980:AMX851980 AWI851980:AWT851980 BGE851980:BGP851980 BQA851980:BQL851980 BZW851980:CAH851980 CJS851980:CKD851980 CTO851980:CTZ851980 DDK851980:DDV851980 DNG851980:DNR851980 DXC851980:DXN851980 EGY851980:EHJ851980 EQU851980:ERF851980 FAQ851980:FBB851980 FKM851980:FKX851980 FUI851980:FUT851980 GEE851980:GEP851980 GOA851980:GOL851980 GXW851980:GYH851980 HHS851980:HID851980 HRO851980:HRZ851980 IBK851980:IBV851980 ILG851980:ILR851980 IVC851980:IVN851980 JEY851980:JFJ851980 JOU851980:JPF851980 JYQ851980:JZB851980 KIM851980:KIX851980 KSI851980:KST851980 LCE851980:LCP851980 LMA851980:LML851980 LVW851980:LWH851980 MFS851980:MGD851980 MPO851980:MPZ851980 MZK851980:MZV851980 NJG851980:NJR851980 NTC851980:NTN851980 OCY851980:ODJ851980 OMU851980:ONF851980 OWQ851980:OXB851980 PGM851980:PGX851980 PQI851980:PQT851980 QAE851980:QAP851980 QKA851980:QKL851980 QTW851980:QUH851980 RDS851980:RED851980 RNO851980:RNZ851980 RXK851980:RXV851980 SHG851980:SHR851980 SRC851980:SRN851980 TAY851980:TBJ851980 TKU851980:TLF851980 TUQ851980:TVB851980 UEM851980:UEX851980 UOI851980:UOT851980 UYE851980:UYP851980 VIA851980:VIL851980 VRW851980:VSH851980 WBS851980:WCD851980 WLO851980:WLZ851980 WVK851980:WVV851980 IY917516:JJ917516 SU917516:TF917516 ACQ917516:ADB917516 AMM917516:AMX917516 AWI917516:AWT917516 BGE917516:BGP917516 BQA917516:BQL917516 BZW917516:CAH917516 CJS917516:CKD917516 CTO917516:CTZ917516 DDK917516:DDV917516 DNG917516:DNR917516 DXC917516:DXN917516 EGY917516:EHJ917516 EQU917516:ERF917516 FAQ917516:FBB917516 FKM917516:FKX917516 FUI917516:FUT917516 GEE917516:GEP917516 GOA917516:GOL917516 GXW917516:GYH917516 HHS917516:HID917516 HRO917516:HRZ917516 IBK917516:IBV917516 ILG917516:ILR917516 IVC917516:IVN917516 JEY917516:JFJ917516 JOU917516:JPF917516 JYQ917516:JZB917516 KIM917516:KIX917516 KSI917516:KST917516 LCE917516:LCP917516 LMA917516:LML917516 LVW917516:LWH917516 MFS917516:MGD917516 MPO917516:MPZ917516 MZK917516:MZV917516 NJG917516:NJR917516 NTC917516:NTN917516 OCY917516:ODJ917516 OMU917516:ONF917516 OWQ917516:OXB917516 PGM917516:PGX917516 PQI917516:PQT917516 QAE917516:QAP917516 QKA917516:QKL917516 QTW917516:QUH917516 RDS917516:RED917516 RNO917516:RNZ917516 RXK917516:RXV917516 SHG917516:SHR917516 SRC917516:SRN917516 TAY917516:TBJ917516 TKU917516:TLF917516 TUQ917516:TVB917516 UEM917516:UEX917516 UOI917516:UOT917516 UYE917516:UYP917516 VIA917516:VIL917516 VRW917516:VSH917516 WBS917516:WCD917516 WLO917516:WLZ917516 WVK917516:WVV917516 IY983052:JJ983052 SU983052:TF983052 ACQ983052:ADB983052 AMM983052:AMX983052 AWI983052:AWT983052 BGE983052:BGP983052 BQA983052:BQL983052 BZW983052:CAH983052 CJS983052:CKD983052 CTO983052:CTZ983052 DDK983052:DDV983052 DNG983052:DNR983052 DXC983052:DXN983052 EGY983052:EHJ983052 EQU983052:ERF983052 FAQ983052:FBB983052 FKM983052:FKX983052 FUI983052:FUT983052 GEE983052:GEP983052 GOA983052:GOL983052 GXW983052:GYH983052 HHS983052:HID983052 HRO983052:HRZ983052 IBK983052:IBV983052 ILG983052:ILR983052 IVC983052:IVN983052 JEY983052:JFJ983052 JOU983052:JPF983052 JYQ983052:JZB983052 KIM983052:KIX983052 KSI983052:KST983052 LCE983052:LCP983052 LMA983052:LML983052 LVW983052:LWH983052 MFS983052:MGD983052 MPO983052:MPZ983052 MZK983052:MZV983052 NJG983052:NJR983052 NTC983052:NTN983052 OCY983052:ODJ983052 OMU983052:ONF983052 OWQ983052:OXB983052 PGM983052:PGX983052 PQI983052:PQT983052 QAE983052:QAP983052 QKA983052:QKL983052 QTW983052:QUH983052 RDS983052:RED983052 RNO983052:RNZ983052 RXK983052:RXV983052 SHG983052:SHR983052 SRC983052:SRN983052 TAY983052:TBJ983052 TKU983052:TLF983052 TUQ983052:TVB983052 UEM983052:UEX983052 UOI983052:UOT983052 UYE983052:UYP983052 VIA983052:VIL983052 VRW983052:VSH983052 WBS983052:WCD983052 WLO983052:WLZ983052 U983052:AC983052 U917516:AC917516 U851980:AC851980 U786444:AC786444 U720908:AC720908 U655372:AC655372 U589836:AC589836 U524300:AC524300 U458764:AC458764 U393228:AC393228 U327692:AC327692 U262156:AC262156 U196620:AC196620 U131084:AC131084 U65548:AC65548 H983052:Q983052 H917516:Q917516 H851980:Q851980 H786444:Q786444 H720908:Q720908 H655372:Q655372 H589836:Q589836 H524300:Q524300 H458764:Q458764 H393228:Q393228 H327692:Q327692 H262156:Q262156 H196620:Q196620 H131084:Q131084 H65548:Q65548"/>
  </dataValidations>
  <pageMargins left="0.55118110236220474" right="0.35433070866141736" top="0.55118110236220474" bottom="0.19685039370078741"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73"/>
  <sheetViews>
    <sheetView view="pageBreakPreview" topLeftCell="A31" zoomScaleNormal="100" zoomScaleSheetLayoutView="100" workbookViewId="0">
      <selection activeCell="S41" sqref="S41"/>
    </sheetView>
  </sheetViews>
  <sheetFormatPr defaultColWidth="9" defaultRowHeight="13" x14ac:dyDescent="0.2"/>
  <cols>
    <col min="1" max="1" width="4" style="76" customWidth="1"/>
    <col min="2" max="17" width="4.75" style="76" customWidth="1"/>
    <col min="18" max="18" width="5.75" style="76" customWidth="1"/>
    <col min="19" max="25" width="4.75" style="76" customWidth="1"/>
    <col min="26" max="16384" width="9" style="76"/>
  </cols>
  <sheetData>
    <row r="1" spans="1:18" x14ac:dyDescent="0.2">
      <c r="I1" s="1386"/>
      <c r="J1" s="1386"/>
      <c r="Q1" s="1387"/>
      <c r="R1" s="1387"/>
    </row>
    <row r="2" spans="1:18" ht="16.5" customHeight="1" x14ac:dyDescent="0.2">
      <c r="A2" s="76" t="s">
        <v>102</v>
      </c>
    </row>
    <row r="3" spans="1:18" ht="14.25" customHeight="1" x14ac:dyDescent="0.2"/>
    <row r="4" spans="1:18" ht="16.5" customHeight="1" x14ac:dyDescent="0.2"/>
    <row r="5" spans="1:18" ht="10.5" customHeight="1" x14ac:dyDescent="0.2"/>
    <row r="6" spans="1:18" ht="16.5" customHeight="1" x14ac:dyDescent="0.2">
      <c r="A6" s="76" t="s">
        <v>103</v>
      </c>
    </row>
    <row r="7" spans="1:18" ht="16.5" customHeight="1" x14ac:dyDescent="0.2">
      <c r="A7" s="76" t="s">
        <v>104</v>
      </c>
    </row>
    <row r="8" spans="1:18" ht="16.5" customHeight="1" x14ac:dyDescent="0.2">
      <c r="A8" s="76" t="s">
        <v>105</v>
      </c>
    </row>
    <row r="9" spans="1:18" ht="16.5" customHeight="1" x14ac:dyDescent="0.2">
      <c r="A9" s="77"/>
      <c r="B9" s="78"/>
      <c r="C9" s="1371" t="s">
        <v>106</v>
      </c>
      <c r="D9" s="1371"/>
      <c r="E9" s="1371"/>
      <c r="F9" s="1371"/>
      <c r="G9" s="1371"/>
      <c r="H9" s="1371"/>
      <c r="I9" s="1371"/>
      <c r="J9" s="1371"/>
      <c r="K9" s="1371"/>
      <c r="L9" s="1371"/>
      <c r="M9" s="1371"/>
      <c r="N9" s="1371"/>
      <c r="O9" s="1371"/>
      <c r="P9" s="1371"/>
      <c r="Q9" s="1371"/>
      <c r="R9" s="1383"/>
    </row>
    <row r="10" spans="1:18" ht="16.5" customHeight="1" x14ac:dyDescent="0.2">
      <c r="A10" s="1374">
        <v>1</v>
      </c>
      <c r="B10" s="79" t="s">
        <v>107</v>
      </c>
      <c r="C10" s="79"/>
      <c r="D10" s="79"/>
      <c r="E10" s="79"/>
      <c r="F10" s="79"/>
      <c r="G10" s="79"/>
      <c r="H10" s="79"/>
      <c r="I10" s="79"/>
      <c r="J10" s="79"/>
      <c r="K10" s="79"/>
      <c r="L10" s="79"/>
      <c r="M10" s="79"/>
      <c r="N10" s="79"/>
      <c r="O10" s="79"/>
      <c r="P10" s="79"/>
      <c r="Q10" s="79"/>
      <c r="R10" s="80"/>
    </row>
    <row r="11" spans="1:18" ht="16.5" customHeight="1" x14ac:dyDescent="0.2">
      <c r="A11" s="1376"/>
      <c r="B11" s="79"/>
      <c r="C11" s="79" t="s">
        <v>108</v>
      </c>
      <c r="D11" s="79"/>
      <c r="E11" s="79"/>
      <c r="F11" s="79"/>
      <c r="G11" s="79"/>
      <c r="H11" s="79"/>
      <c r="I11" s="79"/>
      <c r="J11" s="79" t="s">
        <v>109</v>
      </c>
      <c r="K11" s="79"/>
      <c r="L11" s="79"/>
      <c r="M11" s="79"/>
      <c r="N11" s="79"/>
      <c r="O11" s="79"/>
      <c r="P11" s="79"/>
      <c r="Q11" s="79"/>
      <c r="R11" s="80"/>
    </row>
    <row r="12" spans="1:18" ht="16.5" customHeight="1" x14ac:dyDescent="0.2">
      <c r="A12" s="1376"/>
      <c r="B12" s="79"/>
      <c r="C12" s="79" t="s">
        <v>110</v>
      </c>
      <c r="D12" s="79"/>
      <c r="E12" s="79"/>
      <c r="F12" s="79"/>
      <c r="G12" s="79"/>
      <c r="H12" s="79"/>
      <c r="I12" s="79"/>
      <c r="J12" s="79"/>
      <c r="K12" s="79"/>
      <c r="L12" s="79"/>
      <c r="M12" s="79"/>
      <c r="N12" s="79"/>
      <c r="O12" s="79"/>
      <c r="P12" s="79"/>
      <c r="Q12" s="79"/>
      <c r="R12" s="80"/>
    </row>
    <row r="13" spans="1:18" ht="16.5" customHeight="1" x14ac:dyDescent="0.2">
      <c r="A13" s="1376"/>
      <c r="B13" s="79"/>
      <c r="C13" s="81" t="s">
        <v>111</v>
      </c>
      <c r="D13" s="79"/>
      <c r="E13" s="79"/>
      <c r="F13" s="79"/>
      <c r="G13" s="79"/>
      <c r="H13" s="79"/>
      <c r="I13" s="79"/>
      <c r="J13" s="79"/>
      <c r="K13" s="79"/>
      <c r="L13" s="79"/>
      <c r="M13" s="79"/>
      <c r="N13" s="79"/>
      <c r="O13" s="79"/>
      <c r="P13" s="79"/>
      <c r="Q13" s="79"/>
      <c r="R13" s="80"/>
    </row>
    <row r="14" spans="1:18" ht="16.5" customHeight="1" x14ac:dyDescent="0.2">
      <c r="A14" s="1376"/>
      <c r="B14" s="79"/>
      <c r="C14" s="81" t="s">
        <v>112</v>
      </c>
      <c r="D14" s="79"/>
      <c r="E14" s="79"/>
      <c r="F14" s="79"/>
      <c r="G14" s="79"/>
      <c r="H14" s="79"/>
      <c r="I14" s="79"/>
      <c r="J14" s="79"/>
      <c r="K14" s="79"/>
      <c r="L14" s="79"/>
      <c r="M14" s="79"/>
      <c r="N14" s="79"/>
      <c r="O14" s="79"/>
      <c r="P14" s="79"/>
      <c r="Q14" s="79"/>
      <c r="R14" s="80"/>
    </row>
    <row r="15" spans="1:18" ht="16.5" customHeight="1" x14ac:dyDescent="0.2">
      <c r="A15" s="1376"/>
      <c r="B15" s="82" t="s">
        <v>113</v>
      </c>
      <c r="C15" s="81" t="s">
        <v>114</v>
      </c>
      <c r="D15" s="79"/>
      <c r="E15" s="79"/>
      <c r="F15" s="79"/>
      <c r="G15" s="79"/>
      <c r="H15" s="79"/>
      <c r="I15" s="79"/>
      <c r="J15" s="79"/>
      <c r="K15" s="79"/>
      <c r="L15" s="79"/>
      <c r="M15" s="79"/>
      <c r="N15" s="79"/>
      <c r="O15" s="79"/>
      <c r="P15" s="79"/>
      <c r="Q15" s="79"/>
      <c r="R15" s="80"/>
    </row>
    <row r="16" spans="1:18" ht="16.5" customHeight="1" x14ac:dyDescent="0.2">
      <c r="A16" s="1376"/>
      <c r="B16" s="83" t="s">
        <v>115</v>
      </c>
      <c r="C16" s="84" t="s">
        <v>116</v>
      </c>
      <c r="D16" s="85"/>
      <c r="E16" s="85"/>
      <c r="F16" s="85"/>
      <c r="G16" s="85"/>
      <c r="H16" s="79"/>
      <c r="I16" s="79"/>
      <c r="J16" s="79"/>
      <c r="K16" s="79"/>
      <c r="L16" s="79"/>
      <c r="M16" s="79"/>
      <c r="N16" s="79"/>
      <c r="O16" s="79"/>
      <c r="P16" s="79"/>
      <c r="Q16" s="79"/>
      <c r="R16" s="80"/>
    </row>
    <row r="17" spans="1:18" ht="16.5" customHeight="1" x14ac:dyDescent="0.2">
      <c r="A17" s="1375"/>
      <c r="B17" s="79"/>
      <c r="C17" s="79"/>
      <c r="D17" s="79"/>
      <c r="E17" s="79"/>
      <c r="F17" s="86"/>
      <c r="G17" s="86"/>
      <c r="H17" s="86"/>
      <c r="I17" s="86"/>
      <c r="J17" s="86"/>
      <c r="K17" s="86"/>
      <c r="L17" s="86"/>
      <c r="M17" s="86"/>
      <c r="N17" s="79"/>
      <c r="O17" s="79"/>
      <c r="P17" s="79"/>
      <c r="Q17" s="79"/>
      <c r="R17" s="80"/>
    </row>
    <row r="18" spans="1:18" ht="16.5" customHeight="1" x14ac:dyDescent="0.2">
      <c r="A18" s="87">
        <v>2</v>
      </c>
      <c r="B18" s="78" t="s">
        <v>117</v>
      </c>
      <c r="C18" s="78"/>
      <c r="D18" s="78"/>
      <c r="E18" s="78"/>
      <c r="F18" s="78"/>
      <c r="G18" s="78"/>
      <c r="H18" s="78"/>
      <c r="I18" s="78"/>
      <c r="J18" s="78"/>
      <c r="K18" s="78"/>
      <c r="L18" s="78"/>
      <c r="M18" s="78"/>
      <c r="N18" s="78"/>
      <c r="O18" s="78"/>
      <c r="P18" s="78"/>
      <c r="Q18" s="78"/>
      <c r="R18" s="88"/>
    </row>
    <row r="19" spans="1:18" ht="16.5" customHeight="1" x14ac:dyDescent="0.2">
      <c r="A19" s="1374">
        <v>3</v>
      </c>
      <c r="B19" s="89" t="s">
        <v>118</v>
      </c>
      <c r="C19" s="90"/>
      <c r="D19" s="90"/>
      <c r="E19" s="90"/>
      <c r="F19" s="90"/>
      <c r="G19" s="90"/>
      <c r="H19" s="90"/>
      <c r="I19" s="90"/>
      <c r="J19" s="90"/>
      <c r="K19" s="90"/>
      <c r="L19" s="90"/>
      <c r="M19" s="90"/>
      <c r="N19" s="90"/>
      <c r="O19" s="90"/>
      <c r="P19" s="90"/>
      <c r="Q19" s="90"/>
      <c r="R19" s="91"/>
    </row>
    <row r="20" spans="1:18" ht="16.5" customHeight="1" x14ac:dyDescent="0.2">
      <c r="A20" s="1376"/>
      <c r="B20" s="1388" t="s">
        <v>119</v>
      </c>
      <c r="C20" s="1389"/>
      <c r="D20" s="1389"/>
      <c r="E20" s="1389"/>
      <c r="F20" s="1389"/>
      <c r="G20" s="1389"/>
      <c r="H20" s="1389"/>
      <c r="I20" s="1389"/>
      <c r="J20" s="1389"/>
      <c r="K20" s="1389"/>
      <c r="L20" s="1389"/>
      <c r="M20" s="1389"/>
      <c r="N20" s="1389"/>
      <c r="O20" s="1389"/>
      <c r="P20" s="1389"/>
      <c r="Q20" s="1389"/>
      <c r="R20" s="1390"/>
    </row>
    <row r="21" spans="1:18" ht="16.5" customHeight="1" x14ac:dyDescent="0.2">
      <c r="A21" s="1375"/>
      <c r="B21" s="405" t="s">
        <v>399</v>
      </c>
      <c r="C21" s="92"/>
      <c r="D21" s="92"/>
      <c r="E21" s="92"/>
      <c r="F21" s="92"/>
      <c r="G21" s="92"/>
      <c r="H21" s="92"/>
      <c r="I21" s="92"/>
      <c r="J21" s="92"/>
      <c r="K21" s="92"/>
      <c r="L21" s="92"/>
      <c r="M21" s="92"/>
      <c r="N21" s="92"/>
      <c r="O21" s="92"/>
      <c r="P21" s="92"/>
      <c r="Q21" s="92"/>
      <c r="R21" s="93"/>
    </row>
    <row r="22" spans="1:18" ht="16.5" customHeight="1" x14ac:dyDescent="0.2">
      <c r="A22" s="1374">
        <v>4</v>
      </c>
      <c r="B22" s="94" t="s">
        <v>120</v>
      </c>
      <c r="C22" s="90"/>
      <c r="D22" s="90"/>
      <c r="E22" s="90"/>
      <c r="F22" s="90"/>
      <c r="G22" s="90"/>
      <c r="H22" s="90"/>
      <c r="I22" s="90"/>
      <c r="J22" s="90"/>
      <c r="K22" s="90"/>
      <c r="L22" s="90"/>
      <c r="M22" s="90"/>
      <c r="N22" s="90"/>
      <c r="O22" s="90"/>
      <c r="P22" s="90"/>
      <c r="Q22" s="90"/>
      <c r="R22" s="91"/>
    </row>
    <row r="23" spans="1:18" ht="16.5" customHeight="1" x14ac:dyDescent="0.2">
      <c r="A23" s="1375"/>
      <c r="B23" s="95" t="s">
        <v>121</v>
      </c>
      <c r="C23" s="92"/>
      <c r="D23" s="92"/>
      <c r="E23" s="92"/>
      <c r="F23" s="92"/>
      <c r="G23" s="92"/>
      <c r="H23" s="92"/>
      <c r="I23" s="92"/>
      <c r="J23" s="92"/>
      <c r="K23" s="92"/>
      <c r="L23" s="92"/>
      <c r="M23" s="92"/>
      <c r="N23" s="92"/>
      <c r="O23" s="92"/>
      <c r="P23" s="92"/>
      <c r="Q23" s="92"/>
      <c r="R23" s="93"/>
    </row>
    <row r="24" spans="1:18" ht="16.5" customHeight="1" x14ac:dyDescent="0.2">
      <c r="A24" s="1374">
        <v>5</v>
      </c>
      <c r="B24" s="94" t="s">
        <v>122</v>
      </c>
      <c r="C24" s="90"/>
      <c r="D24" s="90"/>
      <c r="E24" s="90"/>
      <c r="F24" s="90"/>
      <c r="G24" s="90"/>
      <c r="H24" s="90"/>
      <c r="I24" s="90"/>
      <c r="J24" s="90"/>
      <c r="K24" s="90"/>
      <c r="L24" s="90"/>
      <c r="M24" s="90"/>
      <c r="N24" s="90"/>
      <c r="O24" s="90"/>
      <c r="P24" s="90"/>
      <c r="Q24" s="90"/>
      <c r="R24" s="91"/>
    </row>
    <row r="25" spans="1:18" ht="16.5" customHeight="1" x14ac:dyDescent="0.2">
      <c r="A25" s="1376"/>
      <c r="B25" s="1377" t="s">
        <v>123</v>
      </c>
      <c r="C25" s="1378"/>
      <c r="D25" s="1378"/>
      <c r="E25" s="1378"/>
      <c r="F25" s="1378"/>
      <c r="G25" s="1378"/>
      <c r="H25" s="1378"/>
      <c r="I25" s="1378"/>
      <c r="J25" s="1378"/>
      <c r="K25" s="1378"/>
      <c r="L25" s="1378"/>
      <c r="M25" s="1378"/>
      <c r="N25" s="1378"/>
      <c r="O25" s="1378"/>
      <c r="P25" s="1378"/>
      <c r="Q25" s="1378"/>
      <c r="R25" s="1379"/>
    </row>
    <row r="26" spans="1:18" ht="16.5" customHeight="1" x14ac:dyDescent="0.2">
      <c r="A26" s="1375"/>
      <c r="B26" s="1380" t="s">
        <v>124</v>
      </c>
      <c r="C26" s="1381"/>
      <c r="D26" s="1381"/>
      <c r="E26" s="1381"/>
      <c r="F26" s="1381"/>
      <c r="G26" s="1381"/>
      <c r="H26" s="1381"/>
      <c r="I26" s="1381"/>
      <c r="J26" s="1381"/>
      <c r="K26" s="1381"/>
      <c r="L26" s="1381"/>
      <c r="M26" s="1381"/>
      <c r="N26" s="1381"/>
      <c r="O26" s="1381"/>
      <c r="P26" s="1381"/>
      <c r="Q26" s="1381"/>
      <c r="R26" s="1382"/>
    </row>
    <row r="27" spans="1:18" ht="16.5" customHeight="1" x14ac:dyDescent="0.2">
      <c r="A27" s="96"/>
    </row>
    <row r="28" spans="1:18" ht="16.5" customHeight="1" x14ac:dyDescent="0.2">
      <c r="A28" s="97" t="s">
        <v>125</v>
      </c>
    </row>
    <row r="29" spans="1:18" ht="16.5" customHeight="1" x14ac:dyDescent="0.2">
      <c r="A29" s="76" t="s">
        <v>105</v>
      </c>
    </row>
    <row r="30" spans="1:18" ht="16.5" customHeight="1" x14ac:dyDescent="0.2">
      <c r="A30" s="77"/>
      <c r="B30" s="78"/>
      <c r="C30" s="1371" t="s">
        <v>106</v>
      </c>
      <c r="D30" s="1371"/>
      <c r="E30" s="1371"/>
      <c r="F30" s="1371"/>
      <c r="G30" s="1371"/>
      <c r="H30" s="1371"/>
      <c r="I30" s="1371"/>
      <c r="J30" s="1371"/>
      <c r="K30" s="1371"/>
      <c r="L30" s="1371"/>
      <c r="M30" s="1371"/>
      <c r="N30" s="1371"/>
      <c r="O30" s="1371"/>
      <c r="P30" s="1371"/>
      <c r="Q30" s="1371"/>
      <c r="R30" s="1383"/>
    </row>
    <row r="31" spans="1:18" ht="16.5" customHeight="1" x14ac:dyDescent="0.2">
      <c r="A31" s="1374">
        <v>1</v>
      </c>
      <c r="B31" s="79" t="s">
        <v>107</v>
      </c>
      <c r="C31" s="79"/>
      <c r="D31" s="79"/>
      <c r="E31" s="79"/>
      <c r="F31" s="79"/>
      <c r="G31" s="79"/>
      <c r="H31" s="79"/>
      <c r="I31" s="79"/>
      <c r="J31" s="79"/>
      <c r="K31" s="79"/>
      <c r="L31" s="79"/>
      <c r="M31" s="79"/>
      <c r="N31" s="79"/>
      <c r="O31" s="79"/>
      <c r="P31" s="79"/>
      <c r="Q31" s="79"/>
      <c r="R31" s="80"/>
    </row>
    <row r="32" spans="1:18" ht="16.5" customHeight="1" x14ac:dyDescent="0.2">
      <c r="A32" s="1376"/>
      <c r="B32" s="79"/>
      <c r="C32" s="79" t="s">
        <v>126</v>
      </c>
      <c r="D32" s="79"/>
      <c r="E32" s="79"/>
      <c r="F32" s="79"/>
      <c r="G32" s="79"/>
      <c r="H32" s="79"/>
      <c r="I32" s="79"/>
      <c r="J32" s="79"/>
      <c r="K32" s="79"/>
      <c r="L32" s="79"/>
      <c r="M32" s="79"/>
      <c r="N32" s="79"/>
      <c r="O32" s="79"/>
      <c r="P32" s="79"/>
      <c r="Q32" s="79"/>
      <c r="R32" s="80"/>
    </row>
    <row r="33" spans="1:18" ht="16.5" customHeight="1" x14ac:dyDescent="0.2">
      <c r="A33" s="1376"/>
      <c r="B33" s="79"/>
      <c r="C33" s="79" t="s">
        <v>127</v>
      </c>
      <c r="D33" s="79"/>
      <c r="E33" s="79"/>
      <c r="F33" s="79"/>
      <c r="G33" s="79"/>
      <c r="H33" s="79"/>
      <c r="I33" s="79"/>
      <c r="J33" s="79" t="s">
        <v>128</v>
      </c>
      <c r="K33" s="79"/>
      <c r="L33" s="79"/>
      <c r="M33" s="79"/>
      <c r="N33" s="79"/>
      <c r="O33" s="79"/>
      <c r="P33" s="79"/>
      <c r="Q33" s="79"/>
      <c r="R33" s="80"/>
    </row>
    <row r="34" spans="1:18" ht="16.5" customHeight="1" x14ac:dyDescent="0.2">
      <c r="A34" s="1376"/>
      <c r="B34" s="82" t="s">
        <v>113</v>
      </c>
      <c r="C34" s="81" t="s">
        <v>129</v>
      </c>
      <c r="D34" s="79"/>
      <c r="E34" s="79"/>
      <c r="F34" s="79"/>
      <c r="G34" s="79"/>
      <c r="H34" s="79"/>
      <c r="I34" s="79"/>
      <c r="J34" s="79"/>
      <c r="K34" s="79"/>
      <c r="L34" s="79"/>
      <c r="M34" s="79"/>
      <c r="N34" s="79"/>
      <c r="O34" s="79"/>
      <c r="P34" s="79"/>
      <c r="Q34" s="79"/>
      <c r="R34" s="80"/>
    </row>
    <row r="35" spans="1:18" ht="16.5" customHeight="1" x14ac:dyDescent="0.2">
      <c r="A35" s="1376"/>
      <c r="B35" s="83" t="s">
        <v>130</v>
      </c>
      <c r="C35" s="84" t="s">
        <v>131</v>
      </c>
      <c r="D35" s="85"/>
      <c r="E35" s="85"/>
      <c r="F35" s="85"/>
      <c r="G35" s="85"/>
      <c r="H35" s="79"/>
      <c r="I35" s="79"/>
      <c r="J35" s="79"/>
      <c r="K35" s="79"/>
      <c r="L35" s="79"/>
      <c r="M35" s="79"/>
      <c r="N35" s="79"/>
      <c r="O35" s="79"/>
      <c r="P35" s="79"/>
      <c r="Q35" s="79"/>
      <c r="R35" s="80"/>
    </row>
    <row r="36" spans="1:18" ht="16.5" customHeight="1" x14ac:dyDescent="0.2">
      <c r="A36" s="1375"/>
      <c r="B36" s="92"/>
      <c r="C36" s="77"/>
      <c r="D36" s="77"/>
      <c r="E36" s="77"/>
      <c r="F36" s="77"/>
      <c r="G36" s="77"/>
      <c r="H36" s="77"/>
      <c r="I36" s="77"/>
      <c r="J36" s="77"/>
      <c r="K36" s="77"/>
      <c r="L36" s="77"/>
      <c r="M36" s="77"/>
      <c r="N36" s="87" t="s">
        <v>132</v>
      </c>
      <c r="O36" s="77"/>
      <c r="P36" s="77"/>
      <c r="Q36" s="77"/>
      <c r="R36" s="93"/>
    </row>
    <row r="37" spans="1:18" ht="16.5" customHeight="1" x14ac:dyDescent="0.2">
      <c r="A37" s="87">
        <v>2</v>
      </c>
      <c r="B37" s="78" t="s">
        <v>117</v>
      </c>
      <c r="C37" s="78"/>
      <c r="D37" s="78"/>
      <c r="E37" s="78"/>
      <c r="F37" s="78"/>
      <c r="G37" s="78"/>
      <c r="H37" s="78"/>
      <c r="I37" s="78"/>
      <c r="J37" s="78"/>
      <c r="K37" s="78"/>
      <c r="L37" s="78"/>
      <c r="M37" s="78"/>
      <c r="N37" s="78"/>
      <c r="O37" s="78"/>
      <c r="P37" s="78"/>
      <c r="Q37" s="78"/>
      <c r="R37" s="88"/>
    </row>
    <row r="38" spans="1:18" ht="16.5" customHeight="1" x14ac:dyDescent="0.2">
      <c r="A38" s="1374">
        <v>3</v>
      </c>
      <c r="B38" s="89" t="s">
        <v>133</v>
      </c>
      <c r="C38" s="90"/>
      <c r="D38" s="90"/>
      <c r="E38" s="90"/>
      <c r="F38" s="90"/>
      <c r="G38" s="90"/>
      <c r="H38" s="90"/>
      <c r="I38" s="90"/>
      <c r="J38" s="90"/>
      <c r="K38" s="90"/>
      <c r="L38" s="90"/>
      <c r="M38" s="90"/>
      <c r="N38" s="90"/>
      <c r="O38" s="90"/>
      <c r="P38" s="90"/>
      <c r="Q38" s="90"/>
      <c r="R38" s="91"/>
    </row>
    <row r="39" spans="1:18" ht="16.5" customHeight="1" x14ac:dyDescent="0.2">
      <c r="A39" s="1375"/>
      <c r="B39" s="405" t="s">
        <v>399</v>
      </c>
      <c r="C39" s="92"/>
      <c r="D39" s="92"/>
      <c r="E39" s="92"/>
      <c r="F39" s="92"/>
      <c r="G39" s="92"/>
      <c r="H39" s="92"/>
      <c r="I39" s="92"/>
      <c r="J39" s="92"/>
      <c r="K39" s="92"/>
      <c r="L39" s="92"/>
      <c r="M39" s="92"/>
      <c r="N39" s="92"/>
      <c r="O39" s="92"/>
      <c r="P39" s="92"/>
      <c r="Q39" s="92"/>
      <c r="R39" s="93"/>
    </row>
    <row r="40" spans="1:18" ht="16.5" customHeight="1" x14ac:dyDescent="0.2">
      <c r="A40" s="1374">
        <v>4</v>
      </c>
      <c r="B40" s="94" t="s">
        <v>134</v>
      </c>
      <c r="C40" s="90"/>
      <c r="D40" s="90"/>
      <c r="E40" s="90"/>
      <c r="F40" s="90"/>
      <c r="G40" s="90"/>
      <c r="H40" s="90"/>
      <c r="I40" s="90"/>
      <c r="J40" s="90"/>
      <c r="K40" s="90"/>
      <c r="L40" s="90"/>
      <c r="M40" s="90"/>
      <c r="N40" s="90"/>
      <c r="O40" s="90"/>
      <c r="P40" s="90"/>
      <c r="Q40" s="90"/>
      <c r="R40" s="91"/>
    </row>
    <row r="41" spans="1:18" ht="16.5" customHeight="1" x14ac:dyDescent="0.2">
      <c r="A41" s="1375"/>
      <c r="B41" s="95" t="s">
        <v>135</v>
      </c>
      <c r="C41" s="92"/>
      <c r="D41" s="92"/>
      <c r="E41" s="92"/>
      <c r="F41" s="92"/>
      <c r="G41" s="92"/>
      <c r="H41" s="92"/>
      <c r="I41" s="92"/>
      <c r="J41" s="92"/>
      <c r="K41" s="92"/>
      <c r="L41" s="92"/>
      <c r="M41" s="92"/>
      <c r="N41" s="92"/>
      <c r="O41" s="92"/>
      <c r="P41" s="92"/>
      <c r="Q41" s="92"/>
      <c r="R41" s="93"/>
    </row>
    <row r="42" spans="1:18" ht="16.5" customHeight="1" x14ac:dyDescent="0.2">
      <c r="A42" s="1384" t="s">
        <v>136</v>
      </c>
      <c r="B42" s="1384"/>
      <c r="C42" s="1384"/>
      <c r="D42" s="98"/>
      <c r="E42" s="98"/>
      <c r="F42" s="98" t="s">
        <v>137</v>
      </c>
      <c r="G42" s="98"/>
      <c r="H42" s="98" t="s">
        <v>138</v>
      </c>
      <c r="I42" s="98"/>
      <c r="J42" s="98" t="s">
        <v>139</v>
      </c>
    </row>
    <row r="43" spans="1:18" ht="16.5" customHeight="1" x14ac:dyDescent="0.2">
      <c r="A43" s="1370" t="s">
        <v>140</v>
      </c>
      <c r="B43" s="1370"/>
      <c r="C43" s="1370"/>
      <c r="D43" s="1385"/>
      <c r="E43" s="1385"/>
      <c r="F43" s="1385"/>
      <c r="G43" s="1385"/>
      <c r="H43" s="1385"/>
      <c r="I43" s="1385"/>
      <c r="J43" s="1385"/>
      <c r="K43" s="1385"/>
      <c r="L43" s="1385"/>
      <c r="M43" s="1385"/>
      <c r="N43" s="1385"/>
      <c r="O43" s="1385"/>
      <c r="P43" s="1385"/>
      <c r="Q43" s="1385"/>
    </row>
    <row r="44" spans="1:18" ht="16.5" customHeight="1" x14ac:dyDescent="0.2">
      <c r="A44" s="1370" t="s">
        <v>141</v>
      </c>
      <c r="B44" s="1370"/>
      <c r="C44" s="1370"/>
      <c r="D44" s="1371"/>
      <c r="E44" s="1371"/>
      <c r="F44" s="1371"/>
      <c r="G44" s="1371"/>
      <c r="H44" s="1371"/>
      <c r="I44" s="1371"/>
      <c r="J44" s="1371"/>
      <c r="K44" s="1371"/>
      <c r="L44" s="1371"/>
      <c r="M44" s="1371"/>
      <c r="N44" s="1371"/>
      <c r="O44" s="1371"/>
      <c r="P44" s="1371"/>
      <c r="Q44" s="1371"/>
    </row>
    <row r="45" spans="1:18" ht="16.5" customHeight="1" x14ac:dyDescent="0.2">
      <c r="A45" s="1370" t="s">
        <v>142</v>
      </c>
      <c r="B45" s="1370"/>
      <c r="C45" s="1370"/>
      <c r="D45" s="1371"/>
      <c r="E45" s="1371"/>
      <c r="F45" s="1371"/>
      <c r="G45" s="1371"/>
      <c r="H45" s="1371"/>
      <c r="I45" s="1371"/>
      <c r="J45" s="1371"/>
      <c r="K45" s="1371"/>
      <c r="L45" s="1371"/>
      <c r="M45" s="1371"/>
      <c r="N45" s="1371"/>
      <c r="O45" s="1371"/>
      <c r="P45" s="1371"/>
      <c r="Q45" s="1371"/>
    </row>
    <row r="46" spans="1:18" ht="16.5" customHeight="1" x14ac:dyDescent="0.2">
      <c r="A46" s="1372" t="s">
        <v>143</v>
      </c>
      <c r="B46" s="1372"/>
      <c r="C46" s="1372"/>
      <c r="D46" s="1371"/>
      <c r="E46" s="1371"/>
      <c r="F46" s="1371"/>
      <c r="G46" s="1371"/>
      <c r="H46" s="1371"/>
      <c r="I46" s="1371"/>
      <c r="J46" s="1371"/>
      <c r="K46" s="1371"/>
      <c r="L46" s="1371"/>
      <c r="M46" s="1371"/>
      <c r="N46" s="1371"/>
      <c r="O46" s="1371"/>
      <c r="P46" s="1371"/>
      <c r="Q46" s="1371"/>
    </row>
    <row r="47" spans="1:18" ht="16.5" customHeight="1" x14ac:dyDescent="0.2">
      <c r="A47" s="76" t="s">
        <v>144</v>
      </c>
      <c r="B47" s="1373" t="s">
        <v>145</v>
      </c>
      <c r="C47" s="1373"/>
      <c r="D47" s="1373"/>
      <c r="E47" s="1373"/>
      <c r="F47" s="1373"/>
      <c r="G47" s="1373"/>
      <c r="H47" s="1373"/>
      <c r="I47" s="1373"/>
      <c r="J47" s="1373"/>
      <c r="K47" s="1373"/>
      <c r="L47" s="1373"/>
      <c r="M47" s="1373"/>
      <c r="N47" s="1373"/>
      <c r="O47" s="1373"/>
      <c r="P47" s="1373"/>
      <c r="Q47" s="1373"/>
      <c r="R47" s="1373"/>
    </row>
    <row r="48" spans="1:18" ht="16.5" customHeight="1" x14ac:dyDescent="0.2">
      <c r="A48" s="76" t="s">
        <v>146</v>
      </c>
    </row>
    <row r="49" spans="1:2" ht="16.5" customHeight="1" x14ac:dyDescent="0.2">
      <c r="A49" s="76" t="s">
        <v>147</v>
      </c>
      <c r="B49" s="76" t="s">
        <v>148</v>
      </c>
    </row>
    <row r="50" spans="1:2" ht="16.5" customHeight="1" x14ac:dyDescent="0.2"/>
    <row r="51" spans="1:2" ht="16.5" customHeight="1" x14ac:dyDescent="0.2"/>
    <row r="52" spans="1:2" ht="16.5" customHeight="1" x14ac:dyDescent="0.2"/>
    <row r="53" spans="1:2" ht="16.5" customHeight="1" x14ac:dyDescent="0.2"/>
    <row r="54" spans="1:2" ht="16.5" customHeight="1" x14ac:dyDescent="0.2"/>
    <row r="55" spans="1:2" ht="16.5" customHeight="1" x14ac:dyDescent="0.2"/>
    <row r="56" spans="1:2" ht="16.5" customHeight="1" x14ac:dyDescent="0.2"/>
    <row r="57" spans="1:2" ht="16.5" customHeight="1" x14ac:dyDescent="0.2"/>
    <row r="58" spans="1:2" ht="16.5" customHeight="1" x14ac:dyDescent="0.2"/>
    <row r="59" spans="1:2" ht="16.5" customHeight="1" x14ac:dyDescent="0.2"/>
    <row r="60" spans="1:2" ht="16.5" customHeight="1" x14ac:dyDescent="0.2"/>
    <row r="61" spans="1:2" ht="16.5" customHeight="1" x14ac:dyDescent="0.2"/>
    <row r="62" spans="1:2" ht="16.5" customHeight="1" x14ac:dyDescent="0.2"/>
    <row r="63" spans="1:2" ht="16.5" customHeight="1" x14ac:dyDescent="0.2"/>
    <row r="64" spans="1:2"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sheetData>
  <mergeCells count="24">
    <mergeCell ref="I1:J1"/>
    <mergeCell ref="Q1:R1"/>
    <mergeCell ref="C9:R9"/>
    <mergeCell ref="A10:A17"/>
    <mergeCell ref="A19:A21"/>
    <mergeCell ref="B20:R20"/>
    <mergeCell ref="A44:C44"/>
    <mergeCell ref="D44:Q44"/>
    <mergeCell ref="A22:A23"/>
    <mergeCell ref="A24:A26"/>
    <mergeCell ref="B25:R25"/>
    <mergeCell ref="B26:R26"/>
    <mergeCell ref="C30:R30"/>
    <mergeCell ref="A31:A36"/>
    <mergeCell ref="A38:A39"/>
    <mergeCell ref="A40:A41"/>
    <mergeCell ref="A42:C42"/>
    <mergeCell ref="A43:C43"/>
    <mergeCell ref="D43:Q43"/>
    <mergeCell ref="A45:C45"/>
    <mergeCell ref="D45:Q45"/>
    <mergeCell ref="A46:C46"/>
    <mergeCell ref="D46:Q46"/>
    <mergeCell ref="B47:R47"/>
  </mergeCells>
  <phoneticPr fontId="12"/>
  <printOptions horizontalCentered="1"/>
  <pageMargins left="0.52" right="0.42" top="0.5" bottom="0.77"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9"/>
  <sheetViews>
    <sheetView view="pageBreakPreview" zoomScale="90" zoomScaleNormal="100" zoomScaleSheetLayoutView="90" workbookViewId="0">
      <selection activeCell="B1" sqref="B1:U1"/>
    </sheetView>
  </sheetViews>
  <sheetFormatPr defaultColWidth="9" defaultRowHeight="13" x14ac:dyDescent="0.2"/>
  <cols>
    <col min="1" max="1" width="3.08203125" style="235" customWidth="1"/>
    <col min="2" max="2" width="26.33203125" style="235" bestFit="1" customWidth="1"/>
    <col min="3" max="3" width="4" style="235" customWidth="1"/>
    <col min="4" max="17" width="3" style="235" customWidth="1"/>
    <col min="18" max="22" width="2.83203125" style="235" customWidth="1"/>
    <col min="23" max="25" width="6.83203125" style="235" customWidth="1"/>
    <col min="26" max="16384" width="9" style="235"/>
  </cols>
  <sheetData>
    <row r="1" spans="2:25" ht="42.75" customHeight="1" x14ac:dyDescent="0.2">
      <c r="B1" s="1413" t="s">
        <v>339</v>
      </c>
      <c r="C1" s="1413"/>
      <c r="D1" s="1413"/>
      <c r="E1" s="1413"/>
      <c r="F1" s="1413"/>
      <c r="G1" s="1413"/>
      <c r="H1" s="1413"/>
      <c r="I1" s="1413"/>
      <c r="J1" s="1413"/>
      <c r="K1" s="1413"/>
      <c r="L1" s="1413"/>
      <c r="M1" s="1413"/>
      <c r="N1" s="1413"/>
      <c r="O1" s="1413"/>
      <c r="P1" s="1413"/>
      <c r="Q1" s="1413"/>
      <c r="R1" s="1413"/>
      <c r="S1" s="1413"/>
      <c r="T1" s="1413"/>
      <c r="U1" s="1413"/>
      <c r="V1" s="234"/>
      <c r="W1" s="234"/>
      <c r="X1" s="234"/>
      <c r="Y1" s="234"/>
    </row>
    <row r="2" spans="2:25" ht="38.25" customHeight="1" x14ac:dyDescent="0.2"/>
    <row r="3" spans="2:25" s="238" customFormat="1" ht="39.75" customHeight="1" x14ac:dyDescent="0.2">
      <c r="B3" s="236" t="s">
        <v>340</v>
      </c>
      <c r="C3" s="1399"/>
      <c r="D3" s="1400"/>
      <c r="E3" s="1400"/>
      <c r="F3" s="1400"/>
      <c r="G3" s="1400"/>
      <c r="H3" s="1400"/>
      <c r="I3" s="1400"/>
      <c r="J3" s="1400"/>
      <c r="K3" s="1400"/>
      <c r="L3" s="1400"/>
      <c r="M3" s="1400"/>
      <c r="N3" s="1400"/>
      <c r="O3" s="1400"/>
      <c r="P3" s="1400"/>
      <c r="Q3" s="1400"/>
      <c r="R3" s="1400"/>
      <c r="S3" s="1400"/>
      <c r="T3" s="1400"/>
      <c r="U3" s="1401"/>
      <c r="V3" s="237"/>
      <c r="W3" s="237"/>
      <c r="X3" s="237"/>
      <c r="Y3" s="237"/>
    </row>
    <row r="4" spans="2:25" s="238" customFormat="1" ht="39.75" customHeight="1" x14ac:dyDescent="0.2">
      <c r="B4" s="239" t="s">
        <v>341</v>
      </c>
      <c r="C4" s="1399"/>
      <c r="D4" s="1400"/>
      <c r="E4" s="1400"/>
      <c r="F4" s="1400"/>
      <c r="G4" s="1400"/>
      <c r="H4" s="1414" t="s">
        <v>1</v>
      </c>
      <c r="I4" s="1414"/>
      <c r="J4" s="1400"/>
      <c r="K4" s="1400"/>
      <c r="L4" s="1400"/>
      <c r="M4" s="1400"/>
      <c r="N4" s="1414" t="s">
        <v>2</v>
      </c>
      <c r="O4" s="1414"/>
      <c r="P4" s="1400"/>
      <c r="Q4" s="1400"/>
      <c r="R4" s="1400"/>
      <c r="S4" s="1400"/>
      <c r="T4" s="1414" t="s">
        <v>33</v>
      </c>
      <c r="U4" s="1415"/>
      <c r="V4" s="237"/>
      <c r="W4" s="237"/>
      <c r="X4" s="237"/>
      <c r="Y4" s="237"/>
    </row>
    <row r="5" spans="2:25" s="238" customFormat="1" ht="39.75" customHeight="1" x14ac:dyDescent="0.2">
      <c r="B5" s="239" t="s">
        <v>342</v>
      </c>
      <c r="C5" s="1399"/>
      <c r="D5" s="1400"/>
      <c r="E5" s="1400"/>
      <c r="F5" s="1400"/>
      <c r="G5" s="1400"/>
      <c r="H5" s="1400"/>
      <c r="I5" s="1400"/>
      <c r="J5" s="1400"/>
      <c r="K5" s="1400"/>
      <c r="L5" s="1400"/>
      <c r="M5" s="1400"/>
      <c r="N5" s="1400"/>
      <c r="O5" s="1400"/>
      <c r="P5" s="1400"/>
      <c r="Q5" s="1400"/>
      <c r="R5" s="1400"/>
      <c r="S5" s="1400"/>
      <c r="T5" s="1400"/>
      <c r="U5" s="1401"/>
      <c r="V5" s="240"/>
      <c r="W5" s="240"/>
      <c r="X5" s="240"/>
      <c r="Y5" s="240"/>
    </row>
    <row r="6" spans="2:25" s="238" customFormat="1" ht="39.75" customHeight="1" x14ac:dyDescent="0.2">
      <c r="B6" s="239" t="s">
        <v>343</v>
      </c>
      <c r="C6" s="1402"/>
      <c r="D6" s="1403"/>
      <c r="E6" s="1403"/>
      <c r="F6" s="1403"/>
      <c r="G6" s="1403"/>
      <c r="H6" s="1403"/>
      <c r="I6" s="1403"/>
      <c r="J6" s="1403"/>
      <c r="K6" s="1403"/>
      <c r="L6" s="1403"/>
      <c r="M6" s="1403"/>
      <c r="N6" s="1403"/>
      <c r="O6" s="1403"/>
      <c r="P6" s="1403"/>
      <c r="Q6" s="1403"/>
      <c r="R6" s="1403"/>
      <c r="S6" s="1403"/>
      <c r="T6" s="1403"/>
      <c r="U6" s="1404"/>
      <c r="V6" s="240"/>
      <c r="W6" s="240"/>
      <c r="X6" s="240"/>
      <c r="Y6" s="240"/>
    </row>
    <row r="7" spans="2:25" s="238" customFormat="1" ht="39.75" customHeight="1" x14ac:dyDescent="0.2">
      <c r="B7" s="239" t="s">
        <v>344</v>
      </c>
      <c r="C7" s="1399"/>
      <c r="D7" s="1400"/>
      <c r="E7" s="1400"/>
      <c r="F7" s="1400"/>
      <c r="G7" s="1400"/>
      <c r="H7" s="1400"/>
      <c r="I7" s="1400"/>
      <c r="J7" s="1400"/>
      <c r="K7" s="1400"/>
      <c r="L7" s="1400"/>
      <c r="M7" s="1400"/>
      <c r="N7" s="1400"/>
      <c r="O7" s="1400"/>
      <c r="P7" s="1400"/>
      <c r="Q7" s="1400"/>
      <c r="R7" s="1400"/>
      <c r="S7" s="1400"/>
      <c r="T7" s="1400"/>
      <c r="U7" s="1401"/>
      <c r="V7" s="240"/>
      <c r="W7" s="240"/>
      <c r="X7" s="240"/>
      <c r="Y7" s="240"/>
    </row>
    <row r="8" spans="2:25" s="238" customFormat="1" ht="39.75" customHeight="1" x14ac:dyDescent="0.2">
      <c r="B8" s="239" t="s">
        <v>345</v>
      </c>
      <c r="C8" s="1399"/>
      <c r="D8" s="1400"/>
      <c r="E8" s="1400"/>
      <c r="F8" s="1400"/>
      <c r="G8" s="1400"/>
      <c r="H8" s="1400"/>
      <c r="I8" s="1400"/>
      <c r="J8" s="1400"/>
      <c r="K8" s="1400"/>
      <c r="L8" s="1400"/>
      <c r="M8" s="1400"/>
      <c r="N8" s="1400"/>
      <c r="O8" s="1400"/>
      <c r="P8" s="1400"/>
      <c r="Q8" s="1400"/>
      <c r="R8" s="1400"/>
      <c r="S8" s="1400"/>
      <c r="T8" s="1400"/>
      <c r="U8" s="1401"/>
      <c r="V8" s="237"/>
      <c r="W8" s="237"/>
      <c r="X8" s="237"/>
      <c r="Y8" s="237"/>
    </row>
    <row r="9" spans="2:25" s="238" customFormat="1" ht="39.75" customHeight="1" x14ac:dyDescent="0.2">
      <c r="B9" s="241" t="s">
        <v>346</v>
      </c>
      <c r="C9" s="1399"/>
      <c r="D9" s="1400"/>
      <c r="E9" s="1400"/>
      <c r="F9" s="1400"/>
      <c r="G9" s="1400"/>
      <c r="H9" s="1400"/>
      <c r="I9" s="1400"/>
      <c r="J9" s="1400"/>
      <c r="K9" s="1400"/>
      <c r="L9" s="1400"/>
      <c r="M9" s="1400"/>
      <c r="N9" s="1400"/>
      <c r="O9" s="1400"/>
      <c r="P9" s="1400"/>
      <c r="Q9" s="1400"/>
      <c r="R9" s="1400"/>
      <c r="S9" s="1400"/>
      <c r="T9" s="1400"/>
      <c r="U9" s="1401"/>
      <c r="V9" s="237"/>
      <c r="W9" s="237"/>
      <c r="X9" s="237"/>
      <c r="Y9" s="237"/>
    </row>
    <row r="10" spans="2:25" s="238" customFormat="1" ht="32.25" customHeight="1" x14ac:dyDescent="0.2">
      <c r="B10" s="1407" t="s">
        <v>347</v>
      </c>
      <c r="C10" s="1410"/>
      <c r="D10" s="1411"/>
      <c r="E10" s="1411"/>
      <c r="F10" s="1411"/>
      <c r="G10" s="242" t="s">
        <v>1</v>
      </c>
      <c r="H10" s="1411"/>
      <c r="I10" s="1411"/>
      <c r="J10" s="242" t="s">
        <v>2</v>
      </c>
      <c r="K10" s="1411"/>
      <c r="L10" s="1411"/>
      <c r="M10" s="242" t="s">
        <v>33</v>
      </c>
      <c r="N10" s="242"/>
      <c r="O10" s="242"/>
      <c r="P10" s="242"/>
      <c r="Q10" s="242"/>
      <c r="R10" s="242"/>
      <c r="S10" s="242"/>
      <c r="T10" s="242"/>
      <c r="U10" s="243"/>
      <c r="V10" s="237"/>
      <c r="W10" s="237"/>
      <c r="X10" s="237"/>
      <c r="Y10" s="237"/>
    </row>
    <row r="11" spans="2:25" s="238" customFormat="1" ht="32.25" customHeight="1" x14ac:dyDescent="0.2">
      <c r="B11" s="1408"/>
      <c r="C11" s="244"/>
      <c r="D11" s="245"/>
      <c r="E11" s="245"/>
      <c r="F11" s="246"/>
      <c r="G11" s="245"/>
      <c r="H11" s="245"/>
      <c r="I11" s="1412" t="s">
        <v>348</v>
      </c>
      <c r="J11" s="1412"/>
      <c r="K11" s="1405"/>
      <c r="L11" s="1405"/>
      <c r="M11" s="1405"/>
      <c r="N11" s="1405"/>
      <c r="O11" s="246" t="s">
        <v>1</v>
      </c>
      <c r="P11" s="1405"/>
      <c r="Q11" s="1405"/>
      <c r="R11" s="246" t="s">
        <v>2</v>
      </c>
      <c r="S11" s="1405"/>
      <c r="T11" s="1405"/>
      <c r="U11" s="247" t="s">
        <v>33</v>
      </c>
      <c r="V11" s="237"/>
      <c r="W11" s="237"/>
      <c r="X11" s="237"/>
      <c r="Y11" s="237"/>
    </row>
    <row r="12" spans="2:25" s="238" customFormat="1" ht="32.25" customHeight="1" x14ac:dyDescent="0.2">
      <c r="B12" s="1409"/>
      <c r="C12" s="248"/>
      <c r="D12" s="249"/>
      <c r="E12" s="249"/>
      <c r="F12" s="249"/>
      <c r="G12" s="249"/>
      <c r="H12" s="249"/>
      <c r="I12" s="249"/>
      <c r="J12" s="249"/>
      <c r="K12" s="249"/>
      <c r="L12" s="1406" t="s">
        <v>349</v>
      </c>
      <c r="M12" s="1406"/>
      <c r="N12" s="1406"/>
      <c r="O12" s="1406"/>
      <c r="P12" s="1406"/>
      <c r="Q12" s="1406"/>
      <c r="R12" s="1406"/>
      <c r="S12" s="1406"/>
      <c r="T12" s="249" t="s">
        <v>33</v>
      </c>
      <c r="U12" s="250" t="s">
        <v>350</v>
      </c>
      <c r="V12" s="237"/>
      <c r="W12" s="237"/>
      <c r="X12" s="237"/>
      <c r="Y12" s="237"/>
    </row>
    <row r="13" spans="2:25" ht="12.75" customHeight="1" x14ac:dyDescent="0.2"/>
    <row r="14" spans="2:25" ht="23.25" customHeight="1" x14ac:dyDescent="0.2">
      <c r="C14" s="251" t="s">
        <v>351</v>
      </c>
    </row>
    <row r="15" spans="2:25" ht="23.25" customHeight="1" x14ac:dyDescent="0.2">
      <c r="B15" s="252"/>
      <c r="C15" s="252"/>
      <c r="D15" s="252"/>
      <c r="E15" s="252"/>
      <c r="F15" s="252"/>
      <c r="G15" s="252"/>
      <c r="H15" s="252"/>
      <c r="I15" s="252"/>
      <c r="J15" s="252"/>
      <c r="K15" s="1398"/>
      <c r="L15" s="1398"/>
      <c r="M15" s="1398"/>
      <c r="N15" s="1398"/>
      <c r="O15" s="253" t="s">
        <v>1</v>
      </c>
      <c r="P15" s="1398"/>
      <c r="Q15" s="1398"/>
      <c r="R15" s="253" t="s">
        <v>2</v>
      </c>
      <c r="S15" s="1398"/>
      <c r="T15" s="1398"/>
      <c r="U15" s="254" t="s">
        <v>33</v>
      </c>
    </row>
    <row r="16" spans="2:25" ht="11.25" customHeight="1" x14ac:dyDescent="0.2">
      <c r="B16" s="255"/>
      <c r="C16" s="255"/>
      <c r="D16" s="255"/>
      <c r="E16" s="255"/>
      <c r="F16" s="255"/>
      <c r="G16" s="255"/>
      <c r="H16" s="255"/>
      <c r="I16" s="255"/>
      <c r="J16" s="255"/>
      <c r="K16" s="255"/>
      <c r="L16" s="255"/>
      <c r="M16" s="255"/>
      <c r="N16" s="255"/>
      <c r="O16" s="255"/>
      <c r="P16" s="255"/>
      <c r="Q16" s="255"/>
      <c r="R16" s="255"/>
      <c r="S16" s="255"/>
      <c r="T16" s="255"/>
    </row>
    <row r="17" spans="1:25" ht="18.75" customHeight="1" x14ac:dyDescent="0.2">
      <c r="B17" s="255"/>
      <c r="C17" s="1393" t="s">
        <v>352</v>
      </c>
      <c r="D17" s="1393"/>
      <c r="E17" s="1393"/>
      <c r="F17" s="255"/>
      <c r="G17" s="255"/>
      <c r="H17" s="255"/>
      <c r="I17" s="255"/>
      <c r="J17" s="255"/>
      <c r="K17" s="255"/>
      <c r="L17" s="255"/>
      <c r="M17" s="255"/>
      <c r="N17" s="255"/>
      <c r="O17" s="255"/>
      <c r="P17" s="255"/>
      <c r="Q17" s="255"/>
      <c r="R17" s="255"/>
      <c r="S17" s="255"/>
      <c r="T17" s="255"/>
    </row>
    <row r="18" spans="1:25" ht="25.5" customHeight="1" x14ac:dyDescent="0.2">
      <c r="C18" s="1394" t="s">
        <v>353</v>
      </c>
      <c r="D18" s="1394"/>
      <c r="E18" s="1394"/>
      <c r="G18" s="1395"/>
      <c r="H18" s="1395"/>
      <c r="I18" s="1395"/>
      <c r="J18" s="1395"/>
      <c r="K18" s="1395"/>
      <c r="L18" s="1395"/>
      <c r="M18" s="1395"/>
      <c r="N18" s="1395"/>
      <c r="O18" s="1395"/>
      <c r="P18" s="1395"/>
      <c r="Q18" s="1395"/>
      <c r="R18" s="1395"/>
      <c r="S18" s="1395"/>
      <c r="T18" s="1395"/>
      <c r="U18" s="1395"/>
      <c r="V18" s="256"/>
      <c r="W18" s="256"/>
      <c r="X18" s="256"/>
      <c r="Y18" s="256"/>
    </row>
    <row r="19" spans="1:25" ht="25.5" customHeight="1" x14ac:dyDescent="0.2">
      <c r="C19" s="1394" t="s">
        <v>354</v>
      </c>
      <c r="D19" s="1394"/>
      <c r="E19" s="1394"/>
      <c r="G19" s="1391"/>
      <c r="H19" s="1391"/>
      <c r="I19" s="1391"/>
      <c r="J19" s="1391"/>
      <c r="K19" s="1391"/>
      <c r="L19" s="1391"/>
      <c r="M19" s="1391"/>
      <c r="N19" s="1391"/>
      <c r="O19" s="1391"/>
      <c r="P19" s="1391"/>
      <c r="Q19" s="1391"/>
      <c r="R19" s="1391"/>
      <c r="S19" s="1391"/>
      <c r="T19" s="1391"/>
      <c r="U19" s="1391"/>
      <c r="V19" s="257"/>
      <c r="W19" s="257"/>
      <c r="X19" s="257"/>
      <c r="Y19" s="257"/>
    </row>
    <row r="20" spans="1:25" ht="25.5" customHeight="1" x14ac:dyDescent="0.2">
      <c r="C20" s="1396" t="s">
        <v>355</v>
      </c>
      <c r="D20" s="1396"/>
      <c r="E20" s="1396"/>
      <c r="F20" s="1396"/>
      <c r="G20" s="1391"/>
      <c r="H20" s="1391"/>
      <c r="I20" s="1391"/>
      <c r="J20" s="1391"/>
      <c r="K20" s="1391"/>
      <c r="L20" s="1391"/>
      <c r="M20" s="1391"/>
      <c r="N20" s="1391"/>
      <c r="O20" s="1391"/>
      <c r="P20" s="1391"/>
      <c r="Q20" s="1391"/>
      <c r="R20" s="1391"/>
      <c r="S20" s="1391"/>
      <c r="T20" s="1397" t="s">
        <v>356</v>
      </c>
      <c r="U20" s="1397"/>
      <c r="V20" s="257"/>
      <c r="W20" s="257"/>
      <c r="X20" s="257"/>
      <c r="Y20" s="257"/>
    </row>
    <row r="21" spans="1:25" ht="28.5" customHeight="1" x14ac:dyDescent="0.2">
      <c r="C21" s="258" t="s">
        <v>357</v>
      </c>
      <c r="D21" s="258"/>
      <c r="E21" s="258"/>
      <c r="F21" s="258"/>
      <c r="G21" s="1391"/>
      <c r="H21" s="1391"/>
      <c r="I21" s="1391"/>
      <c r="J21" s="1391"/>
      <c r="K21" s="1391"/>
      <c r="L21" s="1391"/>
      <c r="M21" s="1391"/>
      <c r="N21" s="1391"/>
      <c r="O21" s="1391"/>
      <c r="P21" s="1391"/>
      <c r="Q21" s="1391"/>
      <c r="R21" s="1391"/>
      <c r="S21" s="1391"/>
      <c r="U21" s="257"/>
      <c r="V21" s="257"/>
      <c r="W21" s="257"/>
      <c r="X21" s="257"/>
      <c r="Y21" s="257"/>
    </row>
    <row r="22" spans="1:25" ht="28.5" customHeight="1" x14ac:dyDescent="0.2">
      <c r="C22" s="1392" t="s">
        <v>358</v>
      </c>
      <c r="D22" s="1392"/>
      <c r="E22" s="1392"/>
      <c r="F22" s="1392"/>
      <c r="G22" s="1391"/>
      <c r="H22" s="1391"/>
      <c r="I22" s="1391"/>
      <c r="J22" s="1391"/>
      <c r="K22" s="1391"/>
      <c r="L22" s="1391"/>
      <c r="M22" s="1391"/>
      <c r="N22" s="1391"/>
      <c r="O22" s="1391"/>
      <c r="P22" s="1391"/>
      <c r="Q22" s="1391"/>
      <c r="R22" s="1391"/>
      <c r="S22" s="1391"/>
      <c r="U22" s="257"/>
      <c r="V22" s="257"/>
      <c r="W22" s="257"/>
      <c r="X22" s="257"/>
      <c r="Y22" s="257"/>
    </row>
    <row r="23" spans="1:25" ht="25.5" customHeight="1" x14ac:dyDescent="0.2">
      <c r="U23" s="257"/>
      <c r="V23" s="257"/>
      <c r="W23" s="257"/>
      <c r="X23" s="257"/>
      <c r="Y23" s="257"/>
    </row>
    <row r="24" spans="1:25" ht="25.5" customHeight="1" x14ac:dyDescent="0.2">
      <c r="U24" s="259"/>
      <c r="V24" s="259"/>
      <c r="W24" s="259"/>
      <c r="X24" s="259"/>
      <c r="Y24" s="259"/>
    </row>
    <row r="25" spans="1:25" ht="25.5" customHeight="1" x14ac:dyDescent="0.2">
      <c r="U25" s="259"/>
      <c r="V25" s="259"/>
      <c r="W25" s="259"/>
      <c r="X25" s="259"/>
      <c r="Y25" s="259"/>
    </row>
    <row r="26" spans="1:25" ht="18.75" customHeight="1" x14ac:dyDescent="0.2">
      <c r="A26" s="260" t="s">
        <v>359</v>
      </c>
    </row>
    <row r="29" spans="1:25" x14ac:dyDescent="0.2">
      <c r="A29" s="260"/>
    </row>
  </sheetData>
  <mergeCells count="37">
    <mergeCell ref="B1:U1"/>
    <mergeCell ref="C3:U3"/>
    <mergeCell ref="C4:G4"/>
    <mergeCell ref="H4:I4"/>
    <mergeCell ref="J4:M4"/>
    <mergeCell ref="N4:O4"/>
    <mergeCell ref="P4:S4"/>
    <mergeCell ref="T4:U4"/>
    <mergeCell ref="B10:B12"/>
    <mergeCell ref="C10:F10"/>
    <mergeCell ref="H10:I10"/>
    <mergeCell ref="K10:L10"/>
    <mergeCell ref="I11:J11"/>
    <mergeCell ref="K15:N15"/>
    <mergeCell ref="P15:Q15"/>
    <mergeCell ref="S15:T15"/>
    <mergeCell ref="C5:U5"/>
    <mergeCell ref="C6:U6"/>
    <mergeCell ref="C7:U7"/>
    <mergeCell ref="C8:U8"/>
    <mergeCell ref="C9:U9"/>
    <mergeCell ref="K11:N11"/>
    <mergeCell ref="P11:Q11"/>
    <mergeCell ref="S11:T11"/>
    <mergeCell ref="L12:O12"/>
    <mergeCell ref="P12:S12"/>
    <mergeCell ref="G21:S21"/>
    <mergeCell ref="C22:F22"/>
    <mergeCell ref="G22:S22"/>
    <mergeCell ref="C17:E17"/>
    <mergeCell ref="C18:E18"/>
    <mergeCell ref="G18:U18"/>
    <mergeCell ref="C19:E19"/>
    <mergeCell ref="G19:U19"/>
    <mergeCell ref="C20:F20"/>
    <mergeCell ref="G20:S20"/>
    <mergeCell ref="T20:U20"/>
  </mergeCells>
  <phoneticPr fontId="12"/>
  <printOptions horizontalCentered="1"/>
  <pageMargins left="0.23622047244094491" right="0.23622047244094491" top="0.74803149606299213" bottom="0.74803149606299213" header="0.31496062992125984" footer="0.31496062992125984"/>
  <pageSetup paperSize="9"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147"/>
  <sheetViews>
    <sheetView view="pageBreakPreview" topLeftCell="A49" zoomScaleNormal="100" zoomScaleSheetLayoutView="100" workbookViewId="0">
      <selection activeCell="H16" sqref="H16:AH16"/>
    </sheetView>
  </sheetViews>
  <sheetFormatPr defaultColWidth="2.58203125" defaultRowHeight="20.149999999999999" customHeight="1" x14ac:dyDescent="0.2"/>
  <cols>
    <col min="1" max="1" width="3.33203125" style="44" customWidth="1"/>
    <col min="2" max="7" width="2.83203125" style="44" customWidth="1"/>
    <col min="8" max="33" width="2.58203125" style="44" customWidth="1"/>
    <col min="34" max="34" width="5.58203125" style="44" customWidth="1"/>
    <col min="35" max="36" width="2.83203125" style="44" customWidth="1"/>
    <col min="37" max="256" width="2.58203125" style="44"/>
    <col min="257" max="289" width="2.58203125" style="44" customWidth="1"/>
    <col min="290" max="290" width="4.08203125" style="44" customWidth="1"/>
    <col min="291" max="292" width="2.83203125" style="44" customWidth="1"/>
    <col min="293" max="512" width="2.58203125" style="44"/>
    <col min="513" max="545" width="2.58203125" style="44" customWidth="1"/>
    <col min="546" max="546" width="4.08203125" style="44" customWidth="1"/>
    <col min="547" max="548" width="2.83203125" style="44" customWidth="1"/>
    <col min="549" max="768" width="2.58203125" style="44"/>
    <col min="769" max="801" width="2.58203125" style="44" customWidth="1"/>
    <col min="802" max="802" width="4.08203125" style="44" customWidth="1"/>
    <col min="803" max="804" width="2.83203125" style="44" customWidth="1"/>
    <col min="805" max="1024" width="2.58203125" style="44"/>
    <col min="1025" max="1057" width="2.58203125" style="44" customWidth="1"/>
    <col min="1058" max="1058" width="4.08203125" style="44" customWidth="1"/>
    <col min="1059" max="1060" width="2.83203125" style="44" customWidth="1"/>
    <col min="1061" max="1280" width="2.58203125" style="44"/>
    <col min="1281" max="1313" width="2.58203125" style="44" customWidth="1"/>
    <col min="1314" max="1314" width="4.08203125" style="44" customWidth="1"/>
    <col min="1315" max="1316" width="2.83203125" style="44" customWidth="1"/>
    <col min="1317" max="1536" width="2.58203125" style="44"/>
    <col min="1537" max="1569" width="2.58203125" style="44" customWidth="1"/>
    <col min="1570" max="1570" width="4.08203125" style="44" customWidth="1"/>
    <col min="1571" max="1572" width="2.83203125" style="44" customWidth="1"/>
    <col min="1573" max="1792" width="2.58203125" style="44"/>
    <col min="1793" max="1825" width="2.58203125" style="44" customWidth="1"/>
    <col min="1826" max="1826" width="4.08203125" style="44" customWidth="1"/>
    <col min="1827" max="1828" width="2.83203125" style="44" customWidth="1"/>
    <col min="1829" max="2048" width="2.58203125" style="44"/>
    <col min="2049" max="2081" width="2.58203125" style="44" customWidth="1"/>
    <col min="2082" max="2082" width="4.08203125" style="44" customWidth="1"/>
    <col min="2083" max="2084" width="2.83203125" style="44" customWidth="1"/>
    <col min="2085" max="2304" width="2.58203125" style="44"/>
    <col min="2305" max="2337" width="2.58203125" style="44" customWidth="1"/>
    <col min="2338" max="2338" width="4.08203125" style="44" customWidth="1"/>
    <col min="2339" max="2340" width="2.83203125" style="44" customWidth="1"/>
    <col min="2341" max="2560" width="2.58203125" style="44"/>
    <col min="2561" max="2593" width="2.58203125" style="44" customWidth="1"/>
    <col min="2594" max="2594" width="4.08203125" style="44" customWidth="1"/>
    <col min="2595" max="2596" width="2.83203125" style="44" customWidth="1"/>
    <col min="2597" max="2816" width="2.58203125" style="44"/>
    <col min="2817" max="2849" width="2.58203125" style="44" customWidth="1"/>
    <col min="2850" max="2850" width="4.08203125" style="44" customWidth="1"/>
    <col min="2851" max="2852" width="2.83203125" style="44" customWidth="1"/>
    <col min="2853" max="3072" width="2.58203125" style="44"/>
    <col min="3073" max="3105" width="2.58203125" style="44" customWidth="1"/>
    <col min="3106" max="3106" width="4.08203125" style="44" customWidth="1"/>
    <col min="3107" max="3108" width="2.83203125" style="44" customWidth="1"/>
    <col min="3109" max="3328" width="2.58203125" style="44"/>
    <col min="3329" max="3361" width="2.58203125" style="44" customWidth="1"/>
    <col min="3362" max="3362" width="4.08203125" style="44" customWidth="1"/>
    <col min="3363" max="3364" width="2.83203125" style="44" customWidth="1"/>
    <col min="3365" max="3584" width="2.58203125" style="44"/>
    <col min="3585" max="3617" width="2.58203125" style="44" customWidth="1"/>
    <col min="3618" max="3618" width="4.08203125" style="44" customWidth="1"/>
    <col min="3619" max="3620" width="2.83203125" style="44" customWidth="1"/>
    <col min="3621" max="3840" width="2.58203125" style="44"/>
    <col min="3841" max="3873" width="2.58203125" style="44" customWidth="1"/>
    <col min="3874" max="3874" width="4.08203125" style="44" customWidth="1"/>
    <col min="3875" max="3876" width="2.83203125" style="44" customWidth="1"/>
    <col min="3877" max="4096" width="2.58203125" style="44"/>
    <col min="4097" max="4129" width="2.58203125" style="44" customWidth="1"/>
    <col min="4130" max="4130" width="4.08203125" style="44" customWidth="1"/>
    <col min="4131" max="4132" width="2.83203125" style="44" customWidth="1"/>
    <col min="4133" max="4352" width="2.58203125" style="44"/>
    <col min="4353" max="4385" width="2.58203125" style="44" customWidth="1"/>
    <col min="4386" max="4386" width="4.08203125" style="44" customWidth="1"/>
    <col min="4387" max="4388" width="2.83203125" style="44" customWidth="1"/>
    <col min="4389" max="4608" width="2.58203125" style="44"/>
    <col min="4609" max="4641" width="2.58203125" style="44" customWidth="1"/>
    <col min="4642" max="4642" width="4.08203125" style="44" customWidth="1"/>
    <col min="4643" max="4644" width="2.83203125" style="44" customWidth="1"/>
    <col min="4645" max="4864" width="2.58203125" style="44"/>
    <col min="4865" max="4897" width="2.58203125" style="44" customWidth="1"/>
    <col min="4898" max="4898" width="4.08203125" style="44" customWidth="1"/>
    <col min="4899" max="4900" width="2.83203125" style="44" customWidth="1"/>
    <col min="4901" max="5120" width="2.58203125" style="44"/>
    <col min="5121" max="5153" width="2.58203125" style="44" customWidth="1"/>
    <col min="5154" max="5154" width="4.08203125" style="44" customWidth="1"/>
    <col min="5155" max="5156" width="2.83203125" style="44" customWidth="1"/>
    <col min="5157" max="5376" width="2.58203125" style="44"/>
    <col min="5377" max="5409" width="2.58203125" style="44" customWidth="1"/>
    <col min="5410" max="5410" width="4.08203125" style="44" customWidth="1"/>
    <col min="5411" max="5412" width="2.83203125" style="44" customWidth="1"/>
    <col min="5413" max="5632" width="2.58203125" style="44"/>
    <col min="5633" max="5665" width="2.58203125" style="44" customWidth="1"/>
    <col min="5666" max="5666" width="4.08203125" style="44" customWidth="1"/>
    <col min="5667" max="5668" width="2.83203125" style="44" customWidth="1"/>
    <col min="5669" max="5888" width="2.58203125" style="44"/>
    <col min="5889" max="5921" width="2.58203125" style="44" customWidth="1"/>
    <col min="5922" max="5922" width="4.08203125" style="44" customWidth="1"/>
    <col min="5923" max="5924" width="2.83203125" style="44" customWidth="1"/>
    <col min="5925" max="6144" width="2.58203125" style="44"/>
    <col min="6145" max="6177" width="2.58203125" style="44" customWidth="1"/>
    <col min="6178" max="6178" width="4.08203125" style="44" customWidth="1"/>
    <col min="6179" max="6180" width="2.83203125" style="44" customWidth="1"/>
    <col min="6181" max="6400" width="2.58203125" style="44"/>
    <col min="6401" max="6433" width="2.58203125" style="44" customWidth="1"/>
    <col min="6434" max="6434" width="4.08203125" style="44" customWidth="1"/>
    <col min="6435" max="6436" width="2.83203125" style="44" customWidth="1"/>
    <col min="6437" max="6656" width="2.58203125" style="44"/>
    <col min="6657" max="6689" width="2.58203125" style="44" customWidth="1"/>
    <col min="6690" max="6690" width="4.08203125" style="44" customWidth="1"/>
    <col min="6691" max="6692" width="2.83203125" style="44" customWidth="1"/>
    <col min="6693" max="6912" width="2.58203125" style="44"/>
    <col min="6913" max="6945" width="2.58203125" style="44" customWidth="1"/>
    <col min="6946" max="6946" width="4.08203125" style="44" customWidth="1"/>
    <col min="6947" max="6948" width="2.83203125" style="44" customWidth="1"/>
    <col min="6949" max="7168" width="2.58203125" style="44"/>
    <col min="7169" max="7201" width="2.58203125" style="44" customWidth="1"/>
    <col min="7202" max="7202" width="4.08203125" style="44" customWidth="1"/>
    <col min="7203" max="7204" width="2.83203125" style="44" customWidth="1"/>
    <col min="7205" max="7424" width="2.58203125" style="44"/>
    <col min="7425" max="7457" width="2.58203125" style="44" customWidth="1"/>
    <col min="7458" max="7458" width="4.08203125" style="44" customWidth="1"/>
    <col min="7459" max="7460" width="2.83203125" style="44" customWidth="1"/>
    <col min="7461" max="7680" width="2.58203125" style="44"/>
    <col min="7681" max="7713" width="2.58203125" style="44" customWidth="1"/>
    <col min="7714" max="7714" width="4.08203125" style="44" customWidth="1"/>
    <col min="7715" max="7716" width="2.83203125" style="44" customWidth="1"/>
    <col min="7717" max="7936" width="2.58203125" style="44"/>
    <col min="7937" max="7969" width="2.58203125" style="44" customWidth="1"/>
    <col min="7970" max="7970" width="4.08203125" style="44" customWidth="1"/>
    <col min="7971" max="7972" width="2.83203125" style="44" customWidth="1"/>
    <col min="7973" max="8192" width="2.58203125" style="44"/>
    <col min="8193" max="8225" width="2.58203125" style="44" customWidth="1"/>
    <col min="8226" max="8226" width="4.08203125" style="44" customWidth="1"/>
    <col min="8227" max="8228" width="2.83203125" style="44" customWidth="1"/>
    <col min="8229" max="8448" width="2.58203125" style="44"/>
    <col min="8449" max="8481" width="2.58203125" style="44" customWidth="1"/>
    <col min="8482" max="8482" width="4.08203125" style="44" customWidth="1"/>
    <col min="8483" max="8484" width="2.83203125" style="44" customWidth="1"/>
    <col min="8485" max="8704" width="2.58203125" style="44"/>
    <col min="8705" max="8737" width="2.58203125" style="44" customWidth="1"/>
    <col min="8738" max="8738" width="4.08203125" style="44" customWidth="1"/>
    <col min="8739" max="8740" width="2.83203125" style="44" customWidth="1"/>
    <col min="8741" max="8960" width="2.58203125" style="44"/>
    <col min="8961" max="8993" width="2.58203125" style="44" customWidth="1"/>
    <col min="8994" max="8994" width="4.08203125" style="44" customWidth="1"/>
    <col min="8995" max="8996" width="2.83203125" style="44" customWidth="1"/>
    <col min="8997" max="9216" width="2.58203125" style="44"/>
    <col min="9217" max="9249" width="2.58203125" style="44" customWidth="1"/>
    <col min="9250" max="9250" width="4.08203125" style="44" customWidth="1"/>
    <col min="9251" max="9252" width="2.83203125" style="44" customWidth="1"/>
    <col min="9253" max="9472" width="2.58203125" style="44"/>
    <col min="9473" max="9505" width="2.58203125" style="44" customWidth="1"/>
    <col min="9506" max="9506" width="4.08203125" style="44" customWidth="1"/>
    <col min="9507" max="9508" width="2.83203125" style="44" customWidth="1"/>
    <col min="9509" max="9728" width="2.58203125" style="44"/>
    <col min="9729" max="9761" width="2.58203125" style="44" customWidth="1"/>
    <col min="9762" max="9762" width="4.08203125" style="44" customWidth="1"/>
    <col min="9763" max="9764" width="2.83203125" style="44" customWidth="1"/>
    <col min="9765" max="9984" width="2.58203125" style="44"/>
    <col min="9985" max="10017" width="2.58203125" style="44" customWidth="1"/>
    <col min="10018" max="10018" width="4.08203125" style="44" customWidth="1"/>
    <col min="10019" max="10020" width="2.83203125" style="44" customWidth="1"/>
    <col min="10021" max="10240" width="2.58203125" style="44"/>
    <col min="10241" max="10273" width="2.58203125" style="44" customWidth="1"/>
    <col min="10274" max="10274" width="4.08203125" style="44" customWidth="1"/>
    <col min="10275" max="10276" width="2.83203125" style="44" customWidth="1"/>
    <col min="10277" max="10496" width="2.58203125" style="44"/>
    <col min="10497" max="10529" width="2.58203125" style="44" customWidth="1"/>
    <col min="10530" max="10530" width="4.08203125" style="44" customWidth="1"/>
    <col min="10531" max="10532" width="2.83203125" style="44" customWidth="1"/>
    <col min="10533" max="10752" width="2.58203125" style="44"/>
    <col min="10753" max="10785" width="2.58203125" style="44" customWidth="1"/>
    <col min="10786" max="10786" width="4.08203125" style="44" customWidth="1"/>
    <col min="10787" max="10788" width="2.83203125" style="44" customWidth="1"/>
    <col min="10789" max="11008" width="2.58203125" style="44"/>
    <col min="11009" max="11041" width="2.58203125" style="44" customWidth="1"/>
    <col min="11042" max="11042" width="4.08203125" style="44" customWidth="1"/>
    <col min="11043" max="11044" width="2.83203125" style="44" customWidth="1"/>
    <col min="11045" max="11264" width="2.58203125" style="44"/>
    <col min="11265" max="11297" width="2.58203125" style="44" customWidth="1"/>
    <col min="11298" max="11298" width="4.08203125" style="44" customWidth="1"/>
    <col min="11299" max="11300" width="2.83203125" style="44" customWidth="1"/>
    <col min="11301" max="11520" width="2.58203125" style="44"/>
    <col min="11521" max="11553" width="2.58203125" style="44" customWidth="1"/>
    <col min="11554" max="11554" width="4.08203125" style="44" customWidth="1"/>
    <col min="11555" max="11556" width="2.83203125" style="44" customWidth="1"/>
    <col min="11557" max="11776" width="2.58203125" style="44"/>
    <col min="11777" max="11809" width="2.58203125" style="44" customWidth="1"/>
    <col min="11810" max="11810" width="4.08203125" style="44" customWidth="1"/>
    <col min="11811" max="11812" width="2.83203125" style="44" customWidth="1"/>
    <col min="11813" max="12032" width="2.58203125" style="44"/>
    <col min="12033" max="12065" width="2.58203125" style="44" customWidth="1"/>
    <col min="12066" max="12066" width="4.08203125" style="44" customWidth="1"/>
    <col min="12067" max="12068" width="2.83203125" style="44" customWidth="1"/>
    <col min="12069" max="12288" width="2.58203125" style="44"/>
    <col min="12289" max="12321" width="2.58203125" style="44" customWidth="1"/>
    <col min="12322" max="12322" width="4.08203125" style="44" customWidth="1"/>
    <col min="12323" max="12324" width="2.83203125" style="44" customWidth="1"/>
    <col min="12325" max="12544" width="2.58203125" style="44"/>
    <col min="12545" max="12577" width="2.58203125" style="44" customWidth="1"/>
    <col min="12578" max="12578" width="4.08203125" style="44" customWidth="1"/>
    <col min="12579" max="12580" width="2.83203125" style="44" customWidth="1"/>
    <col min="12581" max="12800" width="2.58203125" style="44"/>
    <col min="12801" max="12833" width="2.58203125" style="44" customWidth="1"/>
    <col min="12834" max="12834" width="4.08203125" style="44" customWidth="1"/>
    <col min="12835" max="12836" width="2.83203125" style="44" customWidth="1"/>
    <col min="12837" max="13056" width="2.58203125" style="44"/>
    <col min="13057" max="13089" width="2.58203125" style="44" customWidth="1"/>
    <col min="13090" max="13090" width="4.08203125" style="44" customWidth="1"/>
    <col min="13091" max="13092" width="2.83203125" style="44" customWidth="1"/>
    <col min="13093" max="13312" width="2.58203125" style="44"/>
    <col min="13313" max="13345" width="2.58203125" style="44" customWidth="1"/>
    <col min="13346" max="13346" width="4.08203125" style="44" customWidth="1"/>
    <col min="13347" max="13348" width="2.83203125" style="44" customWidth="1"/>
    <col min="13349" max="13568" width="2.58203125" style="44"/>
    <col min="13569" max="13601" width="2.58203125" style="44" customWidth="1"/>
    <col min="13602" max="13602" width="4.08203125" style="44" customWidth="1"/>
    <col min="13603" max="13604" width="2.83203125" style="44" customWidth="1"/>
    <col min="13605" max="13824" width="2.58203125" style="44"/>
    <col min="13825" max="13857" width="2.58203125" style="44" customWidth="1"/>
    <col min="13858" max="13858" width="4.08203125" style="44" customWidth="1"/>
    <col min="13859" max="13860" width="2.83203125" style="44" customWidth="1"/>
    <col min="13861" max="14080" width="2.58203125" style="44"/>
    <col min="14081" max="14113" width="2.58203125" style="44" customWidth="1"/>
    <col min="14114" max="14114" width="4.08203125" style="44" customWidth="1"/>
    <col min="14115" max="14116" width="2.83203125" style="44" customWidth="1"/>
    <col min="14117" max="14336" width="2.58203125" style="44"/>
    <col min="14337" max="14369" width="2.58203125" style="44" customWidth="1"/>
    <col min="14370" max="14370" width="4.08203125" style="44" customWidth="1"/>
    <col min="14371" max="14372" width="2.83203125" style="44" customWidth="1"/>
    <col min="14373" max="14592" width="2.58203125" style="44"/>
    <col min="14593" max="14625" width="2.58203125" style="44" customWidth="1"/>
    <col min="14626" max="14626" width="4.08203125" style="44" customWidth="1"/>
    <col min="14627" max="14628" width="2.83203125" style="44" customWidth="1"/>
    <col min="14629" max="14848" width="2.58203125" style="44"/>
    <col min="14849" max="14881" width="2.58203125" style="44" customWidth="1"/>
    <col min="14882" max="14882" width="4.08203125" style="44" customWidth="1"/>
    <col min="14883" max="14884" width="2.83203125" style="44" customWidth="1"/>
    <col min="14885" max="15104" width="2.58203125" style="44"/>
    <col min="15105" max="15137" width="2.58203125" style="44" customWidth="1"/>
    <col min="15138" max="15138" width="4.08203125" style="44" customWidth="1"/>
    <col min="15139" max="15140" width="2.83203125" style="44" customWidth="1"/>
    <col min="15141" max="15360" width="2.58203125" style="44"/>
    <col min="15361" max="15393" width="2.58203125" style="44" customWidth="1"/>
    <col min="15394" max="15394" width="4.08203125" style="44" customWidth="1"/>
    <col min="15395" max="15396" width="2.83203125" style="44" customWidth="1"/>
    <col min="15397" max="15616" width="2.58203125" style="44"/>
    <col min="15617" max="15649" width="2.58203125" style="44" customWidth="1"/>
    <col min="15650" max="15650" width="4.08203125" style="44" customWidth="1"/>
    <col min="15651" max="15652" width="2.83203125" style="44" customWidth="1"/>
    <col min="15653" max="15872" width="2.58203125" style="44"/>
    <col min="15873" max="15905" width="2.58203125" style="44" customWidth="1"/>
    <col min="15906" max="15906" width="4.08203125" style="44" customWidth="1"/>
    <col min="15907" max="15908" width="2.83203125" style="44" customWidth="1"/>
    <col min="15909" max="16128" width="2.58203125" style="44"/>
    <col min="16129" max="16161" width="2.58203125" style="44" customWidth="1"/>
    <col min="16162" max="16162" width="4.08203125" style="44" customWidth="1"/>
    <col min="16163" max="16164" width="2.83203125" style="44" customWidth="1"/>
    <col min="16165" max="16384" width="2.58203125" style="44"/>
  </cols>
  <sheetData>
    <row r="1" spans="1:72" ht="9" customHeight="1" x14ac:dyDescent="0.2"/>
    <row r="2" spans="1:72" ht="17.25" customHeight="1" x14ac:dyDescent="0.2">
      <c r="A2" s="121" t="s">
        <v>87</v>
      </c>
      <c r="B2" s="45"/>
      <c r="C2" s="45"/>
      <c r="D2" s="45"/>
      <c r="E2" s="45"/>
      <c r="F2" s="45"/>
      <c r="G2" s="45"/>
      <c r="M2" s="46"/>
      <c r="N2" s="46"/>
      <c r="W2" s="47"/>
      <c r="Y2" s="46"/>
      <c r="Z2" s="46"/>
      <c r="AK2" s="117"/>
      <c r="AL2" s="117"/>
      <c r="AM2" s="117"/>
      <c r="AN2" s="117"/>
      <c r="AO2" s="117"/>
      <c r="AP2" s="117"/>
      <c r="AQ2" s="117"/>
      <c r="AR2" s="117"/>
      <c r="AS2" s="117"/>
      <c r="AT2" s="117"/>
      <c r="AU2" s="117"/>
      <c r="AV2" s="117"/>
      <c r="AW2" s="102"/>
      <c r="AX2" s="102"/>
      <c r="AY2" s="102"/>
      <c r="AZ2" s="102"/>
      <c r="BA2" s="102"/>
      <c r="BB2" s="102"/>
      <c r="BC2" s="102"/>
      <c r="BD2" s="102"/>
      <c r="BE2" s="102"/>
      <c r="BF2" s="102"/>
      <c r="BG2" s="102"/>
      <c r="BH2" s="102"/>
      <c r="BI2" s="47"/>
      <c r="BJ2" s="47"/>
      <c r="BK2" s="47"/>
      <c r="BL2" s="47"/>
      <c r="BM2" s="47"/>
      <c r="BN2" s="47"/>
      <c r="BO2" s="47"/>
      <c r="BP2" s="47"/>
      <c r="BQ2" s="47"/>
      <c r="BR2" s="102"/>
      <c r="BS2" s="102"/>
      <c r="BT2" s="102"/>
    </row>
    <row r="3" spans="1:72" ht="6" customHeight="1" x14ac:dyDescent="0.2">
      <c r="W3" s="47"/>
      <c r="X3" s="47"/>
      <c r="Y3" s="47"/>
      <c r="Z3" s="47"/>
      <c r="AA3" s="47"/>
      <c r="AB3" s="47"/>
      <c r="AC3" s="47"/>
      <c r="AD3" s="47"/>
      <c r="AE3" s="47"/>
      <c r="AK3" s="117"/>
      <c r="AL3" s="117"/>
      <c r="AM3" s="117"/>
      <c r="AN3" s="117"/>
      <c r="AO3" s="117"/>
      <c r="AP3" s="117"/>
      <c r="AQ3" s="117"/>
      <c r="AR3" s="117"/>
      <c r="AS3" s="117"/>
      <c r="AT3" s="117"/>
      <c r="AU3" s="117"/>
      <c r="AV3" s="117"/>
      <c r="AW3" s="102"/>
      <c r="AX3" s="102"/>
      <c r="AY3" s="102"/>
      <c r="AZ3" s="102"/>
      <c r="BA3" s="102"/>
      <c r="BB3" s="102"/>
      <c r="BC3" s="102"/>
      <c r="BD3" s="102"/>
      <c r="BE3" s="102"/>
      <c r="BF3" s="102"/>
      <c r="BG3" s="102"/>
      <c r="BH3" s="102"/>
      <c r="BI3" s="47"/>
      <c r="BJ3" s="47"/>
      <c r="BK3" s="47"/>
      <c r="BL3" s="47"/>
      <c r="BM3" s="47"/>
      <c r="BN3" s="47"/>
      <c r="BO3" s="47"/>
      <c r="BP3" s="47"/>
      <c r="BQ3" s="47"/>
      <c r="BR3" s="102"/>
      <c r="BS3" s="102"/>
      <c r="BT3" s="102"/>
    </row>
    <row r="4" spans="1:72" ht="16.5" x14ac:dyDescent="0.2">
      <c r="A4" s="696" t="s">
        <v>73</v>
      </c>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6"/>
      <c r="AC4" s="696"/>
      <c r="AD4" s="696"/>
      <c r="AE4" s="696"/>
      <c r="AF4" s="696"/>
      <c r="AG4" s="696"/>
      <c r="AH4" s="696"/>
      <c r="AK4" s="117"/>
      <c r="AL4" s="117"/>
      <c r="AM4" s="117"/>
      <c r="AN4" s="117"/>
      <c r="AO4" s="117"/>
      <c r="AP4" s="117"/>
      <c r="AQ4" s="117"/>
      <c r="AR4" s="117"/>
      <c r="AS4" s="117"/>
      <c r="AT4" s="117"/>
      <c r="AU4" s="117"/>
      <c r="AV4" s="117"/>
      <c r="AW4" s="102"/>
      <c r="AX4" s="102"/>
      <c r="AY4" s="102"/>
      <c r="AZ4" s="102"/>
      <c r="BA4" s="102"/>
      <c r="BB4" s="102"/>
      <c r="BC4" s="102"/>
      <c r="BD4" s="102"/>
      <c r="BE4" s="102"/>
      <c r="BF4" s="102"/>
      <c r="BG4" s="102"/>
      <c r="BH4" s="102"/>
      <c r="BI4" s="102"/>
      <c r="BJ4" s="102"/>
      <c r="BK4" s="102"/>
      <c r="BL4" s="102"/>
      <c r="BM4" s="47"/>
      <c r="BN4" s="47"/>
      <c r="BO4" s="47"/>
      <c r="BP4" s="47"/>
      <c r="BQ4" s="47"/>
      <c r="BR4" s="47"/>
      <c r="BS4" s="47"/>
      <c r="BT4" s="47"/>
    </row>
    <row r="5" spans="1:72" ht="9.75" customHeight="1" x14ac:dyDescent="0.2">
      <c r="G5" s="102"/>
      <c r="H5" s="102"/>
      <c r="I5" s="102"/>
      <c r="J5" s="102"/>
      <c r="K5" s="102"/>
      <c r="L5" s="102"/>
      <c r="M5" s="102"/>
      <c r="N5" s="102"/>
      <c r="O5" s="102"/>
      <c r="P5" s="102"/>
      <c r="Q5" s="102"/>
      <c r="R5" s="102"/>
      <c r="AK5" s="117"/>
      <c r="AL5" s="117"/>
      <c r="AM5" s="117"/>
      <c r="AN5" s="117"/>
      <c r="AO5" s="117"/>
      <c r="AP5" s="117"/>
      <c r="AQ5" s="117"/>
      <c r="AR5" s="117"/>
      <c r="AS5" s="117"/>
      <c r="AT5" s="117"/>
      <c r="AU5" s="117"/>
      <c r="AV5" s="117"/>
      <c r="AW5" s="102"/>
      <c r="AX5" s="102"/>
      <c r="AY5" s="102"/>
      <c r="AZ5" s="102"/>
      <c r="BA5" s="102"/>
      <c r="BB5" s="102"/>
      <c r="BC5" s="102"/>
      <c r="BD5" s="102"/>
      <c r="BE5" s="102"/>
      <c r="BF5" s="102"/>
      <c r="BG5" s="102"/>
      <c r="BH5" s="102"/>
      <c r="BI5" s="102"/>
      <c r="BJ5" s="102"/>
      <c r="BK5" s="102"/>
      <c r="BL5" s="102"/>
      <c r="BM5" s="47"/>
      <c r="BN5" s="47"/>
      <c r="BO5" s="47"/>
      <c r="BP5" s="47"/>
      <c r="BQ5" s="47"/>
      <c r="BR5" s="47"/>
      <c r="BS5" s="47"/>
      <c r="BT5" s="47"/>
    </row>
    <row r="6" spans="1:72" ht="16" customHeight="1" x14ac:dyDescent="0.2">
      <c r="C6" s="102"/>
      <c r="D6" s="102"/>
      <c r="F6" s="102"/>
      <c r="G6" s="102"/>
      <c r="H6" s="102"/>
      <c r="I6" s="102"/>
      <c r="J6" s="102"/>
      <c r="K6" s="102"/>
      <c r="Z6" s="724"/>
      <c r="AA6" s="724"/>
      <c r="AB6" s="44" t="s">
        <v>74</v>
      </c>
      <c r="AC6" s="724"/>
      <c r="AD6" s="724"/>
      <c r="AE6" s="44" t="s">
        <v>18</v>
      </c>
      <c r="AF6" s="724"/>
      <c r="AG6" s="724"/>
      <c r="AH6" s="44" t="s">
        <v>19</v>
      </c>
      <c r="AK6" s="117"/>
      <c r="AL6" s="117"/>
      <c r="AM6" s="117"/>
      <c r="AN6" s="117"/>
      <c r="AO6" s="117"/>
      <c r="AP6" s="117"/>
      <c r="AQ6" s="117"/>
      <c r="AR6" s="117"/>
      <c r="AS6" s="117"/>
      <c r="AT6" s="117"/>
      <c r="AU6" s="117"/>
      <c r="AV6" s="117"/>
      <c r="AW6" s="102"/>
      <c r="AX6" s="102"/>
      <c r="AY6" s="102"/>
      <c r="AZ6" s="102"/>
      <c r="BA6" s="102"/>
      <c r="BB6" s="102"/>
      <c r="BC6" s="102"/>
      <c r="BD6" s="102"/>
      <c r="BE6" s="102"/>
      <c r="BF6" s="102"/>
      <c r="BG6" s="102"/>
      <c r="BH6" s="102"/>
      <c r="BI6" s="102"/>
      <c r="BJ6" s="102"/>
      <c r="BK6" s="102"/>
      <c r="BL6" s="102"/>
      <c r="BM6" s="47"/>
      <c r="BN6" s="47"/>
      <c r="BO6" s="47"/>
      <c r="BP6" s="47"/>
      <c r="BQ6" s="47"/>
      <c r="BR6" s="47"/>
      <c r="BS6" s="47"/>
      <c r="BT6" s="47"/>
    </row>
    <row r="7" spans="1:72" ht="8.15" customHeight="1" x14ac:dyDescent="0.2">
      <c r="C7" s="102"/>
      <c r="D7" s="102"/>
      <c r="E7" s="102"/>
      <c r="F7" s="102"/>
      <c r="G7" s="102"/>
      <c r="H7" s="102"/>
      <c r="I7" s="102"/>
      <c r="J7" s="102"/>
      <c r="K7" s="102"/>
      <c r="AK7" s="117"/>
      <c r="AL7" s="117"/>
      <c r="AM7" s="117"/>
      <c r="AN7" s="117"/>
      <c r="AO7" s="117"/>
      <c r="AP7" s="117"/>
      <c r="AQ7" s="117"/>
      <c r="AR7" s="117"/>
      <c r="AS7" s="117"/>
      <c r="AT7" s="117"/>
      <c r="AU7" s="117"/>
      <c r="AV7" s="117"/>
      <c r="AW7" s="102"/>
      <c r="AX7" s="102"/>
      <c r="AY7" s="102"/>
      <c r="AZ7" s="102"/>
      <c r="BA7" s="102"/>
      <c r="BB7" s="102"/>
      <c r="BC7" s="102"/>
      <c r="BD7" s="102"/>
      <c r="BE7" s="102"/>
      <c r="BF7" s="102"/>
      <c r="BG7" s="102"/>
      <c r="BH7" s="102"/>
      <c r="BI7" s="102"/>
      <c r="BJ7" s="102"/>
      <c r="BK7" s="102"/>
      <c r="BL7" s="102"/>
      <c r="BM7" s="47"/>
      <c r="BN7" s="47"/>
      <c r="BO7" s="47"/>
      <c r="BP7" s="47"/>
      <c r="BQ7" s="47"/>
      <c r="BR7" s="47"/>
      <c r="BS7" s="47"/>
      <c r="BT7" s="47"/>
    </row>
    <row r="8" spans="1:72" ht="16.5" customHeight="1" x14ac:dyDescent="0.2">
      <c r="B8" s="44" t="s">
        <v>404</v>
      </c>
      <c r="H8" s="102"/>
      <c r="I8" s="102"/>
      <c r="J8" s="102"/>
      <c r="K8" s="102"/>
      <c r="Q8" s="725" t="s">
        <v>75</v>
      </c>
      <c r="R8" s="725"/>
      <c r="S8" s="725"/>
      <c r="W8" s="726"/>
      <c r="X8" s="726"/>
      <c r="Y8" s="726"/>
      <c r="Z8" s="726"/>
      <c r="AA8" s="726"/>
      <c r="AB8" s="726"/>
      <c r="AC8" s="726"/>
      <c r="AD8" s="726"/>
      <c r="AE8" s="726"/>
      <c r="AF8" s="726"/>
      <c r="AG8" s="726"/>
      <c r="AH8" s="726"/>
      <c r="AK8" s="117"/>
      <c r="AL8" s="117"/>
      <c r="AM8" s="117"/>
      <c r="AN8" s="117"/>
      <c r="AO8" s="117"/>
      <c r="AP8" s="117"/>
      <c r="AQ8" s="117"/>
      <c r="AR8" s="117"/>
      <c r="AS8" s="117"/>
      <c r="AT8" s="117"/>
      <c r="AU8" s="117"/>
      <c r="AV8" s="117"/>
      <c r="AW8" s="102"/>
      <c r="AX8" s="102"/>
      <c r="AY8" s="102"/>
      <c r="AZ8" s="102"/>
      <c r="BA8" s="102"/>
      <c r="BB8" s="102"/>
      <c r="BC8" s="102"/>
      <c r="BD8" s="102"/>
      <c r="BE8" s="102"/>
      <c r="BF8" s="102"/>
      <c r="BG8" s="102"/>
      <c r="BH8" s="102"/>
      <c r="BI8" s="102"/>
      <c r="BJ8" s="102"/>
      <c r="BK8" s="102"/>
      <c r="BL8" s="102"/>
      <c r="BM8" s="47"/>
      <c r="BN8" s="47"/>
      <c r="BO8" s="47"/>
      <c r="BP8" s="47"/>
      <c r="BQ8" s="47"/>
      <c r="BR8" s="47"/>
      <c r="BS8" s="47"/>
      <c r="BT8" s="47"/>
    </row>
    <row r="9" spans="1:72" ht="16.5" customHeight="1" x14ac:dyDescent="0.2">
      <c r="C9" s="102"/>
      <c r="D9" s="102"/>
      <c r="E9" s="102"/>
      <c r="F9" s="102"/>
      <c r="G9" s="102"/>
      <c r="H9" s="102"/>
      <c r="I9" s="102"/>
      <c r="J9" s="102"/>
      <c r="K9" s="102"/>
      <c r="M9" s="44" t="s">
        <v>76</v>
      </c>
      <c r="Q9" s="725" t="s">
        <v>194</v>
      </c>
      <c r="R9" s="725"/>
      <c r="S9" s="725"/>
      <c r="W9" s="726"/>
      <c r="X9" s="726"/>
      <c r="Y9" s="726"/>
      <c r="Z9" s="726"/>
      <c r="AA9" s="726"/>
      <c r="AB9" s="726"/>
      <c r="AC9" s="726"/>
      <c r="AD9" s="726"/>
      <c r="AE9" s="726"/>
      <c r="AF9" s="726"/>
      <c r="AG9" s="726"/>
      <c r="AH9" s="726"/>
      <c r="AK9" s="117"/>
      <c r="AL9" s="117"/>
      <c r="AM9" s="117"/>
      <c r="AN9" s="117"/>
      <c r="AO9" s="117"/>
      <c r="AP9" s="117"/>
      <c r="AQ9" s="117"/>
      <c r="AR9" s="117"/>
      <c r="AS9" s="117"/>
      <c r="AT9" s="117"/>
      <c r="AU9" s="117"/>
      <c r="AV9" s="117"/>
      <c r="AW9" s="102"/>
      <c r="AX9" s="102"/>
      <c r="AY9" s="102"/>
      <c r="AZ9" s="102"/>
      <c r="BA9" s="102"/>
      <c r="BB9" s="102"/>
      <c r="BC9" s="102"/>
      <c r="BD9" s="102"/>
      <c r="BE9" s="102"/>
      <c r="BF9" s="102"/>
      <c r="BG9" s="102"/>
      <c r="BH9" s="102"/>
      <c r="BI9" s="102"/>
      <c r="BJ9" s="102"/>
      <c r="BK9" s="102"/>
      <c r="BL9" s="102"/>
      <c r="BM9" s="47"/>
      <c r="BN9" s="47"/>
      <c r="BO9" s="47"/>
      <c r="BP9" s="47"/>
      <c r="BQ9" s="47"/>
      <c r="BR9" s="47"/>
      <c r="BS9" s="47"/>
      <c r="BT9" s="47"/>
    </row>
    <row r="10" spans="1:72" ht="16.5" customHeight="1" x14ac:dyDescent="0.2">
      <c r="C10" s="102"/>
      <c r="D10" s="102"/>
      <c r="E10" s="102"/>
      <c r="F10" s="102"/>
      <c r="G10" s="102"/>
      <c r="H10" s="102"/>
      <c r="I10" s="102"/>
      <c r="J10" s="102"/>
      <c r="K10" s="102"/>
      <c r="Q10" s="725" t="s">
        <v>77</v>
      </c>
      <c r="R10" s="725"/>
      <c r="S10" s="725"/>
      <c r="T10" s="725"/>
      <c r="U10" s="725"/>
      <c r="V10" s="725"/>
      <c r="W10" s="727"/>
      <c r="X10" s="727"/>
      <c r="Y10" s="727"/>
      <c r="Z10" s="727"/>
      <c r="AA10" s="727"/>
      <c r="AB10" s="727"/>
      <c r="AC10" s="727"/>
      <c r="AD10" s="727"/>
      <c r="AE10" s="727"/>
      <c r="AF10" s="727"/>
      <c r="AG10" s="727"/>
      <c r="AH10" s="118"/>
      <c r="AK10" s="117"/>
      <c r="AL10" s="117"/>
      <c r="AM10" s="117"/>
      <c r="AN10" s="117"/>
      <c r="AO10" s="117"/>
      <c r="AP10" s="117"/>
      <c r="AQ10" s="117"/>
      <c r="AR10" s="117"/>
      <c r="AS10" s="117"/>
      <c r="AT10" s="117"/>
      <c r="AU10" s="117"/>
      <c r="AV10" s="117"/>
      <c r="AW10" s="102"/>
      <c r="AX10" s="102"/>
      <c r="AY10" s="102"/>
      <c r="AZ10" s="102"/>
      <c r="BA10" s="102"/>
      <c r="BB10" s="102"/>
      <c r="BC10" s="102"/>
      <c r="BD10" s="102"/>
      <c r="BE10" s="102"/>
      <c r="BF10" s="102"/>
      <c r="BG10" s="102"/>
      <c r="BH10" s="102"/>
      <c r="BI10" s="102"/>
      <c r="BJ10" s="102"/>
      <c r="BK10" s="102"/>
      <c r="BL10" s="102"/>
      <c r="BM10" s="47"/>
      <c r="BN10" s="47"/>
      <c r="BO10" s="47"/>
      <c r="BP10" s="47"/>
      <c r="BQ10" s="47"/>
      <c r="BR10" s="47"/>
      <c r="BS10" s="47"/>
      <c r="BT10" s="47"/>
    </row>
    <row r="11" spans="1:72" ht="16" customHeight="1" x14ac:dyDescent="0.2">
      <c r="C11" s="102"/>
      <c r="D11" s="102"/>
      <c r="E11" s="102"/>
      <c r="F11" s="102"/>
      <c r="G11" s="102"/>
      <c r="H11" s="102"/>
      <c r="I11" s="102"/>
      <c r="J11" s="102"/>
      <c r="K11" s="102"/>
      <c r="X11" s="49"/>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47"/>
      <c r="BN11" s="47"/>
      <c r="BO11" s="47"/>
      <c r="BP11" s="47"/>
      <c r="BQ11" s="47"/>
      <c r="BR11" s="47"/>
      <c r="BS11" s="47"/>
      <c r="BT11" s="47"/>
    </row>
    <row r="12" spans="1:72" ht="16" customHeight="1" x14ac:dyDescent="0.2">
      <c r="A12" s="44" t="s">
        <v>78</v>
      </c>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47"/>
      <c r="BN12" s="47"/>
      <c r="BO12" s="47"/>
      <c r="BP12" s="47"/>
      <c r="BQ12" s="47"/>
      <c r="BR12" s="47"/>
      <c r="BS12" s="47"/>
      <c r="BT12" s="47"/>
    </row>
    <row r="13" spans="1:72" ht="8.15" customHeight="1" x14ac:dyDescent="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47"/>
      <c r="BN13" s="47"/>
      <c r="BO13" s="47"/>
      <c r="BP13" s="47"/>
      <c r="BQ13" s="47"/>
      <c r="BR13" s="47"/>
      <c r="BS13" s="47"/>
      <c r="BT13" s="47"/>
    </row>
    <row r="14" spans="1:72" ht="18.75" customHeight="1" x14ac:dyDescent="0.2">
      <c r="R14" s="732" t="s">
        <v>193</v>
      </c>
      <c r="S14" s="732"/>
      <c r="T14" s="732"/>
      <c r="U14" s="732"/>
      <c r="V14" s="732"/>
      <c r="W14" s="732"/>
      <c r="X14" s="732"/>
      <c r="Y14" s="732"/>
      <c r="Z14" s="732"/>
      <c r="AA14" s="732"/>
      <c r="AB14" s="697"/>
      <c r="AC14" s="697"/>
      <c r="AD14" s="697"/>
      <c r="AE14" s="697"/>
      <c r="AF14" s="697"/>
      <c r="AG14" s="697"/>
      <c r="AH14" s="697"/>
      <c r="AI14" s="47"/>
      <c r="AJ14" s="47"/>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47"/>
      <c r="BN14" s="47"/>
      <c r="BO14" s="47"/>
      <c r="BP14" s="47"/>
      <c r="BQ14" s="47"/>
      <c r="BR14" s="47"/>
      <c r="BS14" s="47"/>
      <c r="BT14" s="47"/>
    </row>
    <row r="15" spans="1:72" ht="15" customHeight="1" x14ac:dyDescent="0.2">
      <c r="A15" s="710" t="s">
        <v>79</v>
      </c>
      <c r="B15" s="731" t="s">
        <v>192</v>
      </c>
      <c r="C15" s="666"/>
      <c r="D15" s="666"/>
      <c r="E15" s="666"/>
      <c r="F15" s="666"/>
      <c r="G15" s="667"/>
      <c r="H15" s="737"/>
      <c r="I15" s="738"/>
      <c r="J15" s="738"/>
      <c r="K15" s="738"/>
      <c r="L15" s="738"/>
      <c r="M15" s="738"/>
      <c r="N15" s="738"/>
      <c r="O15" s="738"/>
      <c r="P15" s="738"/>
      <c r="Q15" s="738"/>
      <c r="R15" s="738"/>
      <c r="S15" s="738"/>
      <c r="T15" s="738"/>
      <c r="U15" s="738"/>
      <c r="V15" s="738"/>
      <c r="W15" s="738"/>
      <c r="X15" s="738"/>
      <c r="Y15" s="738"/>
      <c r="Z15" s="738"/>
      <c r="AA15" s="738"/>
      <c r="AB15" s="738"/>
      <c r="AC15" s="738"/>
      <c r="AD15" s="738"/>
      <c r="AE15" s="738"/>
      <c r="AF15" s="738"/>
      <c r="AG15" s="738"/>
      <c r="AH15" s="739"/>
      <c r="AI15" s="102"/>
      <c r="AJ15" s="102"/>
      <c r="AM15" s="50"/>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47"/>
      <c r="BN15" s="47"/>
      <c r="BO15" s="47"/>
      <c r="BP15" s="47"/>
      <c r="BQ15" s="47"/>
      <c r="BR15" s="47"/>
      <c r="BS15" s="47"/>
      <c r="BT15" s="47"/>
    </row>
    <row r="16" spans="1:72" ht="26.25" customHeight="1" x14ac:dyDescent="0.2">
      <c r="A16" s="711"/>
      <c r="B16" s="728" t="s">
        <v>191</v>
      </c>
      <c r="C16" s="729"/>
      <c r="D16" s="729"/>
      <c r="E16" s="729"/>
      <c r="F16" s="729"/>
      <c r="G16" s="730"/>
      <c r="H16" s="734"/>
      <c r="I16" s="735"/>
      <c r="J16" s="735"/>
      <c r="K16" s="735"/>
      <c r="L16" s="735"/>
      <c r="M16" s="735"/>
      <c r="N16" s="735"/>
      <c r="O16" s="735"/>
      <c r="P16" s="735"/>
      <c r="Q16" s="735"/>
      <c r="R16" s="735"/>
      <c r="S16" s="735"/>
      <c r="T16" s="735"/>
      <c r="U16" s="735"/>
      <c r="V16" s="735"/>
      <c r="W16" s="735"/>
      <c r="X16" s="735"/>
      <c r="Y16" s="735"/>
      <c r="Z16" s="735"/>
      <c r="AA16" s="735"/>
      <c r="AB16" s="735"/>
      <c r="AC16" s="735"/>
      <c r="AD16" s="735"/>
      <c r="AE16" s="735"/>
      <c r="AF16" s="735"/>
      <c r="AG16" s="735"/>
      <c r="AH16" s="736"/>
      <c r="AI16" s="102"/>
      <c r="AJ16" s="102"/>
      <c r="AM16" s="51"/>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row>
    <row r="17" spans="1:75" ht="16" customHeight="1" x14ac:dyDescent="0.2">
      <c r="A17" s="711"/>
      <c r="B17" s="713" t="s">
        <v>190</v>
      </c>
      <c r="C17" s="714"/>
      <c r="D17" s="714"/>
      <c r="E17" s="714"/>
      <c r="F17" s="714"/>
      <c r="G17" s="715"/>
      <c r="H17" s="691" t="s">
        <v>80</v>
      </c>
      <c r="I17" s="692"/>
      <c r="J17" s="692"/>
      <c r="K17" s="692"/>
      <c r="L17" s="684"/>
      <c r="M17" s="684"/>
      <c r="N17" s="684"/>
      <c r="O17" s="52" t="s">
        <v>10</v>
      </c>
      <c r="P17" s="685"/>
      <c r="Q17" s="685"/>
      <c r="R17" s="685"/>
      <c r="S17" s="685"/>
      <c r="T17" s="52" t="s">
        <v>11</v>
      </c>
      <c r="U17" s="116"/>
      <c r="V17" s="52"/>
      <c r="W17" s="52"/>
      <c r="X17" s="52"/>
      <c r="Y17" s="52"/>
      <c r="Z17" s="52"/>
      <c r="AA17" s="52"/>
      <c r="AB17" s="52"/>
      <c r="AC17" s="52"/>
      <c r="AD17" s="52"/>
      <c r="AE17" s="52"/>
      <c r="AF17" s="52"/>
      <c r="AG17" s="52"/>
      <c r="AH17" s="53"/>
      <c r="AI17" s="48"/>
      <c r="AJ17" s="48"/>
      <c r="AK17" s="102"/>
      <c r="AL17" s="102"/>
      <c r="AM17" s="51"/>
      <c r="AN17" s="102"/>
      <c r="AO17" s="102"/>
      <c r="AP17" s="102"/>
      <c r="AQ17" s="102"/>
      <c r="AR17" s="102"/>
      <c r="AS17" s="102"/>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102"/>
      <c r="BV17" s="102"/>
      <c r="BW17" s="102"/>
    </row>
    <row r="18" spans="1:75" ht="16" customHeight="1" x14ac:dyDescent="0.2">
      <c r="A18" s="711"/>
      <c r="B18" s="716"/>
      <c r="C18" s="717"/>
      <c r="D18" s="717"/>
      <c r="E18" s="717"/>
      <c r="F18" s="717"/>
      <c r="G18" s="718"/>
      <c r="H18" s="704"/>
      <c r="I18" s="686"/>
      <c r="J18" s="686"/>
      <c r="K18" s="48" t="s">
        <v>64</v>
      </c>
      <c r="L18" s="100" t="s">
        <v>67</v>
      </c>
      <c r="M18" s="686"/>
      <c r="N18" s="686"/>
      <c r="O18" s="686"/>
      <c r="P18" s="686"/>
      <c r="Q18" s="686"/>
      <c r="R18" s="103" t="s">
        <v>24</v>
      </c>
      <c r="S18" s="100" t="s">
        <v>25</v>
      </c>
      <c r="T18" s="686"/>
      <c r="U18" s="687"/>
      <c r="V18" s="687"/>
      <c r="W18" s="687"/>
      <c r="X18" s="687"/>
      <c r="Y18" s="687"/>
      <c r="Z18" s="687"/>
      <c r="AA18" s="687"/>
      <c r="AB18" s="687"/>
      <c r="AC18" s="687"/>
      <c r="AD18" s="687"/>
      <c r="AE18" s="687"/>
      <c r="AF18" s="687"/>
      <c r="AG18" s="687"/>
      <c r="AH18" s="688"/>
      <c r="AI18" s="48"/>
      <c r="AJ18" s="48"/>
      <c r="AM18" s="51"/>
      <c r="AN18" s="102"/>
      <c r="AO18" s="102"/>
      <c r="AP18" s="102"/>
      <c r="AQ18" s="102"/>
      <c r="AR18" s="102"/>
      <c r="AS18" s="102"/>
      <c r="AT18" s="48"/>
      <c r="AU18" s="48"/>
      <c r="AV18" s="48"/>
      <c r="AW18" s="48"/>
      <c r="AX18" s="100"/>
      <c r="AY18" s="100"/>
      <c r="AZ18" s="48"/>
      <c r="BA18" s="48"/>
      <c r="BB18" s="48"/>
      <c r="BC18" s="48"/>
      <c r="BD18" s="100"/>
      <c r="BE18" s="100"/>
      <c r="BF18" s="48"/>
      <c r="BG18" s="102"/>
      <c r="BH18" s="48"/>
      <c r="BI18" s="102"/>
      <c r="BJ18" s="48"/>
      <c r="BK18" s="48"/>
      <c r="BL18" s="48"/>
      <c r="BM18" s="48"/>
      <c r="BN18" s="48"/>
      <c r="BO18" s="48"/>
      <c r="BP18" s="48"/>
      <c r="BQ18" s="48"/>
      <c r="BR18" s="48"/>
      <c r="BS18" s="48"/>
      <c r="BT18" s="48"/>
    </row>
    <row r="19" spans="1:75" ht="16" customHeight="1" x14ac:dyDescent="0.2">
      <c r="A19" s="711"/>
      <c r="B19" s="716"/>
      <c r="C19" s="717"/>
      <c r="D19" s="717"/>
      <c r="E19" s="717"/>
      <c r="F19" s="717"/>
      <c r="G19" s="718"/>
      <c r="H19" s="705"/>
      <c r="I19" s="706"/>
      <c r="J19" s="706"/>
      <c r="K19" s="54" t="s">
        <v>66</v>
      </c>
      <c r="L19" s="101" t="s">
        <v>65</v>
      </c>
      <c r="M19" s="706"/>
      <c r="N19" s="706"/>
      <c r="O19" s="706"/>
      <c r="P19" s="706"/>
      <c r="Q19" s="706"/>
      <c r="R19" s="101" t="s">
        <v>26</v>
      </c>
      <c r="S19" s="101"/>
      <c r="T19" s="689"/>
      <c r="U19" s="689"/>
      <c r="V19" s="689"/>
      <c r="W19" s="689"/>
      <c r="X19" s="689"/>
      <c r="Y19" s="689"/>
      <c r="Z19" s="689"/>
      <c r="AA19" s="689"/>
      <c r="AB19" s="689"/>
      <c r="AC19" s="689"/>
      <c r="AD19" s="689"/>
      <c r="AE19" s="689"/>
      <c r="AF19" s="689"/>
      <c r="AG19" s="689"/>
      <c r="AH19" s="690"/>
      <c r="AI19" s="48"/>
      <c r="AJ19" s="48"/>
      <c r="AM19" s="51"/>
      <c r="AN19" s="102"/>
      <c r="AO19" s="102"/>
      <c r="AP19" s="102"/>
      <c r="AQ19" s="102"/>
      <c r="AR19" s="102"/>
      <c r="AS19" s="102"/>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row>
    <row r="20" spans="1:75" ht="16" customHeight="1" x14ac:dyDescent="0.2">
      <c r="A20" s="711"/>
      <c r="B20" s="719"/>
      <c r="C20" s="720"/>
      <c r="D20" s="720"/>
      <c r="E20" s="720"/>
      <c r="F20" s="720"/>
      <c r="G20" s="721"/>
      <c r="H20" s="680" t="s">
        <v>183</v>
      </c>
      <c r="I20" s="681"/>
      <c r="J20" s="681"/>
      <c r="K20" s="681"/>
      <c r="L20" s="681"/>
      <c r="M20" s="681"/>
      <c r="N20" s="681"/>
      <c r="O20" s="682"/>
      <c r="P20" s="682"/>
      <c r="Q20" s="682"/>
      <c r="R20" s="682"/>
      <c r="S20" s="682"/>
      <c r="T20" s="682"/>
      <c r="U20" s="682"/>
      <c r="V20" s="682"/>
      <c r="W20" s="682"/>
      <c r="X20" s="682"/>
      <c r="Y20" s="682"/>
      <c r="Z20" s="682"/>
      <c r="AA20" s="682"/>
      <c r="AB20" s="682"/>
      <c r="AC20" s="682"/>
      <c r="AD20" s="682"/>
      <c r="AE20" s="682"/>
      <c r="AF20" s="682"/>
      <c r="AG20" s="682"/>
      <c r="AH20" s="683"/>
      <c r="AI20" s="48"/>
      <c r="AJ20" s="48"/>
      <c r="AM20" s="51"/>
      <c r="AN20" s="102"/>
      <c r="AO20" s="102"/>
      <c r="AP20" s="102"/>
      <c r="AQ20" s="102"/>
      <c r="AR20" s="102"/>
      <c r="AS20" s="102"/>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row>
    <row r="21" spans="1:75" ht="16" customHeight="1" x14ac:dyDescent="0.2">
      <c r="A21" s="711"/>
      <c r="B21" s="671" t="s">
        <v>189</v>
      </c>
      <c r="C21" s="672"/>
      <c r="D21" s="672"/>
      <c r="E21" s="672"/>
      <c r="F21" s="672"/>
      <c r="G21" s="673"/>
      <c r="H21" s="677" t="s">
        <v>12</v>
      </c>
      <c r="I21" s="678"/>
      <c r="J21" s="679"/>
      <c r="K21" s="674"/>
      <c r="L21" s="675"/>
      <c r="M21" s="675"/>
      <c r="N21" s="675"/>
      <c r="O21" s="675"/>
      <c r="P21" s="675"/>
      <c r="Q21" s="675"/>
      <c r="R21" s="675"/>
      <c r="S21" s="675"/>
      <c r="T21" s="675"/>
      <c r="U21" s="676"/>
      <c r="V21" s="677" t="s">
        <v>81</v>
      </c>
      <c r="W21" s="678"/>
      <c r="X21" s="679"/>
      <c r="Y21" s="674"/>
      <c r="Z21" s="675"/>
      <c r="AA21" s="675"/>
      <c r="AB21" s="675"/>
      <c r="AC21" s="675"/>
      <c r="AD21" s="675"/>
      <c r="AE21" s="675"/>
      <c r="AF21" s="675"/>
      <c r="AG21" s="675"/>
      <c r="AH21" s="676"/>
      <c r="AI21" s="102"/>
      <c r="AJ21" s="102"/>
      <c r="AM21" s="51"/>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row>
    <row r="22" spans="1:75" ht="16" customHeight="1" x14ac:dyDescent="0.2">
      <c r="A22" s="711"/>
      <c r="B22" s="671" t="s">
        <v>198</v>
      </c>
      <c r="C22" s="672"/>
      <c r="D22" s="672"/>
      <c r="E22" s="672"/>
      <c r="F22" s="672"/>
      <c r="G22" s="673"/>
      <c r="H22" s="674"/>
      <c r="I22" s="675"/>
      <c r="J22" s="675"/>
      <c r="K22" s="675"/>
      <c r="L22" s="675"/>
      <c r="M22" s="675"/>
      <c r="N22" s="675"/>
      <c r="O22" s="675"/>
      <c r="P22" s="675"/>
      <c r="Q22" s="675"/>
      <c r="R22" s="676"/>
      <c r="S22" s="733" t="s">
        <v>188</v>
      </c>
      <c r="T22" s="733"/>
      <c r="U22" s="733"/>
      <c r="V22" s="733"/>
      <c r="W22" s="733"/>
      <c r="X22" s="733"/>
      <c r="Y22" s="674"/>
      <c r="Z22" s="675"/>
      <c r="AA22" s="675"/>
      <c r="AB22" s="675"/>
      <c r="AC22" s="675"/>
      <c r="AD22" s="675"/>
      <c r="AE22" s="675"/>
      <c r="AF22" s="675"/>
      <c r="AG22" s="675"/>
      <c r="AH22" s="676"/>
      <c r="AI22" s="102"/>
      <c r="AJ22" s="102"/>
      <c r="AM22" s="51"/>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row>
    <row r="23" spans="1:75" ht="16" customHeight="1" x14ac:dyDescent="0.2">
      <c r="A23" s="711"/>
      <c r="B23" s="665" t="s">
        <v>199</v>
      </c>
      <c r="C23" s="666"/>
      <c r="D23" s="666"/>
      <c r="E23" s="666"/>
      <c r="F23" s="666"/>
      <c r="G23" s="667"/>
      <c r="H23" s="722" t="s">
        <v>82</v>
      </c>
      <c r="I23" s="714"/>
      <c r="J23" s="715"/>
      <c r="K23" s="698"/>
      <c r="L23" s="699"/>
      <c r="M23" s="699"/>
      <c r="N23" s="699"/>
      <c r="O23" s="699"/>
      <c r="P23" s="699"/>
      <c r="Q23" s="699"/>
      <c r="R23" s="700"/>
      <c r="S23" s="671" t="s">
        <v>187</v>
      </c>
      <c r="T23" s="672"/>
      <c r="U23" s="673"/>
      <c r="V23" s="674"/>
      <c r="W23" s="675"/>
      <c r="X23" s="675"/>
      <c r="Y23" s="675"/>
      <c r="Z23" s="675"/>
      <c r="AA23" s="675"/>
      <c r="AB23" s="675"/>
      <c r="AC23" s="676"/>
      <c r="AD23" s="671" t="s">
        <v>30</v>
      </c>
      <c r="AE23" s="672"/>
      <c r="AF23" s="672"/>
      <c r="AG23" s="672"/>
      <c r="AH23" s="673"/>
      <c r="AI23" s="102"/>
      <c r="AJ23" s="102"/>
      <c r="AM23" s="51"/>
      <c r="AN23" s="102"/>
      <c r="AO23" s="102"/>
      <c r="AP23" s="102"/>
      <c r="AQ23" s="102"/>
      <c r="AR23" s="102"/>
      <c r="AS23" s="102"/>
      <c r="AT23" s="102"/>
      <c r="AU23" s="102"/>
      <c r="AV23" s="102"/>
      <c r="AW23" s="102"/>
      <c r="AX23" s="102"/>
      <c r="AY23" s="102"/>
      <c r="AZ23" s="102"/>
      <c r="BA23" s="102"/>
      <c r="BB23" s="102"/>
      <c r="BC23" s="102"/>
      <c r="BD23" s="102"/>
      <c r="BE23" s="102"/>
      <c r="BF23" s="55"/>
      <c r="BG23" s="55"/>
      <c r="BH23" s="102"/>
      <c r="BI23" s="102"/>
      <c r="BJ23" s="102"/>
      <c r="BK23" s="102"/>
      <c r="BL23" s="102"/>
      <c r="BM23" s="102"/>
      <c r="BN23" s="102"/>
      <c r="BO23" s="102"/>
      <c r="BP23" s="102"/>
      <c r="BQ23" s="102"/>
      <c r="BR23" s="102"/>
      <c r="BS23" s="102"/>
      <c r="BT23" s="102"/>
    </row>
    <row r="24" spans="1:75" ht="23.15" customHeight="1" x14ac:dyDescent="0.2">
      <c r="A24" s="711"/>
      <c r="B24" s="668"/>
      <c r="C24" s="669"/>
      <c r="D24" s="669"/>
      <c r="E24" s="669"/>
      <c r="F24" s="669"/>
      <c r="G24" s="670"/>
      <c r="H24" s="719"/>
      <c r="I24" s="720"/>
      <c r="J24" s="721"/>
      <c r="K24" s="701"/>
      <c r="L24" s="702"/>
      <c r="M24" s="702"/>
      <c r="N24" s="702"/>
      <c r="O24" s="702"/>
      <c r="P24" s="702"/>
      <c r="Q24" s="702"/>
      <c r="R24" s="703"/>
      <c r="S24" s="671" t="s">
        <v>83</v>
      </c>
      <c r="T24" s="672"/>
      <c r="U24" s="673"/>
      <c r="V24" s="707"/>
      <c r="W24" s="708"/>
      <c r="X24" s="708"/>
      <c r="Y24" s="708"/>
      <c r="Z24" s="708"/>
      <c r="AA24" s="708"/>
      <c r="AB24" s="708"/>
      <c r="AC24" s="709"/>
      <c r="AD24" s="693" t="s">
        <v>308</v>
      </c>
      <c r="AE24" s="694"/>
      <c r="AF24" s="694"/>
      <c r="AG24" s="694"/>
      <c r="AH24" s="695"/>
      <c r="AI24" s="102"/>
      <c r="AJ24" s="102"/>
      <c r="AM24" s="51"/>
      <c r="AN24" s="102"/>
      <c r="AO24" s="102"/>
      <c r="AP24" s="102"/>
      <c r="AQ24" s="102"/>
      <c r="AR24" s="102"/>
      <c r="AS24" s="102"/>
      <c r="AT24" s="102"/>
      <c r="AU24" s="102"/>
      <c r="AV24" s="102"/>
      <c r="AW24" s="102"/>
      <c r="AX24" s="102"/>
      <c r="AY24" s="102"/>
      <c r="AZ24" s="102"/>
      <c r="BA24" s="102"/>
      <c r="BB24" s="102"/>
      <c r="BC24" s="102"/>
      <c r="BD24" s="102"/>
      <c r="BE24" s="102"/>
      <c r="BF24" s="55"/>
      <c r="BG24" s="55"/>
      <c r="BH24" s="102"/>
      <c r="BI24" s="102"/>
      <c r="BJ24" s="102"/>
      <c r="BK24" s="102"/>
      <c r="BL24" s="102"/>
      <c r="BM24" s="102"/>
      <c r="BN24" s="102"/>
      <c r="BO24" s="102"/>
      <c r="BP24" s="102"/>
      <c r="BQ24" s="102"/>
      <c r="BR24" s="102"/>
      <c r="BS24" s="102"/>
      <c r="BT24" s="102"/>
    </row>
    <row r="25" spans="1:75" ht="16" customHeight="1" x14ac:dyDescent="0.2">
      <c r="A25" s="711"/>
      <c r="B25" s="722" t="s">
        <v>84</v>
      </c>
      <c r="C25" s="714"/>
      <c r="D25" s="714"/>
      <c r="E25" s="714"/>
      <c r="F25" s="714"/>
      <c r="G25" s="715"/>
      <c r="H25" s="691" t="s">
        <v>80</v>
      </c>
      <c r="I25" s="692"/>
      <c r="J25" s="692"/>
      <c r="K25" s="692"/>
      <c r="L25" s="684"/>
      <c r="M25" s="684"/>
      <c r="N25" s="684"/>
      <c r="O25" s="52" t="s">
        <v>10</v>
      </c>
      <c r="P25" s="685"/>
      <c r="Q25" s="685"/>
      <c r="R25" s="685"/>
      <c r="S25" s="685"/>
      <c r="T25" s="52" t="s">
        <v>11</v>
      </c>
      <c r="U25" s="116"/>
      <c r="V25" s="52"/>
      <c r="W25" s="52"/>
      <c r="X25" s="52"/>
      <c r="Y25" s="52"/>
      <c r="Z25" s="52"/>
      <c r="AA25" s="52"/>
      <c r="AB25" s="52"/>
      <c r="AC25" s="52"/>
      <c r="AD25" s="52"/>
      <c r="AE25" s="52"/>
      <c r="AF25" s="52"/>
      <c r="AG25" s="52"/>
      <c r="AH25" s="53"/>
      <c r="AI25" s="48"/>
      <c r="AJ25" s="48"/>
      <c r="AM25" s="51"/>
      <c r="AN25" s="102"/>
      <c r="AO25" s="102"/>
      <c r="AP25" s="102"/>
      <c r="AQ25" s="102"/>
      <c r="AR25" s="102"/>
      <c r="AS25" s="102"/>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row>
    <row r="26" spans="1:75" ht="16" customHeight="1" x14ac:dyDescent="0.2">
      <c r="A26" s="711"/>
      <c r="B26" s="716"/>
      <c r="C26" s="723"/>
      <c r="D26" s="723"/>
      <c r="E26" s="723"/>
      <c r="F26" s="723"/>
      <c r="G26" s="718"/>
      <c r="H26" s="704"/>
      <c r="I26" s="686"/>
      <c r="J26" s="686"/>
      <c r="K26" s="48" t="s">
        <v>64</v>
      </c>
      <c r="L26" s="100" t="s">
        <v>67</v>
      </c>
      <c r="M26" s="686"/>
      <c r="N26" s="686"/>
      <c r="O26" s="686"/>
      <c r="P26" s="686"/>
      <c r="Q26" s="686"/>
      <c r="R26" s="103" t="s">
        <v>24</v>
      </c>
      <c r="S26" s="100" t="s">
        <v>25</v>
      </c>
      <c r="T26" s="686"/>
      <c r="U26" s="687"/>
      <c r="V26" s="687"/>
      <c r="W26" s="687"/>
      <c r="X26" s="687"/>
      <c r="Y26" s="687"/>
      <c r="Z26" s="687"/>
      <c r="AA26" s="687"/>
      <c r="AB26" s="687"/>
      <c r="AC26" s="687"/>
      <c r="AD26" s="687"/>
      <c r="AE26" s="687"/>
      <c r="AF26" s="687"/>
      <c r="AG26" s="687"/>
      <c r="AH26" s="688"/>
      <c r="AI26" s="48"/>
      <c r="AJ26" s="48"/>
      <c r="AM26" s="51"/>
      <c r="AN26" s="102"/>
      <c r="AO26" s="102"/>
      <c r="AP26" s="102"/>
      <c r="AQ26" s="102"/>
      <c r="AR26" s="102"/>
      <c r="AS26" s="102"/>
      <c r="AT26" s="48"/>
      <c r="AU26" s="48"/>
      <c r="AV26" s="48"/>
      <c r="AW26" s="48"/>
      <c r="AX26" s="100"/>
      <c r="AY26" s="100"/>
      <c r="AZ26" s="48"/>
      <c r="BA26" s="48"/>
      <c r="BB26" s="48"/>
      <c r="BC26" s="48"/>
      <c r="BD26" s="100"/>
      <c r="BE26" s="100"/>
      <c r="BF26" s="48"/>
      <c r="BG26" s="102"/>
      <c r="BH26" s="48"/>
      <c r="BI26" s="102"/>
      <c r="BJ26" s="48"/>
      <c r="BK26" s="48"/>
      <c r="BL26" s="48"/>
      <c r="BM26" s="48"/>
      <c r="BN26" s="48"/>
      <c r="BO26" s="48"/>
      <c r="BP26" s="48"/>
      <c r="BQ26" s="48"/>
      <c r="BR26" s="48"/>
      <c r="BS26" s="48"/>
      <c r="BT26" s="48"/>
    </row>
    <row r="27" spans="1:75" ht="16" customHeight="1" x14ac:dyDescent="0.2">
      <c r="A27" s="711"/>
      <c r="B27" s="716"/>
      <c r="C27" s="723"/>
      <c r="D27" s="723"/>
      <c r="E27" s="723"/>
      <c r="F27" s="723"/>
      <c r="G27" s="718"/>
      <c r="H27" s="705"/>
      <c r="I27" s="706"/>
      <c r="J27" s="706"/>
      <c r="K27" s="54" t="s">
        <v>66</v>
      </c>
      <c r="L27" s="101" t="s">
        <v>65</v>
      </c>
      <c r="M27" s="706"/>
      <c r="N27" s="706"/>
      <c r="O27" s="706"/>
      <c r="P27" s="706"/>
      <c r="Q27" s="706"/>
      <c r="R27" s="101" t="s">
        <v>26</v>
      </c>
      <c r="S27" s="101"/>
      <c r="T27" s="689"/>
      <c r="U27" s="689"/>
      <c r="V27" s="689"/>
      <c r="W27" s="689"/>
      <c r="X27" s="689"/>
      <c r="Y27" s="689"/>
      <c r="Z27" s="689"/>
      <c r="AA27" s="689"/>
      <c r="AB27" s="689"/>
      <c r="AC27" s="689"/>
      <c r="AD27" s="689"/>
      <c r="AE27" s="689"/>
      <c r="AF27" s="689"/>
      <c r="AG27" s="689"/>
      <c r="AH27" s="690"/>
      <c r="AI27" s="48"/>
      <c r="AJ27" s="48"/>
      <c r="AM27" s="51"/>
      <c r="AN27" s="102"/>
      <c r="AO27" s="102"/>
      <c r="AP27" s="102"/>
      <c r="AQ27" s="102"/>
      <c r="AR27" s="102"/>
      <c r="AS27" s="102"/>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row>
    <row r="28" spans="1:75" ht="16" customHeight="1" x14ac:dyDescent="0.2">
      <c r="A28" s="712"/>
      <c r="B28" s="719"/>
      <c r="C28" s="720"/>
      <c r="D28" s="720"/>
      <c r="E28" s="720"/>
      <c r="F28" s="720"/>
      <c r="G28" s="721"/>
      <c r="H28" s="680" t="s">
        <v>183</v>
      </c>
      <c r="I28" s="681"/>
      <c r="J28" s="681"/>
      <c r="K28" s="681"/>
      <c r="L28" s="681"/>
      <c r="M28" s="681"/>
      <c r="N28" s="681"/>
      <c r="O28" s="682"/>
      <c r="P28" s="682"/>
      <c r="Q28" s="682"/>
      <c r="R28" s="682"/>
      <c r="S28" s="682"/>
      <c r="T28" s="682"/>
      <c r="U28" s="682"/>
      <c r="V28" s="682"/>
      <c r="W28" s="682"/>
      <c r="X28" s="682"/>
      <c r="Y28" s="682"/>
      <c r="Z28" s="682"/>
      <c r="AA28" s="682"/>
      <c r="AB28" s="682"/>
      <c r="AC28" s="682"/>
      <c r="AD28" s="682"/>
      <c r="AE28" s="682"/>
      <c r="AF28" s="682"/>
      <c r="AG28" s="682"/>
      <c r="AH28" s="683"/>
      <c r="AI28" s="48"/>
      <c r="AJ28" s="48"/>
      <c r="AM28" s="51"/>
      <c r="AN28" s="102"/>
      <c r="AO28" s="102"/>
      <c r="AP28" s="102"/>
      <c r="AQ28" s="102"/>
      <c r="AR28" s="102"/>
      <c r="AS28" s="102"/>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row>
    <row r="29" spans="1:75" s="57" customFormat="1" ht="15" customHeight="1" x14ac:dyDescent="0.2">
      <c r="A29" s="760" t="s">
        <v>85</v>
      </c>
      <c r="B29" s="762" t="s">
        <v>186</v>
      </c>
      <c r="C29" s="762"/>
      <c r="D29" s="762"/>
      <c r="E29" s="762"/>
      <c r="F29" s="762"/>
      <c r="G29" s="763"/>
      <c r="H29" s="737"/>
      <c r="I29" s="738"/>
      <c r="J29" s="738"/>
      <c r="K29" s="738"/>
      <c r="L29" s="738"/>
      <c r="M29" s="738"/>
      <c r="N29" s="738"/>
      <c r="O29" s="738"/>
      <c r="P29" s="738"/>
      <c r="Q29" s="738"/>
      <c r="R29" s="738"/>
      <c r="S29" s="738"/>
      <c r="T29" s="738"/>
      <c r="U29" s="738"/>
      <c r="V29" s="738"/>
      <c r="W29" s="738"/>
      <c r="X29" s="738"/>
      <c r="Y29" s="738"/>
      <c r="Z29" s="738"/>
      <c r="AA29" s="738"/>
      <c r="AB29" s="738"/>
      <c r="AC29" s="738"/>
      <c r="AD29" s="738"/>
      <c r="AE29" s="738"/>
      <c r="AF29" s="738"/>
      <c r="AG29" s="738"/>
      <c r="AH29" s="739"/>
      <c r="AI29" s="48"/>
      <c r="AJ29" s="48"/>
      <c r="AK29" s="48"/>
      <c r="AL29" s="48"/>
      <c r="AM29" s="56"/>
      <c r="AN29" s="48"/>
      <c r="AO29" s="100"/>
      <c r="AP29" s="100"/>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row>
    <row r="30" spans="1:75" s="57" customFormat="1" ht="26.25" customHeight="1" x14ac:dyDescent="0.2">
      <c r="A30" s="760"/>
      <c r="B30" s="775" t="s">
        <v>185</v>
      </c>
      <c r="C30" s="776"/>
      <c r="D30" s="776"/>
      <c r="E30" s="776"/>
      <c r="F30" s="776"/>
      <c r="G30" s="777"/>
      <c r="H30" s="734"/>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6"/>
      <c r="AI30" s="48"/>
      <c r="AJ30" s="48"/>
      <c r="AK30" s="48"/>
      <c r="AL30" s="48"/>
      <c r="AM30" s="5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row>
    <row r="31" spans="1:75" ht="16" customHeight="1" x14ac:dyDescent="0.2">
      <c r="A31" s="760"/>
      <c r="B31" s="666" t="s">
        <v>184</v>
      </c>
      <c r="C31" s="666"/>
      <c r="D31" s="666"/>
      <c r="E31" s="666"/>
      <c r="F31" s="666"/>
      <c r="G31" s="667"/>
      <c r="H31" s="691" t="s">
        <v>80</v>
      </c>
      <c r="I31" s="692"/>
      <c r="J31" s="692"/>
      <c r="K31" s="692"/>
      <c r="L31" s="684"/>
      <c r="M31" s="684"/>
      <c r="N31" s="684"/>
      <c r="O31" s="52" t="s">
        <v>10</v>
      </c>
      <c r="P31" s="685"/>
      <c r="Q31" s="685"/>
      <c r="R31" s="685"/>
      <c r="S31" s="685"/>
      <c r="T31" s="52" t="s">
        <v>11</v>
      </c>
      <c r="U31" s="116"/>
      <c r="V31" s="52"/>
      <c r="W31" s="52"/>
      <c r="X31" s="52"/>
      <c r="Y31" s="52"/>
      <c r="Z31" s="52"/>
      <c r="AA31" s="52"/>
      <c r="AB31" s="52"/>
      <c r="AC31" s="52"/>
      <c r="AD31" s="52"/>
      <c r="AE31" s="52"/>
      <c r="AF31" s="52"/>
      <c r="AG31" s="52"/>
      <c r="AH31" s="53"/>
      <c r="AI31" s="48"/>
      <c r="AJ31" s="48"/>
      <c r="AM31" s="58"/>
      <c r="AN31" s="102"/>
      <c r="AO31" s="102"/>
      <c r="AP31" s="102"/>
      <c r="AQ31" s="102"/>
      <c r="AR31" s="102"/>
      <c r="AS31" s="102"/>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row>
    <row r="32" spans="1:75" ht="16" customHeight="1" x14ac:dyDescent="0.2">
      <c r="A32" s="760"/>
      <c r="B32" s="778"/>
      <c r="C32" s="778"/>
      <c r="D32" s="778"/>
      <c r="E32" s="778"/>
      <c r="F32" s="778"/>
      <c r="G32" s="779"/>
      <c r="H32" s="704"/>
      <c r="I32" s="686"/>
      <c r="J32" s="686"/>
      <c r="K32" s="48" t="s">
        <v>64</v>
      </c>
      <c r="L32" s="100" t="s">
        <v>67</v>
      </c>
      <c r="M32" s="686"/>
      <c r="N32" s="686"/>
      <c r="O32" s="686"/>
      <c r="P32" s="686"/>
      <c r="Q32" s="686"/>
      <c r="R32" s="103" t="s">
        <v>24</v>
      </c>
      <c r="S32" s="100" t="s">
        <v>25</v>
      </c>
      <c r="T32" s="686"/>
      <c r="U32" s="687"/>
      <c r="V32" s="687"/>
      <c r="W32" s="687"/>
      <c r="X32" s="687"/>
      <c r="Y32" s="687"/>
      <c r="Z32" s="687"/>
      <c r="AA32" s="687"/>
      <c r="AB32" s="687"/>
      <c r="AC32" s="687"/>
      <c r="AD32" s="687"/>
      <c r="AE32" s="687"/>
      <c r="AF32" s="687"/>
      <c r="AG32" s="687"/>
      <c r="AH32" s="688"/>
      <c r="AI32" s="48"/>
      <c r="AJ32" s="48"/>
      <c r="AM32" s="58"/>
      <c r="AN32" s="102"/>
      <c r="AO32" s="102"/>
      <c r="AP32" s="102"/>
      <c r="AQ32" s="102"/>
      <c r="AR32" s="102"/>
      <c r="AS32" s="102"/>
      <c r="AT32" s="48"/>
      <c r="AU32" s="48"/>
      <c r="AV32" s="48"/>
      <c r="AW32" s="48"/>
      <c r="AX32" s="100"/>
      <c r="AY32" s="100"/>
      <c r="AZ32" s="48"/>
      <c r="BA32" s="48"/>
      <c r="BB32" s="48"/>
      <c r="BC32" s="48"/>
      <c r="BD32" s="100"/>
      <c r="BE32" s="100"/>
      <c r="BF32" s="48"/>
      <c r="BG32" s="102"/>
      <c r="BH32" s="48"/>
      <c r="BI32" s="102"/>
      <c r="BJ32" s="48"/>
      <c r="BK32" s="48"/>
      <c r="BL32" s="48"/>
      <c r="BM32" s="48"/>
      <c r="BN32" s="48"/>
      <c r="BO32" s="48"/>
      <c r="BP32" s="48"/>
      <c r="BQ32" s="48"/>
      <c r="BR32" s="48"/>
      <c r="BS32" s="48"/>
      <c r="BT32" s="48"/>
    </row>
    <row r="33" spans="1:75" ht="16" customHeight="1" x14ac:dyDescent="0.2">
      <c r="A33" s="760"/>
      <c r="B33" s="778"/>
      <c r="C33" s="778"/>
      <c r="D33" s="778"/>
      <c r="E33" s="778"/>
      <c r="F33" s="778"/>
      <c r="G33" s="779"/>
      <c r="H33" s="705"/>
      <c r="I33" s="706"/>
      <c r="J33" s="706"/>
      <c r="K33" s="54" t="s">
        <v>66</v>
      </c>
      <c r="L33" s="101" t="s">
        <v>65</v>
      </c>
      <c r="M33" s="706"/>
      <c r="N33" s="706"/>
      <c r="O33" s="706"/>
      <c r="P33" s="706"/>
      <c r="Q33" s="706"/>
      <c r="R33" s="101" t="s">
        <v>26</v>
      </c>
      <c r="S33" s="101"/>
      <c r="T33" s="689"/>
      <c r="U33" s="689"/>
      <c r="V33" s="689"/>
      <c r="W33" s="689"/>
      <c r="X33" s="689"/>
      <c r="Y33" s="689"/>
      <c r="Z33" s="689"/>
      <c r="AA33" s="689"/>
      <c r="AB33" s="689"/>
      <c r="AC33" s="689"/>
      <c r="AD33" s="689"/>
      <c r="AE33" s="689"/>
      <c r="AF33" s="689"/>
      <c r="AG33" s="689"/>
      <c r="AH33" s="690"/>
      <c r="AI33" s="48"/>
      <c r="AJ33" s="48"/>
      <c r="AM33" s="58"/>
      <c r="AN33" s="102"/>
      <c r="AO33" s="102"/>
      <c r="AP33" s="102"/>
      <c r="AQ33" s="102"/>
      <c r="AR33" s="102"/>
      <c r="AS33" s="102"/>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row>
    <row r="34" spans="1:75" ht="16" customHeight="1" x14ac:dyDescent="0.2">
      <c r="A34" s="760"/>
      <c r="B34" s="669"/>
      <c r="C34" s="669"/>
      <c r="D34" s="669"/>
      <c r="E34" s="669"/>
      <c r="F34" s="669"/>
      <c r="G34" s="670"/>
      <c r="H34" s="680" t="s">
        <v>183</v>
      </c>
      <c r="I34" s="681"/>
      <c r="J34" s="681"/>
      <c r="K34" s="681"/>
      <c r="L34" s="681"/>
      <c r="M34" s="681"/>
      <c r="N34" s="681"/>
      <c r="O34" s="682"/>
      <c r="P34" s="682"/>
      <c r="Q34" s="682"/>
      <c r="R34" s="682"/>
      <c r="S34" s="682"/>
      <c r="T34" s="682"/>
      <c r="U34" s="682"/>
      <c r="V34" s="682"/>
      <c r="W34" s="682"/>
      <c r="X34" s="682"/>
      <c r="Y34" s="682"/>
      <c r="Z34" s="682"/>
      <c r="AA34" s="682"/>
      <c r="AB34" s="682"/>
      <c r="AC34" s="682"/>
      <c r="AD34" s="682"/>
      <c r="AE34" s="682"/>
      <c r="AF34" s="682"/>
      <c r="AG34" s="682"/>
      <c r="AH34" s="683"/>
      <c r="AI34" s="48"/>
      <c r="AJ34" s="48"/>
      <c r="AM34" s="58"/>
      <c r="AN34" s="102"/>
      <c r="AO34" s="102"/>
      <c r="AP34" s="102"/>
      <c r="AQ34" s="102"/>
      <c r="AR34" s="102"/>
      <c r="AS34" s="102"/>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row>
    <row r="35" spans="1:75" s="57" customFormat="1" ht="23.25" customHeight="1" x14ac:dyDescent="0.2">
      <c r="A35" s="760"/>
      <c r="B35" s="761" t="s">
        <v>182</v>
      </c>
      <c r="C35" s="762"/>
      <c r="D35" s="762"/>
      <c r="E35" s="762"/>
      <c r="F35" s="762"/>
      <c r="G35" s="763"/>
      <c r="H35" s="741" t="s">
        <v>195</v>
      </c>
      <c r="I35" s="742"/>
      <c r="J35" s="742"/>
      <c r="K35" s="742"/>
      <c r="L35" s="742"/>
      <c r="M35" s="742"/>
      <c r="N35" s="742"/>
      <c r="O35" s="742"/>
      <c r="P35" s="742"/>
      <c r="Q35" s="742"/>
      <c r="R35" s="742" t="s">
        <v>181</v>
      </c>
      <c r="S35" s="742"/>
      <c r="T35" s="742"/>
      <c r="U35" s="742"/>
      <c r="V35" s="742"/>
      <c r="W35" s="742"/>
      <c r="X35" s="742"/>
      <c r="Y35" s="742"/>
      <c r="Z35" s="742"/>
      <c r="AA35" s="672" t="s">
        <v>180</v>
      </c>
      <c r="AB35" s="672"/>
      <c r="AC35" s="672"/>
      <c r="AD35" s="672"/>
      <c r="AE35" s="672"/>
      <c r="AF35" s="672"/>
      <c r="AG35" s="672"/>
      <c r="AH35" s="673"/>
      <c r="AI35" s="102"/>
      <c r="AJ35" s="102"/>
      <c r="AK35" s="48"/>
      <c r="AL35" s="48"/>
      <c r="AM35" s="58"/>
      <c r="AN35" s="48"/>
      <c r="AO35" s="100"/>
      <c r="AP35" s="100"/>
      <c r="AQ35" s="48"/>
      <c r="AR35" s="48"/>
      <c r="AS35" s="48"/>
      <c r="AT35" s="48"/>
      <c r="AU35" s="48"/>
      <c r="AV35" s="48"/>
      <c r="AW35" s="48"/>
      <c r="AX35" s="48"/>
      <c r="AY35" s="48"/>
      <c r="AZ35" s="48"/>
      <c r="BA35" s="48"/>
      <c r="BB35" s="48"/>
      <c r="BC35" s="48"/>
      <c r="BD35" s="48"/>
      <c r="BE35" s="48"/>
      <c r="BF35" s="48"/>
      <c r="BG35" s="100"/>
      <c r="BH35" s="100"/>
      <c r="BI35" s="102"/>
      <c r="BJ35" s="102"/>
      <c r="BK35" s="102"/>
      <c r="BL35" s="740"/>
      <c r="BM35" s="740"/>
      <c r="BN35" s="740"/>
      <c r="BO35" s="740"/>
      <c r="BP35" s="740"/>
      <c r="BQ35" s="740"/>
      <c r="BR35" s="740"/>
      <c r="BS35" s="740"/>
      <c r="BT35" s="740"/>
      <c r="BU35" s="48"/>
      <c r="BV35" s="48"/>
      <c r="BW35" s="48"/>
    </row>
    <row r="36" spans="1:75" s="57" customFormat="1" ht="22.5" customHeight="1" x14ac:dyDescent="0.2">
      <c r="A36" s="760"/>
      <c r="B36" s="764"/>
      <c r="C36" s="764"/>
      <c r="D36" s="764"/>
      <c r="E36" s="764"/>
      <c r="F36" s="764"/>
      <c r="G36" s="765"/>
      <c r="H36" s="744" t="s">
        <v>171</v>
      </c>
      <c r="I36" s="744"/>
      <c r="J36" s="744"/>
      <c r="K36" s="744"/>
      <c r="L36" s="744"/>
      <c r="M36" s="744"/>
      <c r="N36" s="744"/>
      <c r="O36" s="744"/>
      <c r="P36" s="744"/>
      <c r="Q36" s="744"/>
      <c r="R36" s="745"/>
      <c r="S36" s="745"/>
      <c r="T36" s="745"/>
      <c r="U36" s="745"/>
      <c r="V36" s="745"/>
      <c r="W36" s="745"/>
      <c r="X36" s="745"/>
      <c r="Y36" s="745"/>
      <c r="Z36" s="745"/>
      <c r="AA36" s="746" t="s">
        <v>179</v>
      </c>
      <c r="AB36" s="746"/>
      <c r="AC36" s="746"/>
      <c r="AD36" s="746"/>
      <c r="AE36" s="746"/>
      <c r="AF36" s="746"/>
      <c r="AG36" s="746"/>
      <c r="AH36" s="747"/>
      <c r="AI36" s="102"/>
      <c r="AJ36" s="102"/>
      <c r="AK36" s="48"/>
      <c r="AL36" s="48"/>
      <c r="AM36" s="58"/>
      <c r="AN36" s="48"/>
      <c r="AO36" s="100"/>
      <c r="AP36" s="100"/>
      <c r="AQ36" s="48"/>
      <c r="AR36" s="48"/>
      <c r="AS36" s="48"/>
      <c r="AT36" s="48"/>
      <c r="AU36" s="48"/>
      <c r="AV36" s="48"/>
      <c r="AW36" s="48"/>
      <c r="AX36" s="48"/>
      <c r="AY36" s="48"/>
      <c r="AZ36" s="48"/>
      <c r="BA36" s="48"/>
      <c r="BB36" s="48"/>
      <c r="BC36" s="48"/>
      <c r="BD36" s="48"/>
      <c r="BE36" s="48"/>
      <c r="BF36" s="48"/>
      <c r="BG36" s="100"/>
      <c r="BH36" s="100"/>
      <c r="BI36" s="102"/>
      <c r="BJ36" s="102"/>
      <c r="BK36" s="102"/>
      <c r="BL36" s="740"/>
      <c r="BM36" s="740"/>
      <c r="BN36" s="740"/>
      <c r="BO36" s="740"/>
      <c r="BP36" s="740"/>
      <c r="BQ36" s="740"/>
      <c r="BR36" s="740"/>
      <c r="BS36" s="740"/>
      <c r="BT36" s="740"/>
      <c r="BU36" s="48"/>
      <c r="BV36" s="48"/>
      <c r="BW36" s="48"/>
    </row>
    <row r="37" spans="1:75" s="57" customFormat="1" ht="22.5" customHeight="1" x14ac:dyDescent="0.2">
      <c r="A37" s="760"/>
      <c r="B37" s="766"/>
      <c r="C37" s="766"/>
      <c r="D37" s="766"/>
      <c r="E37" s="766"/>
      <c r="F37" s="766"/>
      <c r="G37" s="767"/>
      <c r="H37" s="743" t="s">
        <v>170</v>
      </c>
      <c r="I37" s="743"/>
      <c r="J37" s="743"/>
      <c r="K37" s="743"/>
      <c r="L37" s="743"/>
      <c r="M37" s="743"/>
      <c r="N37" s="743"/>
      <c r="O37" s="743"/>
      <c r="P37" s="743"/>
      <c r="Q37" s="743"/>
      <c r="R37" s="745"/>
      <c r="S37" s="745"/>
      <c r="T37" s="745"/>
      <c r="U37" s="745"/>
      <c r="V37" s="745"/>
      <c r="W37" s="745"/>
      <c r="X37" s="745"/>
      <c r="Y37" s="745"/>
      <c r="Z37" s="745"/>
      <c r="AA37" s="746" t="s">
        <v>178</v>
      </c>
      <c r="AB37" s="746"/>
      <c r="AC37" s="746"/>
      <c r="AD37" s="746"/>
      <c r="AE37" s="746"/>
      <c r="AF37" s="746"/>
      <c r="AG37" s="746"/>
      <c r="AH37" s="747"/>
      <c r="AI37" s="102"/>
      <c r="AJ37" s="102"/>
      <c r="AK37" s="48"/>
      <c r="AL37" s="48"/>
      <c r="AM37" s="58"/>
      <c r="AN37" s="48"/>
      <c r="AO37" s="100"/>
      <c r="AP37" s="100"/>
      <c r="AQ37" s="48"/>
      <c r="AR37" s="48"/>
      <c r="AS37" s="48"/>
      <c r="AT37" s="48"/>
      <c r="AU37" s="48"/>
      <c r="AV37" s="48"/>
      <c r="AW37" s="48"/>
      <c r="AX37" s="48"/>
      <c r="AY37" s="48"/>
      <c r="AZ37" s="48"/>
      <c r="BA37" s="48"/>
      <c r="BB37" s="48"/>
      <c r="BC37" s="48"/>
      <c r="BD37" s="48"/>
      <c r="BE37" s="48"/>
      <c r="BF37" s="48"/>
      <c r="BG37" s="100"/>
      <c r="BH37" s="100"/>
      <c r="BI37" s="102"/>
      <c r="BJ37" s="102"/>
      <c r="BK37" s="102"/>
      <c r="BL37" s="740"/>
      <c r="BM37" s="740"/>
      <c r="BN37" s="740"/>
      <c r="BO37" s="740"/>
      <c r="BP37" s="740"/>
      <c r="BQ37" s="740"/>
      <c r="BR37" s="740"/>
      <c r="BS37" s="740"/>
      <c r="BT37" s="740"/>
      <c r="BU37" s="48"/>
      <c r="BV37" s="48"/>
      <c r="BW37" s="48"/>
    </row>
    <row r="38" spans="1:75" s="57" customFormat="1" ht="23.25" customHeight="1" x14ac:dyDescent="0.2">
      <c r="A38" s="760"/>
      <c r="B38" s="768" t="s">
        <v>197</v>
      </c>
      <c r="C38" s="768"/>
      <c r="D38" s="768"/>
      <c r="E38" s="768"/>
      <c r="F38" s="768"/>
      <c r="G38" s="769"/>
      <c r="H38" s="741" t="s">
        <v>195</v>
      </c>
      <c r="I38" s="742"/>
      <c r="J38" s="742"/>
      <c r="K38" s="742"/>
      <c r="L38" s="742"/>
      <c r="M38" s="742"/>
      <c r="N38" s="742"/>
      <c r="O38" s="742"/>
      <c r="P38" s="742"/>
      <c r="Q38" s="742"/>
      <c r="R38" s="741" t="s">
        <v>196</v>
      </c>
      <c r="S38" s="742"/>
      <c r="T38" s="742"/>
      <c r="U38" s="742"/>
      <c r="V38" s="742"/>
      <c r="W38" s="742"/>
      <c r="X38" s="742"/>
      <c r="Y38" s="742"/>
      <c r="Z38" s="742"/>
      <c r="AA38" s="672" t="s">
        <v>172</v>
      </c>
      <c r="AB38" s="672"/>
      <c r="AC38" s="672"/>
      <c r="AD38" s="672"/>
      <c r="AE38" s="672"/>
      <c r="AF38" s="672"/>
      <c r="AG38" s="672"/>
      <c r="AH38" s="673"/>
      <c r="AI38" s="102"/>
      <c r="AJ38" s="102"/>
      <c r="AK38" s="48"/>
      <c r="AL38" s="48"/>
      <c r="AM38" s="58"/>
      <c r="AN38" s="48"/>
      <c r="AO38" s="100"/>
      <c r="AP38" s="100"/>
      <c r="AQ38" s="48"/>
      <c r="AR38" s="48"/>
      <c r="AS38" s="48"/>
      <c r="AT38" s="48"/>
      <c r="AU38" s="48"/>
      <c r="AV38" s="48"/>
      <c r="AW38" s="48"/>
      <c r="AX38" s="48"/>
      <c r="AY38" s="48"/>
      <c r="AZ38" s="48"/>
      <c r="BA38" s="48"/>
      <c r="BB38" s="48"/>
      <c r="BC38" s="48"/>
      <c r="BD38" s="48"/>
      <c r="BE38" s="48"/>
      <c r="BF38" s="48"/>
      <c r="BG38" s="100"/>
      <c r="BH38" s="100"/>
      <c r="BI38" s="102"/>
      <c r="BJ38" s="102"/>
      <c r="BK38" s="102"/>
      <c r="BL38" s="740"/>
      <c r="BM38" s="740"/>
      <c r="BN38" s="740"/>
      <c r="BO38" s="740"/>
      <c r="BP38" s="740"/>
      <c r="BQ38" s="740"/>
      <c r="BR38" s="740"/>
      <c r="BS38" s="740"/>
      <c r="BT38" s="740"/>
      <c r="BU38" s="48"/>
      <c r="BV38" s="48"/>
      <c r="BW38" s="48"/>
    </row>
    <row r="39" spans="1:75" s="57" customFormat="1" ht="22.5" customHeight="1" x14ac:dyDescent="0.2">
      <c r="A39" s="760"/>
      <c r="B39" s="770"/>
      <c r="C39" s="770"/>
      <c r="D39" s="770"/>
      <c r="E39" s="770"/>
      <c r="F39" s="770"/>
      <c r="G39" s="771"/>
      <c r="H39" s="744" t="s">
        <v>177</v>
      </c>
      <c r="I39" s="744"/>
      <c r="J39" s="744"/>
      <c r="K39" s="744"/>
      <c r="L39" s="744"/>
      <c r="M39" s="744"/>
      <c r="N39" s="744"/>
      <c r="O39" s="744"/>
      <c r="P39" s="744"/>
      <c r="Q39" s="744"/>
      <c r="R39" s="745"/>
      <c r="S39" s="745"/>
      <c r="T39" s="745"/>
      <c r="U39" s="745"/>
      <c r="V39" s="745"/>
      <c r="W39" s="745"/>
      <c r="X39" s="745"/>
      <c r="Y39" s="745"/>
      <c r="Z39" s="745"/>
      <c r="AA39" s="675"/>
      <c r="AB39" s="675"/>
      <c r="AC39" s="675"/>
      <c r="AD39" s="675"/>
      <c r="AE39" s="675"/>
      <c r="AF39" s="675"/>
      <c r="AG39" s="675"/>
      <c r="AH39" s="676"/>
      <c r="AI39" s="102"/>
      <c r="AJ39" s="102"/>
      <c r="AK39" s="48"/>
      <c r="AL39" s="48"/>
      <c r="AM39" s="58"/>
      <c r="AN39" s="48"/>
      <c r="AO39" s="100"/>
      <c r="AP39" s="100"/>
      <c r="AQ39" s="48"/>
      <c r="AR39" s="48"/>
      <c r="AS39" s="48"/>
      <c r="AT39" s="48"/>
      <c r="AU39" s="48"/>
      <c r="AV39" s="48"/>
      <c r="AW39" s="48"/>
      <c r="AX39" s="48"/>
      <c r="AY39" s="48"/>
      <c r="AZ39" s="48"/>
      <c r="BA39" s="48"/>
      <c r="BB39" s="48"/>
      <c r="BC39" s="48"/>
      <c r="BD39" s="48"/>
      <c r="BE39" s="48"/>
      <c r="BF39" s="48"/>
      <c r="BG39" s="100"/>
      <c r="BH39" s="100"/>
      <c r="BI39" s="102"/>
      <c r="BJ39" s="102"/>
      <c r="BK39" s="102"/>
      <c r="BL39" s="740"/>
      <c r="BM39" s="740"/>
      <c r="BN39" s="740"/>
      <c r="BO39" s="740"/>
      <c r="BP39" s="740"/>
      <c r="BQ39" s="740"/>
      <c r="BR39" s="740"/>
      <c r="BS39" s="740"/>
      <c r="BT39" s="740"/>
      <c r="BU39" s="48"/>
      <c r="BV39" s="48"/>
      <c r="BW39" s="48"/>
    </row>
    <row r="40" spans="1:75" s="57" customFormat="1" ht="22.5" customHeight="1" x14ac:dyDescent="0.2">
      <c r="A40" s="760"/>
      <c r="B40" s="770"/>
      <c r="C40" s="770"/>
      <c r="D40" s="770"/>
      <c r="E40" s="770"/>
      <c r="F40" s="770"/>
      <c r="G40" s="771"/>
      <c r="H40" s="743" t="s">
        <v>171</v>
      </c>
      <c r="I40" s="743"/>
      <c r="J40" s="743"/>
      <c r="K40" s="743"/>
      <c r="L40" s="743"/>
      <c r="M40" s="743"/>
      <c r="N40" s="743"/>
      <c r="O40" s="743"/>
      <c r="P40" s="743"/>
      <c r="Q40" s="743"/>
      <c r="R40" s="745"/>
      <c r="S40" s="745"/>
      <c r="T40" s="745"/>
      <c r="U40" s="745"/>
      <c r="V40" s="745"/>
      <c r="W40" s="745"/>
      <c r="X40" s="745"/>
      <c r="Y40" s="745"/>
      <c r="Z40" s="745"/>
      <c r="AA40" s="675"/>
      <c r="AB40" s="675"/>
      <c r="AC40" s="675"/>
      <c r="AD40" s="675"/>
      <c r="AE40" s="675"/>
      <c r="AF40" s="675"/>
      <c r="AG40" s="675"/>
      <c r="AH40" s="676"/>
      <c r="AI40" s="102"/>
      <c r="AJ40" s="102"/>
      <c r="AK40" s="48"/>
      <c r="AL40" s="48"/>
      <c r="AM40" s="58"/>
      <c r="AN40" s="48"/>
      <c r="AO40" s="100"/>
      <c r="AP40" s="100"/>
      <c r="AQ40" s="48"/>
      <c r="AR40" s="48"/>
      <c r="AS40" s="48"/>
      <c r="AT40" s="48"/>
      <c r="AU40" s="48"/>
      <c r="AV40" s="48"/>
      <c r="AW40" s="48"/>
      <c r="AX40" s="48"/>
      <c r="AY40" s="48"/>
      <c r="AZ40" s="48"/>
      <c r="BA40" s="48"/>
      <c r="BB40" s="48"/>
      <c r="BC40" s="48"/>
      <c r="BD40" s="48"/>
      <c r="BE40" s="48"/>
      <c r="BF40" s="48"/>
      <c r="BG40" s="100"/>
      <c r="BH40" s="100"/>
      <c r="BI40" s="102"/>
      <c r="BJ40" s="102"/>
      <c r="BK40" s="102"/>
      <c r="BL40" s="740"/>
      <c r="BM40" s="740"/>
      <c r="BN40" s="740"/>
      <c r="BO40" s="740"/>
      <c r="BP40" s="740"/>
      <c r="BQ40" s="740"/>
      <c r="BR40" s="740"/>
      <c r="BS40" s="740"/>
      <c r="BT40" s="740"/>
      <c r="BU40" s="48"/>
      <c r="BV40" s="48"/>
      <c r="BW40" s="48"/>
    </row>
    <row r="41" spans="1:75" s="57" customFormat="1" ht="23.25" customHeight="1" x14ac:dyDescent="0.2">
      <c r="A41" s="760"/>
      <c r="B41" s="770"/>
      <c r="C41" s="770"/>
      <c r="D41" s="770"/>
      <c r="E41" s="770"/>
      <c r="F41" s="770"/>
      <c r="G41" s="771"/>
      <c r="H41" s="752" t="s">
        <v>176</v>
      </c>
      <c r="I41" s="743"/>
      <c r="J41" s="743"/>
      <c r="K41" s="743"/>
      <c r="L41" s="743"/>
      <c r="M41" s="743"/>
      <c r="N41" s="743"/>
      <c r="O41" s="743"/>
      <c r="P41" s="743"/>
      <c r="Q41" s="743"/>
      <c r="R41" s="745"/>
      <c r="S41" s="745"/>
      <c r="T41" s="745"/>
      <c r="U41" s="745"/>
      <c r="V41" s="745"/>
      <c r="W41" s="745"/>
      <c r="X41" s="745"/>
      <c r="Y41" s="745"/>
      <c r="Z41" s="745"/>
      <c r="AA41" s="675"/>
      <c r="AB41" s="675"/>
      <c r="AC41" s="675"/>
      <c r="AD41" s="675"/>
      <c r="AE41" s="675"/>
      <c r="AF41" s="675"/>
      <c r="AG41" s="675"/>
      <c r="AH41" s="676"/>
      <c r="AI41" s="102"/>
      <c r="AJ41" s="102"/>
      <c r="AK41" s="48"/>
      <c r="AL41" s="48"/>
      <c r="AM41" s="58"/>
      <c r="AN41" s="48"/>
      <c r="AO41" s="100"/>
      <c r="AP41" s="100"/>
      <c r="AQ41" s="48"/>
      <c r="AR41" s="48"/>
      <c r="AS41" s="48"/>
      <c r="AT41" s="48"/>
      <c r="AU41" s="48"/>
      <c r="AV41" s="48"/>
      <c r="AW41" s="48"/>
      <c r="AX41" s="48"/>
      <c r="AY41" s="48"/>
      <c r="AZ41" s="48"/>
      <c r="BA41" s="48"/>
      <c r="BB41" s="48"/>
      <c r="BC41" s="48"/>
      <c r="BD41" s="48"/>
      <c r="BE41" s="48"/>
      <c r="BF41" s="48"/>
      <c r="BG41" s="100"/>
      <c r="BH41" s="100"/>
      <c r="BI41" s="102"/>
      <c r="BJ41" s="102"/>
      <c r="BK41" s="102"/>
      <c r="BL41" s="740"/>
      <c r="BM41" s="740"/>
      <c r="BN41" s="740"/>
      <c r="BO41" s="740"/>
      <c r="BP41" s="740"/>
      <c r="BQ41" s="740"/>
      <c r="BR41" s="740"/>
      <c r="BS41" s="740"/>
      <c r="BT41" s="740"/>
      <c r="BU41" s="48"/>
      <c r="BV41" s="48"/>
      <c r="BW41" s="48"/>
    </row>
    <row r="42" spans="1:75" s="57" customFormat="1" ht="22.5" customHeight="1" x14ac:dyDescent="0.2">
      <c r="A42" s="760"/>
      <c r="B42" s="770"/>
      <c r="C42" s="770"/>
      <c r="D42" s="770"/>
      <c r="E42" s="770"/>
      <c r="F42" s="770"/>
      <c r="G42" s="771"/>
      <c r="H42" s="744" t="s">
        <v>175</v>
      </c>
      <c r="I42" s="744"/>
      <c r="J42" s="744"/>
      <c r="K42" s="744"/>
      <c r="L42" s="744"/>
      <c r="M42" s="744"/>
      <c r="N42" s="744"/>
      <c r="O42" s="744"/>
      <c r="P42" s="744"/>
      <c r="Q42" s="744"/>
      <c r="R42" s="745"/>
      <c r="S42" s="745"/>
      <c r="T42" s="745"/>
      <c r="U42" s="745"/>
      <c r="V42" s="745"/>
      <c r="W42" s="745"/>
      <c r="X42" s="745"/>
      <c r="Y42" s="745"/>
      <c r="Z42" s="745"/>
      <c r="AA42" s="675"/>
      <c r="AB42" s="675"/>
      <c r="AC42" s="675"/>
      <c r="AD42" s="675"/>
      <c r="AE42" s="675"/>
      <c r="AF42" s="675"/>
      <c r="AG42" s="675"/>
      <c r="AH42" s="676"/>
      <c r="AI42" s="102"/>
      <c r="AJ42" s="102"/>
      <c r="AK42" s="48"/>
      <c r="AL42" s="48"/>
      <c r="AM42" s="58"/>
      <c r="AN42" s="48"/>
      <c r="AO42" s="100"/>
      <c r="AP42" s="100"/>
      <c r="AQ42" s="48"/>
      <c r="AR42" s="48"/>
      <c r="AS42" s="48"/>
      <c r="AT42" s="48"/>
      <c r="AU42" s="48"/>
      <c r="AV42" s="48"/>
      <c r="AW42" s="48"/>
      <c r="AX42" s="48"/>
      <c r="AY42" s="48"/>
      <c r="AZ42" s="48"/>
      <c r="BA42" s="48"/>
      <c r="BB42" s="48"/>
      <c r="BC42" s="48"/>
      <c r="BD42" s="48"/>
      <c r="BE42" s="48"/>
      <c r="BF42" s="48"/>
      <c r="BG42" s="100"/>
      <c r="BH42" s="100"/>
      <c r="BI42" s="102"/>
      <c r="BJ42" s="102"/>
      <c r="BK42" s="102"/>
      <c r="BL42" s="740"/>
      <c r="BM42" s="740"/>
      <c r="BN42" s="740"/>
      <c r="BO42" s="740"/>
      <c r="BP42" s="740"/>
      <c r="BQ42" s="740"/>
      <c r="BR42" s="740"/>
      <c r="BS42" s="740"/>
      <c r="BT42" s="740"/>
      <c r="BU42" s="48"/>
      <c r="BV42" s="48"/>
      <c r="BW42" s="48"/>
    </row>
    <row r="43" spans="1:75" s="57" customFormat="1" ht="22.5" customHeight="1" x14ac:dyDescent="0.2">
      <c r="A43" s="760"/>
      <c r="B43" s="772"/>
      <c r="C43" s="772"/>
      <c r="D43" s="772"/>
      <c r="E43" s="772"/>
      <c r="F43" s="772"/>
      <c r="G43" s="773"/>
      <c r="H43" s="743" t="s">
        <v>170</v>
      </c>
      <c r="I43" s="743"/>
      <c r="J43" s="743"/>
      <c r="K43" s="743"/>
      <c r="L43" s="743"/>
      <c r="M43" s="743"/>
      <c r="N43" s="743"/>
      <c r="O43" s="743"/>
      <c r="P43" s="743"/>
      <c r="Q43" s="743"/>
      <c r="R43" s="745"/>
      <c r="S43" s="745"/>
      <c r="T43" s="745"/>
      <c r="U43" s="745"/>
      <c r="V43" s="745"/>
      <c r="W43" s="745"/>
      <c r="X43" s="745"/>
      <c r="Y43" s="745"/>
      <c r="Z43" s="745"/>
      <c r="AA43" s="675"/>
      <c r="AB43" s="675"/>
      <c r="AC43" s="675"/>
      <c r="AD43" s="675"/>
      <c r="AE43" s="675"/>
      <c r="AF43" s="675"/>
      <c r="AG43" s="675"/>
      <c r="AH43" s="676"/>
      <c r="AI43" s="102"/>
      <c r="AJ43" s="102"/>
      <c r="AK43" s="48"/>
      <c r="AL43" s="48"/>
      <c r="AM43" s="58"/>
      <c r="AN43" s="48"/>
      <c r="AO43" s="100"/>
      <c r="AP43" s="100"/>
      <c r="AQ43" s="48"/>
      <c r="AR43" s="48"/>
      <c r="AS43" s="48"/>
      <c r="AT43" s="48"/>
      <c r="AU43" s="48"/>
      <c r="AV43" s="48"/>
      <c r="AW43" s="48"/>
      <c r="AX43" s="48"/>
      <c r="AY43" s="48"/>
      <c r="AZ43" s="48"/>
      <c r="BA43" s="48"/>
      <c r="BB43" s="48"/>
      <c r="BC43" s="48"/>
      <c r="BD43" s="48"/>
      <c r="BE43" s="48"/>
      <c r="BF43" s="48"/>
      <c r="BG43" s="100"/>
      <c r="BH43" s="100"/>
      <c r="BI43" s="102"/>
      <c r="BJ43" s="102"/>
      <c r="BK43" s="102"/>
      <c r="BL43" s="740"/>
      <c r="BM43" s="740"/>
      <c r="BN43" s="740"/>
      <c r="BO43" s="740"/>
      <c r="BP43" s="740"/>
      <c r="BQ43" s="740"/>
      <c r="BR43" s="740"/>
      <c r="BS43" s="740"/>
      <c r="BT43" s="740"/>
      <c r="BU43" s="48"/>
      <c r="BV43" s="48"/>
      <c r="BW43" s="48"/>
    </row>
    <row r="44" spans="1:75" s="57" customFormat="1" ht="23.25" customHeight="1" x14ac:dyDescent="0.2">
      <c r="A44" s="760"/>
      <c r="B44" s="761" t="s">
        <v>174</v>
      </c>
      <c r="C44" s="762"/>
      <c r="D44" s="762"/>
      <c r="E44" s="762"/>
      <c r="F44" s="762"/>
      <c r="G44" s="763"/>
      <c r="H44" s="741" t="s">
        <v>195</v>
      </c>
      <c r="I44" s="742"/>
      <c r="J44" s="742"/>
      <c r="K44" s="742"/>
      <c r="L44" s="742"/>
      <c r="M44" s="742"/>
      <c r="N44" s="742"/>
      <c r="O44" s="742"/>
      <c r="P44" s="742"/>
      <c r="Q44" s="742"/>
      <c r="R44" s="742" t="s">
        <v>173</v>
      </c>
      <c r="S44" s="742"/>
      <c r="T44" s="742"/>
      <c r="U44" s="742"/>
      <c r="V44" s="742"/>
      <c r="W44" s="742"/>
      <c r="X44" s="742"/>
      <c r="Y44" s="742"/>
      <c r="Z44" s="742"/>
      <c r="AA44" s="672" t="s">
        <v>172</v>
      </c>
      <c r="AB44" s="672"/>
      <c r="AC44" s="672"/>
      <c r="AD44" s="672"/>
      <c r="AE44" s="672"/>
      <c r="AF44" s="672"/>
      <c r="AG44" s="672"/>
      <c r="AH44" s="673"/>
      <c r="AI44" s="102"/>
      <c r="AJ44" s="102"/>
      <c r="AK44" s="48"/>
      <c r="AL44" s="48"/>
      <c r="AM44" s="58"/>
      <c r="AN44" s="48"/>
      <c r="AO44" s="100"/>
      <c r="AP44" s="100"/>
      <c r="AQ44" s="48"/>
      <c r="AR44" s="48"/>
      <c r="AS44" s="48"/>
      <c r="AT44" s="48"/>
      <c r="AU44" s="48"/>
      <c r="AV44" s="48"/>
      <c r="AW44" s="48"/>
      <c r="AX44" s="48"/>
      <c r="AY44" s="48"/>
      <c r="AZ44" s="48"/>
      <c r="BA44" s="48"/>
      <c r="BB44" s="48"/>
      <c r="BC44" s="48"/>
      <c r="BD44" s="48"/>
      <c r="BE44" s="48"/>
      <c r="BF44" s="48"/>
      <c r="BG44" s="100"/>
      <c r="BH44" s="100"/>
      <c r="BI44" s="102"/>
      <c r="BJ44" s="102"/>
      <c r="BK44" s="102"/>
      <c r="BL44" s="740"/>
      <c r="BM44" s="740"/>
      <c r="BN44" s="740"/>
      <c r="BO44" s="740"/>
      <c r="BP44" s="740"/>
      <c r="BQ44" s="740"/>
      <c r="BR44" s="740"/>
      <c r="BS44" s="740"/>
      <c r="BT44" s="740"/>
      <c r="BU44" s="48"/>
      <c r="BV44" s="48"/>
      <c r="BW44" s="48"/>
    </row>
    <row r="45" spans="1:75" s="57" customFormat="1" ht="22.5" customHeight="1" x14ac:dyDescent="0.2">
      <c r="A45" s="760"/>
      <c r="B45" s="764"/>
      <c r="C45" s="764"/>
      <c r="D45" s="764"/>
      <c r="E45" s="764"/>
      <c r="F45" s="764"/>
      <c r="G45" s="765"/>
      <c r="H45" s="744" t="s">
        <v>171</v>
      </c>
      <c r="I45" s="744"/>
      <c r="J45" s="744"/>
      <c r="K45" s="744"/>
      <c r="L45" s="744"/>
      <c r="M45" s="744"/>
      <c r="N45" s="744"/>
      <c r="O45" s="744"/>
      <c r="P45" s="744"/>
      <c r="Q45" s="744"/>
      <c r="R45" s="745"/>
      <c r="S45" s="745"/>
      <c r="T45" s="745"/>
      <c r="U45" s="745"/>
      <c r="V45" s="745"/>
      <c r="W45" s="745"/>
      <c r="X45" s="745"/>
      <c r="Y45" s="745"/>
      <c r="Z45" s="745"/>
      <c r="AA45" s="675"/>
      <c r="AB45" s="675"/>
      <c r="AC45" s="675"/>
      <c r="AD45" s="675"/>
      <c r="AE45" s="675"/>
      <c r="AF45" s="675"/>
      <c r="AG45" s="675"/>
      <c r="AH45" s="676"/>
      <c r="AI45" s="102"/>
      <c r="AJ45" s="102"/>
      <c r="AK45" s="48"/>
      <c r="AL45" s="48"/>
      <c r="AM45" s="58"/>
      <c r="AN45" s="48"/>
      <c r="AO45" s="100"/>
      <c r="AP45" s="100"/>
      <c r="AQ45" s="48"/>
      <c r="AR45" s="48"/>
      <c r="AS45" s="48"/>
      <c r="AT45" s="48"/>
      <c r="AU45" s="48"/>
      <c r="AV45" s="48"/>
      <c r="AW45" s="48"/>
      <c r="AX45" s="48"/>
      <c r="AY45" s="48"/>
      <c r="AZ45" s="48"/>
      <c r="BA45" s="48"/>
      <c r="BB45" s="48"/>
      <c r="BC45" s="48"/>
      <c r="BD45" s="48"/>
      <c r="BE45" s="48"/>
      <c r="BF45" s="48"/>
      <c r="BG45" s="100"/>
      <c r="BH45" s="100"/>
      <c r="BI45" s="102"/>
      <c r="BJ45" s="102"/>
      <c r="BK45" s="102"/>
      <c r="BL45" s="740"/>
      <c r="BM45" s="740"/>
      <c r="BN45" s="740"/>
      <c r="BO45" s="740"/>
      <c r="BP45" s="740"/>
      <c r="BQ45" s="740"/>
      <c r="BR45" s="740"/>
      <c r="BS45" s="740"/>
      <c r="BT45" s="740"/>
      <c r="BU45" s="48"/>
      <c r="BV45" s="48"/>
      <c r="BW45" s="48"/>
    </row>
    <row r="46" spans="1:75" s="57" customFormat="1" ht="22.5" customHeight="1" x14ac:dyDescent="0.2">
      <c r="A46" s="760"/>
      <c r="B46" s="766"/>
      <c r="C46" s="766"/>
      <c r="D46" s="766"/>
      <c r="E46" s="766"/>
      <c r="F46" s="766"/>
      <c r="G46" s="767"/>
      <c r="H46" s="748" t="s">
        <v>170</v>
      </c>
      <c r="I46" s="748"/>
      <c r="J46" s="748"/>
      <c r="K46" s="748"/>
      <c r="L46" s="748"/>
      <c r="M46" s="748"/>
      <c r="N46" s="748"/>
      <c r="O46" s="748"/>
      <c r="P46" s="748"/>
      <c r="Q46" s="748"/>
      <c r="R46" s="749"/>
      <c r="S46" s="749"/>
      <c r="T46" s="749"/>
      <c r="U46" s="749"/>
      <c r="V46" s="749"/>
      <c r="W46" s="749"/>
      <c r="X46" s="749"/>
      <c r="Y46" s="749"/>
      <c r="Z46" s="749"/>
      <c r="AA46" s="750"/>
      <c r="AB46" s="750"/>
      <c r="AC46" s="750"/>
      <c r="AD46" s="750"/>
      <c r="AE46" s="750"/>
      <c r="AF46" s="750"/>
      <c r="AG46" s="750"/>
      <c r="AH46" s="751"/>
      <c r="AI46" s="102"/>
      <c r="AJ46" s="102"/>
      <c r="AK46" s="48"/>
      <c r="AL46" s="48"/>
      <c r="AM46" s="58"/>
      <c r="AN46" s="48"/>
      <c r="AO46" s="100"/>
      <c r="AP46" s="100"/>
      <c r="AQ46" s="48"/>
      <c r="AR46" s="48"/>
      <c r="AS46" s="48"/>
      <c r="AT46" s="48"/>
      <c r="AU46" s="48"/>
      <c r="AV46" s="48"/>
      <c r="AW46" s="48"/>
      <c r="AX46" s="48"/>
      <c r="AY46" s="48"/>
      <c r="AZ46" s="48"/>
      <c r="BA46" s="48"/>
      <c r="BB46" s="48"/>
      <c r="BC46" s="48"/>
      <c r="BD46" s="48"/>
      <c r="BE46" s="48"/>
      <c r="BF46" s="48"/>
      <c r="BG46" s="100"/>
      <c r="BH46" s="100"/>
      <c r="BI46" s="102"/>
      <c r="BJ46" s="102"/>
      <c r="BK46" s="102"/>
      <c r="BL46" s="740"/>
      <c r="BM46" s="740"/>
      <c r="BN46" s="740"/>
      <c r="BO46" s="740"/>
      <c r="BP46" s="740"/>
      <c r="BQ46" s="740"/>
      <c r="BR46" s="740"/>
      <c r="BS46" s="740"/>
      <c r="BT46" s="740"/>
      <c r="BU46" s="48"/>
      <c r="BV46" s="48"/>
      <c r="BW46" s="48"/>
    </row>
    <row r="47" spans="1:75" ht="16" customHeight="1" x14ac:dyDescent="0.2">
      <c r="A47" s="760"/>
      <c r="B47" s="754" t="s">
        <v>169</v>
      </c>
      <c r="C47" s="754"/>
      <c r="D47" s="754"/>
      <c r="E47" s="754"/>
      <c r="F47" s="754"/>
      <c r="G47" s="755"/>
      <c r="H47" s="707"/>
      <c r="I47" s="708"/>
      <c r="J47" s="708"/>
      <c r="K47" s="708"/>
      <c r="L47" s="708"/>
      <c r="M47" s="708"/>
      <c r="N47" s="709"/>
      <c r="O47" s="115"/>
      <c r="P47" s="114"/>
      <c r="Q47" s="114"/>
      <c r="R47" s="113"/>
      <c r="S47" s="113"/>
      <c r="T47" s="113"/>
      <c r="U47" s="113"/>
      <c r="V47" s="113"/>
      <c r="W47" s="113"/>
      <c r="X47" s="113"/>
      <c r="Y47" s="113"/>
      <c r="Z47" s="113"/>
      <c r="AA47" s="113"/>
      <c r="AB47" s="113"/>
      <c r="AC47" s="113"/>
      <c r="AD47" s="113"/>
      <c r="AE47" s="113"/>
      <c r="AF47" s="113"/>
      <c r="AG47" s="113"/>
      <c r="AH47" s="113"/>
      <c r="AI47" s="102"/>
      <c r="AJ47" s="102"/>
      <c r="AM47" s="58"/>
      <c r="AN47" s="59"/>
      <c r="AO47" s="59"/>
      <c r="AP47" s="59"/>
      <c r="AQ47" s="59"/>
      <c r="AR47" s="59"/>
      <c r="AS47" s="59"/>
      <c r="AT47" s="59"/>
      <c r="AU47" s="103"/>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row>
    <row r="48" spans="1:75" ht="16" customHeight="1" x14ac:dyDescent="0.2">
      <c r="A48" s="760"/>
      <c r="B48" s="756"/>
      <c r="C48" s="756"/>
      <c r="D48" s="756"/>
      <c r="E48" s="756"/>
      <c r="F48" s="756"/>
      <c r="G48" s="757"/>
      <c r="H48" s="707"/>
      <c r="I48" s="708"/>
      <c r="J48" s="708"/>
      <c r="K48" s="708"/>
      <c r="L48" s="708"/>
      <c r="M48" s="708"/>
      <c r="N48" s="709"/>
      <c r="O48" s="112"/>
      <c r="P48" s="111"/>
      <c r="Q48" s="111"/>
      <c r="R48" s="65"/>
      <c r="S48" s="65"/>
      <c r="T48" s="65"/>
      <c r="U48" s="65"/>
      <c r="V48" s="65"/>
      <c r="W48" s="65"/>
      <c r="X48" s="65"/>
      <c r="Y48" s="65"/>
      <c r="Z48" s="65"/>
      <c r="AA48" s="65"/>
      <c r="AB48" s="65"/>
      <c r="AC48" s="65"/>
      <c r="AD48" s="65"/>
      <c r="AE48" s="65"/>
      <c r="AF48" s="65"/>
      <c r="AG48" s="65"/>
      <c r="AH48" s="65"/>
      <c r="AI48" s="102"/>
      <c r="AJ48" s="102"/>
      <c r="AM48" s="58"/>
      <c r="AN48" s="59"/>
      <c r="AO48" s="59"/>
      <c r="AP48" s="59"/>
      <c r="AQ48" s="59"/>
      <c r="AR48" s="59"/>
      <c r="AS48" s="59"/>
      <c r="AT48" s="59"/>
      <c r="AU48" s="103"/>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row>
    <row r="49" spans="1:72" ht="16" customHeight="1" x14ac:dyDescent="0.2">
      <c r="A49" s="760"/>
      <c r="B49" s="758"/>
      <c r="C49" s="758"/>
      <c r="D49" s="758"/>
      <c r="E49" s="758"/>
      <c r="F49" s="758"/>
      <c r="G49" s="759"/>
      <c r="H49" s="707"/>
      <c r="I49" s="708"/>
      <c r="J49" s="708"/>
      <c r="K49" s="708"/>
      <c r="L49" s="708"/>
      <c r="M49" s="708"/>
      <c r="N49" s="709"/>
      <c r="O49" s="112"/>
      <c r="P49" s="111"/>
      <c r="Q49" s="111"/>
      <c r="R49" s="65"/>
      <c r="S49" s="65"/>
      <c r="T49" s="65"/>
      <c r="U49" s="65"/>
      <c r="V49" s="65"/>
      <c r="W49" s="65"/>
      <c r="X49" s="65"/>
      <c r="Y49" s="65"/>
      <c r="Z49" s="65"/>
      <c r="AA49" s="65"/>
      <c r="AB49" s="65"/>
      <c r="AC49" s="65"/>
      <c r="AD49" s="65"/>
      <c r="AE49" s="65"/>
      <c r="AF49" s="65"/>
      <c r="AG49" s="65"/>
      <c r="AH49" s="65"/>
      <c r="AI49" s="102"/>
      <c r="AJ49" s="102"/>
      <c r="AM49" s="58"/>
      <c r="AN49" s="59"/>
      <c r="AO49" s="59"/>
      <c r="AP49" s="59"/>
      <c r="AQ49" s="59"/>
      <c r="AR49" s="59"/>
      <c r="AS49" s="59"/>
      <c r="AT49" s="59"/>
      <c r="AU49" s="103"/>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row>
    <row r="50" spans="1:72" ht="6" customHeight="1" x14ac:dyDescent="0.2">
      <c r="B50" s="60"/>
      <c r="AI50" s="102"/>
      <c r="AJ50" s="102"/>
      <c r="AM50" s="61"/>
      <c r="AN50" s="62"/>
      <c r="AO50" s="62"/>
      <c r="AP50" s="62"/>
      <c r="AQ50" s="62"/>
      <c r="AR50" s="62"/>
      <c r="AS50" s="62"/>
      <c r="AT50" s="103"/>
      <c r="AU50" s="103"/>
      <c r="AV50" s="102"/>
      <c r="AW50" s="102"/>
      <c r="AX50" s="102"/>
      <c r="AY50" s="102"/>
      <c r="AZ50" s="102"/>
      <c r="BA50" s="102"/>
      <c r="BB50" s="102"/>
      <c r="BC50" s="102"/>
      <c r="BD50" s="63"/>
      <c r="BE50" s="102"/>
      <c r="BF50" s="102"/>
      <c r="BG50" s="102"/>
      <c r="BH50" s="102"/>
      <c r="BI50" s="102"/>
      <c r="BJ50" s="102"/>
      <c r="BK50" s="102"/>
      <c r="BL50" s="102"/>
      <c r="BM50" s="102"/>
      <c r="BN50" s="102"/>
      <c r="BO50" s="102"/>
      <c r="BP50" s="102"/>
      <c r="BQ50" s="102"/>
      <c r="BR50" s="102"/>
      <c r="BS50" s="102"/>
      <c r="BT50" s="102"/>
    </row>
    <row r="51" spans="1:72" ht="14.15" customHeight="1" x14ac:dyDescent="0.2">
      <c r="A51" s="774" t="s">
        <v>60</v>
      </c>
      <c r="B51" s="774"/>
      <c r="C51" s="753" t="s">
        <v>168</v>
      </c>
      <c r="D51" s="753"/>
      <c r="E51" s="64" t="s">
        <v>167</v>
      </c>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102"/>
      <c r="AJ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c r="BR51" s="102"/>
      <c r="BS51" s="102"/>
      <c r="BT51" s="102"/>
    </row>
    <row r="52" spans="1:72" ht="14.15" customHeight="1" x14ac:dyDescent="0.2">
      <c r="A52" s="65"/>
      <c r="B52" s="64"/>
      <c r="C52" s="753" t="s">
        <v>166</v>
      </c>
      <c r="D52" s="753"/>
      <c r="E52" s="64" t="s">
        <v>329</v>
      </c>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102"/>
      <c r="AJ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c r="BR52" s="102"/>
      <c r="BS52" s="102"/>
      <c r="BT52" s="102"/>
    </row>
    <row r="53" spans="1:72" ht="14.15" customHeight="1" x14ac:dyDescent="0.2">
      <c r="A53" s="65"/>
      <c r="B53" s="64"/>
      <c r="C53" s="753" t="s">
        <v>165</v>
      </c>
      <c r="D53" s="753"/>
      <c r="E53" s="64" t="s">
        <v>164</v>
      </c>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row>
    <row r="54" spans="1:72" ht="14.15" customHeight="1" x14ac:dyDescent="0.2">
      <c r="A54" s="65"/>
      <c r="B54" s="64"/>
      <c r="C54" s="753" t="s">
        <v>163</v>
      </c>
      <c r="D54" s="753"/>
      <c r="E54" s="64" t="s">
        <v>162</v>
      </c>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row>
    <row r="55" spans="1:72" ht="14.15" customHeight="1" x14ac:dyDescent="0.2">
      <c r="A55" s="102"/>
      <c r="C55" s="753" t="s">
        <v>161</v>
      </c>
      <c r="D55" s="753"/>
      <c r="E55" s="64" t="s">
        <v>86</v>
      </c>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row>
    <row r="56" spans="1:72" ht="14.15" customHeight="1" x14ac:dyDescent="0.2">
      <c r="A56" s="102"/>
      <c r="E56" s="64" t="s">
        <v>160</v>
      </c>
    </row>
    <row r="57" spans="1:72" ht="11.25" customHeight="1" x14ac:dyDescent="0.2">
      <c r="A57" s="102"/>
      <c r="E57" s="64" t="s">
        <v>159</v>
      </c>
    </row>
    <row r="58" spans="1:72" ht="20.149999999999999" customHeight="1" x14ac:dyDescent="0.2">
      <c r="A58" s="102"/>
    </row>
    <row r="59" spans="1:72" ht="20.149999999999999" customHeight="1" x14ac:dyDescent="0.2">
      <c r="A59" s="102"/>
    </row>
    <row r="60" spans="1:72" ht="20.149999999999999" customHeight="1" x14ac:dyDescent="0.2">
      <c r="A60" s="102"/>
    </row>
    <row r="61" spans="1:72" ht="20.149999999999999" customHeight="1" x14ac:dyDescent="0.2">
      <c r="A61" s="102"/>
    </row>
    <row r="62" spans="1:72" ht="20.149999999999999" customHeight="1" x14ac:dyDescent="0.2">
      <c r="A62" s="102"/>
    </row>
    <row r="63" spans="1:72" ht="20.149999999999999" customHeight="1" x14ac:dyDescent="0.2">
      <c r="A63" s="102"/>
    </row>
    <row r="64" spans="1:72" ht="20.149999999999999" customHeight="1" x14ac:dyDescent="0.2">
      <c r="A64" s="102"/>
    </row>
    <row r="65" spans="1:1" ht="20.149999999999999" customHeight="1" x14ac:dyDescent="0.2">
      <c r="A65" s="102"/>
    </row>
    <row r="66" spans="1:1" ht="20.149999999999999" customHeight="1" x14ac:dyDescent="0.2">
      <c r="A66" s="102"/>
    </row>
    <row r="67" spans="1:1" ht="20.149999999999999" customHeight="1" x14ac:dyDescent="0.2">
      <c r="A67" s="102"/>
    </row>
    <row r="68" spans="1:1" ht="20.149999999999999" customHeight="1" x14ac:dyDescent="0.2">
      <c r="A68" s="102"/>
    </row>
    <row r="69" spans="1:1" ht="20.149999999999999" customHeight="1" x14ac:dyDescent="0.2">
      <c r="A69" s="102"/>
    </row>
    <row r="70" spans="1:1" ht="20.149999999999999" customHeight="1" x14ac:dyDescent="0.2">
      <c r="A70" s="102"/>
    </row>
    <row r="71" spans="1:1" ht="20.149999999999999" customHeight="1" x14ac:dyDescent="0.2">
      <c r="A71" s="102"/>
    </row>
    <row r="72" spans="1:1" ht="20.149999999999999" customHeight="1" x14ac:dyDescent="0.2">
      <c r="A72" s="102"/>
    </row>
    <row r="73" spans="1:1" ht="20.149999999999999" customHeight="1" x14ac:dyDescent="0.2">
      <c r="A73" s="102"/>
    </row>
    <row r="74" spans="1:1" ht="20.149999999999999" customHeight="1" x14ac:dyDescent="0.2">
      <c r="A74" s="102"/>
    </row>
    <row r="75" spans="1:1" ht="20.149999999999999" customHeight="1" x14ac:dyDescent="0.2">
      <c r="A75" s="102"/>
    </row>
    <row r="76" spans="1:1" ht="20.149999999999999" customHeight="1" x14ac:dyDescent="0.2">
      <c r="A76" s="102"/>
    </row>
    <row r="77" spans="1:1" ht="20.149999999999999" customHeight="1" x14ac:dyDescent="0.2">
      <c r="A77" s="102"/>
    </row>
    <row r="78" spans="1:1" ht="20.149999999999999" customHeight="1" x14ac:dyDescent="0.2">
      <c r="A78" s="102"/>
    </row>
    <row r="79" spans="1:1" ht="20.149999999999999" customHeight="1" x14ac:dyDescent="0.2">
      <c r="A79" s="102"/>
    </row>
    <row r="80" spans="1:1" ht="20.149999999999999" customHeight="1" x14ac:dyDescent="0.2">
      <c r="A80" s="102"/>
    </row>
    <row r="81" spans="1:1" ht="20.149999999999999" customHeight="1" x14ac:dyDescent="0.2">
      <c r="A81" s="102"/>
    </row>
    <row r="82" spans="1:1" ht="20.149999999999999" customHeight="1" x14ac:dyDescent="0.2">
      <c r="A82" s="102"/>
    </row>
    <row r="83" spans="1:1" ht="20.149999999999999" customHeight="1" x14ac:dyDescent="0.2">
      <c r="A83" s="102"/>
    </row>
    <row r="84" spans="1:1" ht="20.149999999999999" customHeight="1" x14ac:dyDescent="0.2">
      <c r="A84" s="102"/>
    </row>
    <row r="85" spans="1:1" ht="20.149999999999999" customHeight="1" x14ac:dyDescent="0.2">
      <c r="A85" s="102"/>
    </row>
    <row r="86" spans="1:1" ht="20.149999999999999" customHeight="1" x14ac:dyDescent="0.2">
      <c r="A86" s="102"/>
    </row>
    <row r="87" spans="1:1" ht="20.149999999999999" customHeight="1" x14ac:dyDescent="0.2">
      <c r="A87" s="102"/>
    </row>
    <row r="88" spans="1:1" ht="20.149999999999999" customHeight="1" x14ac:dyDescent="0.2">
      <c r="A88" s="102"/>
    </row>
    <row r="89" spans="1:1" ht="20.149999999999999" customHeight="1" x14ac:dyDescent="0.2">
      <c r="A89" s="102"/>
    </row>
    <row r="90" spans="1:1" ht="20.149999999999999" customHeight="1" x14ac:dyDescent="0.2">
      <c r="A90" s="102"/>
    </row>
    <row r="91" spans="1:1" ht="20.149999999999999" customHeight="1" x14ac:dyDescent="0.2">
      <c r="A91" s="102"/>
    </row>
    <row r="92" spans="1:1" ht="20.149999999999999" customHeight="1" x14ac:dyDescent="0.2">
      <c r="A92" s="102"/>
    </row>
    <row r="93" spans="1:1" ht="20.149999999999999" customHeight="1" x14ac:dyDescent="0.2">
      <c r="A93" s="102"/>
    </row>
    <row r="94" spans="1:1" ht="20.149999999999999" customHeight="1" x14ac:dyDescent="0.2">
      <c r="A94" s="102"/>
    </row>
    <row r="95" spans="1:1" ht="20.149999999999999" customHeight="1" x14ac:dyDescent="0.2">
      <c r="A95" s="102"/>
    </row>
    <row r="96" spans="1:1" ht="20.149999999999999" customHeight="1" x14ac:dyDescent="0.2">
      <c r="A96" s="102"/>
    </row>
    <row r="97" spans="1:1" ht="20.149999999999999" customHeight="1" x14ac:dyDescent="0.2">
      <c r="A97" s="102"/>
    </row>
    <row r="98" spans="1:1" ht="20.149999999999999" customHeight="1" x14ac:dyDescent="0.2">
      <c r="A98" s="102"/>
    </row>
    <row r="99" spans="1:1" ht="20.149999999999999" customHeight="1" x14ac:dyDescent="0.2">
      <c r="A99" s="102"/>
    </row>
    <row r="100" spans="1:1" ht="20.149999999999999" customHeight="1" x14ac:dyDescent="0.2">
      <c r="A100" s="102"/>
    </row>
    <row r="101" spans="1:1" ht="20.149999999999999" customHeight="1" x14ac:dyDescent="0.2">
      <c r="A101" s="102"/>
    </row>
    <row r="102" spans="1:1" ht="20.149999999999999" customHeight="1" x14ac:dyDescent="0.2">
      <c r="A102" s="102"/>
    </row>
    <row r="103" spans="1:1" ht="20.149999999999999" customHeight="1" x14ac:dyDescent="0.2">
      <c r="A103" s="102"/>
    </row>
    <row r="104" spans="1:1" ht="20.149999999999999" customHeight="1" x14ac:dyDescent="0.2">
      <c r="A104" s="102"/>
    </row>
    <row r="105" spans="1:1" ht="20.149999999999999" customHeight="1" x14ac:dyDescent="0.2">
      <c r="A105" s="102"/>
    </row>
    <row r="106" spans="1:1" ht="20.149999999999999" customHeight="1" x14ac:dyDescent="0.2">
      <c r="A106" s="102"/>
    </row>
    <row r="107" spans="1:1" ht="20.149999999999999" customHeight="1" x14ac:dyDescent="0.2">
      <c r="A107" s="102"/>
    </row>
    <row r="108" spans="1:1" ht="20.149999999999999" customHeight="1" x14ac:dyDescent="0.2">
      <c r="A108" s="102"/>
    </row>
    <row r="109" spans="1:1" ht="20.149999999999999" customHeight="1" x14ac:dyDescent="0.2">
      <c r="A109" s="102"/>
    </row>
    <row r="110" spans="1:1" ht="20.149999999999999" customHeight="1" x14ac:dyDescent="0.2">
      <c r="A110" s="102"/>
    </row>
    <row r="111" spans="1:1" ht="20.149999999999999" customHeight="1" x14ac:dyDescent="0.2">
      <c r="A111" s="102"/>
    </row>
    <row r="112" spans="1:1" ht="20.149999999999999" customHeight="1" x14ac:dyDescent="0.2">
      <c r="A112" s="102"/>
    </row>
    <row r="113" spans="1:1" ht="20.149999999999999" customHeight="1" x14ac:dyDescent="0.2">
      <c r="A113" s="102"/>
    </row>
    <row r="114" spans="1:1" ht="20.149999999999999" customHeight="1" x14ac:dyDescent="0.2">
      <c r="A114" s="102"/>
    </row>
    <row r="115" spans="1:1" ht="20.149999999999999" customHeight="1" x14ac:dyDescent="0.2">
      <c r="A115" s="102"/>
    </row>
    <row r="116" spans="1:1" ht="20.149999999999999" customHeight="1" x14ac:dyDescent="0.2">
      <c r="A116" s="102"/>
    </row>
    <row r="117" spans="1:1" ht="20.149999999999999" customHeight="1" x14ac:dyDescent="0.2">
      <c r="A117" s="102"/>
    </row>
    <row r="118" spans="1:1" ht="20.149999999999999" customHeight="1" x14ac:dyDescent="0.2">
      <c r="A118" s="102"/>
    </row>
    <row r="119" spans="1:1" ht="20.149999999999999" customHeight="1" x14ac:dyDescent="0.2">
      <c r="A119" s="102"/>
    </row>
    <row r="120" spans="1:1" ht="20.149999999999999" customHeight="1" x14ac:dyDescent="0.2">
      <c r="A120" s="102"/>
    </row>
    <row r="121" spans="1:1" ht="20.149999999999999" customHeight="1" x14ac:dyDescent="0.2">
      <c r="A121" s="102"/>
    </row>
    <row r="122" spans="1:1" ht="20.149999999999999" customHeight="1" x14ac:dyDescent="0.2">
      <c r="A122" s="102"/>
    </row>
    <row r="123" spans="1:1" ht="20.149999999999999" customHeight="1" x14ac:dyDescent="0.2">
      <c r="A123" s="102"/>
    </row>
    <row r="124" spans="1:1" ht="20.149999999999999" customHeight="1" x14ac:dyDescent="0.2">
      <c r="A124" s="102"/>
    </row>
    <row r="125" spans="1:1" ht="20.149999999999999" customHeight="1" x14ac:dyDescent="0.2">
      <c r="A125" s="102"/>
    </row>
    <row r="126" spans="1:1" ht="20.149999999999999" customHeight="1" x14ac:dyDescent="0.2">
      <c r="A126" s="102"/>
    </row>
    <row r="127" spans="1:1" ht="20.149999999999999" customHeight="1" x14ac:dyDescent="0.2">
      <c r="A127" s="102"/>
    </row>
    <row r="128" spans="1:1" ht="20.149999999999999" customHeight="1" x14ac:dyDescent="0.2">
      <c r="A128" s="102"/>
    </row>
    <row r="129" spans="1:1" ht="20.149999999999999" customHeight="1" x14ac:dyDescent="0.2">
      <c r="A129" s="102"/>
    </row>
    <row r="130" spans="1:1" ht="20.149999999999999" customHeight="1" x14ac:dyDescent="0.2">
      <c r="A130" s="102"/>
    </row>
    <row r="131" spans="1:1" ht="20.149999999999999" customHeight="1" x14ac:dyDescent="0.2">
      <c r="A131" s="102"/>
    </row>
    <row r="132" spans="1:1" ht="20.149999999999999" customHeight="1" x14ac:dyDescent="0.2">
      <c r="A132" s="102"/>
    </row>
    <row r="133" spans="1:1" ht="20.149999999999999" customHeight="1" x14ac:dyDescent="0.2">
      <c r="A133" s="102"/>
    </row>
    <row r="134" spans="1:1" ht="20.149999999999999" customHeight="1" x14ac:dyDescent="0.2">
      <c r="A134" s="102"/>
    </row>
    <row r="135" spans="1:1" ht="20.149999999999999" customHeight="1" x14ac:dyDescent="0.2">
      <c r="A135" s="102"/>
    </row>
    <row r="136" spans="1:1" ht="20.149999999999999" customHeight="1" x14ac:dyDescent="0.2">
      <c r="A136" s="102"/>
    </row>
    <row r="137" spans="1:1" ht="20.149999999999999" customHeight="1" x14ac:dyDescent="0.2">
      <c r="A137" s="102"/>
    </row>
    <row r="138" spans="1:1" ht="20.149999999999999" customHeight="1" x14ac:dyDescent="0.2">
      <c r="A138" s="102"/>
    </row>
    <row r="139" spans="1:1" ht="20.149999999999999" customHeight="1" x14ac:dyDescent="0.2">
      <c r="A139" s="102"/>
    </row>
    <row r="140" spans="1:1" ht="20.149999999999999" customHeight="1" x14ac:dyDescent="0.2">
      <c r="A140" s="102"/>
    </row>
    <row r="141" spans="1:1" ht="20.149999999999999" customHeight="1" x14ac:dyDescent="0.2">
      <c r="A141" s="102"/>
    </row>
    <row r="142" spans="1:1" ht="20.149999999999999" customHeight="1" x14ac:dyDescent="0.2">
      <c r="A142" s="102"/>
    </row>
    <row r="143" spans="1:1" ht="20.149999999999999" customHeight="1" x14ac:dyDescent="0.2">
      <c r="A143" s="102"/>
    </row>
    <row r="144" spans="1:1" ht="20.149999999999999" customHeight="1" x14ac:dyDescent="0.2">
      <c r="A144" s="102"/>
    </row>
    <row r="145" spans="1:1" ht="20.149999999999999" customHeight="1" x14ac:dyDescent="0.2">
      <c r="A145" s="102"/>
    </row>
    <row r="146" spans="1:1" ht="20.149999999999999" customHeight="1" x14ac:dyDescent="0.2">
      <c r="A146" s="102"/>
    </row>
    <row r="147" spans="1:1" ht="20.149999999999999" customHeight="1" x14ac:dyDescent="0.2">
      <c r="A147" s="102"/>
    </row>
  </sheetData>
  <mergeCells count="128">
    <mergeCell ref="H47:N47"/>
    <mergeCell ref="H48:N48"/>
    <mergeCell ref="H49:N49"/>
    <mergeCell ref="C55:D55"/>
    <mergeCell ref="B47:G49"/>
    <mergeCell ref="A29:A49"/>
    <mergeCell ref="C52:D52"/>
    <mergeCell ref="C51:D51"/>
    <mergeCell ref="C53:D53"/>
    <mergeCell ref="C54:D54"/>
    <mergeCell ref="B44:G46"/>
    <mergeCell ref="B38:G43"/>
    <mergeCell ref="H42:Q42"/>
    <mergeCell ref="H34:N34"/>
    <mergeCell ref="O34:AH34"/>
    <mergeCell ref="B35:G37"/>
    <mergeCell ref="A51:B51"/>
    <mergeCell ref="B29:G29"/>
    <mergeCell ref="B30:G30"/>
    <mergeCell ref="B31:G34"/>
    <mergeCell ref="H30:AH30"/>
    <mergeCell ref="BL43:BT43"/>
    <mergeCell ref="H38:Q38"/>
    <mergeCell ref="R38:Z38"/>
    <mergeCell ref="AA38:AH38"/>
    <mergeCell ref="BL38:BT38"/>
    <mergeCell ref="H39:Q39"/>
    <mergeCell ref="R39:Z39"/>
    <mergeCell ref="H43:Q43"/>
    <mergeCell ref="R43:Z43"/>
    <mergeCell ref="AA43:AH43"/>
    <mergeCell ref="H41:Q41"/>
    <mergeCell ref="AA39:AH39"/>
    <mergeCell ref="BL39:BT39"/>
    <mergeCell ref="H40:Q40"/>
    <mergeCell ref="R40:Z40"/>
    <mergeCell ref="AA40:AH40"/>
    <mergeCell ref="BL40:BT40"/>
    <mergeCell ref="R41:Z41"/>
    <mergeCell ref="AA41:AH41"/>
    <mergeCell ref="BL41:BT41"/>
    <mergeCell ref="R42:Z42"/>
    <mergeCell ref="AA42:AH42"/>
    <mergeCell ref="BL42:BT42"/>
    <mergeCell ref="BL45:BT45"/>
    <mergeCell ref="H46:Q46"/>
    <mergeCell ref="R46:Z46"/>
    <mergeCell ref="AA46:AH46"/>
    <mergeCell ref="BL46:BT46"/>
    <mergeCell ref="H44:Q44"/>
    <mergeCell ref="R44:Z44"/>
    <mergeCell ref="AA44:AH44"/>
    <mergeCell ref="H45:Q45"/>
    <mergeCell ref="R45:Z45"/>
    <mergeCell ref="AA45:AH45"/>
    <mergeCell ref="BL44:BT44"/>
    <mergeCell ref="BL36:BT36"/>
    <mergeCell ref="H35:Q35"/>
    <mergeCell ref="H37:Q37"/>
    <mergeCell ref="H36:Q36"/>
    <mergeCell ref="R35:Z35"/>
    <mergeCell ref="R36:Z36"/>
    <mergeCell ref="BL35:BT35"/>
    <mergeCell ref="H26:J27"/>
    <mergeCell ref="BL37:BT37"/>
    <mergeCell ref="AA35:AH35"/>
    <mergeCell ref="AA36:AH36"/>
    <mergeCell ref="R37:Z37"/>
    <mergeCell ref="AA37:AH37"/>
    <mergeCell ref="T26:AH27"/>
    <mergeCell ref="H28:N28"/>
    <mergeCell ref="O28:AH28"/>
    <mergeCell ref="M26:Q27"/>
    <mergeCell ref="R14:AA14"/>
    <mergeCell ref="S22:X22"/>
    <mergeCell ref="H16:AH16"/>
    <mergeCell ref="H32:J33"/>
    <mergeCell ref="M32:Q33"/>
    <mergeCell ref="H29:AH29"/>
    <mergeCell ref="H31:K31"/>
    <mergeCell ref="L31:N31"/>
    <mergeCell ref="P31:S31"/>
    <mergeCell ref="T32:AH33"/>
    <mergeCell ref="K21:U21"/>
    <mergeCell ref="H15:AH15"/>
    <mergeCell ref="AD23:AH23"/>
    <mergeCell ref="H25:K25"/>
    <mergeCell ref="L25:N25"/>
    <mergeCell ref="P25:S25"/>
    <mergeCell ref="A4:AH4"/>
    <mergeCell ref="AB14:AH14"/>
    <mergeCell ref="K23:R24"/>
    <mergeCell ref="H18:J19"/>
    <mergeCell ref="M18:Q19"/>
    <mergeCell ref="V24:AC24"/>
    <mergeCell ref="A15:A28"/>
    <mergeCell ref="B17:G20"/>
    <mergeCell ref="B25:G28"/>
    <mergeCell ref="Z6:AA6"/>
    <mergeCell ref="AC6:AD6"/>
    <mergeCell ref="AF6:AG6"/>
    <mergeCell ref="Q10:V10"/>
    <mergeCell ref="Q9:S9"/>
    <mergeCell ref="Q8:S8"/>
    <mergeCell ref="W8:AH8"/>
    <mergeCell ref="W9:AH9"/>
    <mergeCell ref="W10:AG10"/>
    <mergeCell ref="B16:G16"/>
    <mergeCell ref="B15:G15"/>
    <mergeCell ref="B21:G21"/>
    <mergeCell ref="B22:G22"/>
    <mergeCell ref="H22:R22"/>
    <mergeCell ref="H23:J24"/>
    <mergeCell ref="B23:G24"/>
    <mergeCell ref="S23:U23"/>
    <mergeCell ref="S24:U24"/>
    <mergeCell ref="Y21:AH21"/>
    <mergeCell ref="V21:X21"/>
    <mergeCell ref="H21:J21"/>
    <mergeCell ref="H20:N20"/>
    <mergeCell ref="O20:AH20"/>
    <mergeCell ref="L17:N17"/>
    <mergeCell ref="P17:S17"/>
    <mergeCell ref="T18:AH19"/>
    <mergeCell ref="V23:AC23"/>
    <mergeCell ref="H17:K17"/>
    <mergeCell ref="AD24:AH24"/>
    <mergeCell ref="Y22:AH22"/>
  </mergeCells>
  <phoneticPr fontId="12"/>
  <dataValidations count="1">
    <dataValidation showInputMessage="1" showErrorMessage="1" sqref="S22 JS22:KD22 TO22:TZ22 ADK22:ADV22 ANG22:ANR22 AXC22:AXN22 BGY22:BHJ22 BQU22:BRF22 CAQ22:CBB22 CKM22:CKX22 CUI22:CUT22 DEE22:DEP22 DOA22:DOL22 DXW22:DYH22 EHS22:EID22 ERO22:ERZ22 FBK22:FBV22 FLG22:FLR22 FVC22:FVN22 GEY22:GFJ22 GOU22:GPF22 GYQ22:GZB22 HIM22:HIX22 HSI22:HST22 ICE22:ICP22 IMA22:IML22 IVW22:IWH22 JFS22:JGD22 JPO22:JPZ22 JZK22:JZV22 KJG22:KJR22 KTC22:KTN22 LCY22:LDJ22 LMU22:LNF22 LWQ22:LXB22 MGM22:MGX22 MQI22:MQT22 NAE22:NAP22 NKA22:NKL22 NTW22:NUH22 ODS22:OED22 ONO22:ONZ22 OXK22:OXV22 PHG22:PHR22 PRC22:PRN22 QAY22:QBJ22 QKU22:QLF22 QUQ22:QVB22 REM22:REX22 ROI22:ROT22 RYE22:RYP22 SIA22:SIL22 SRW22:SSH22 TBS22:TCD22 TLO22:TLZ22 TVK22:TVV22 UFG22:UFR22 UPC22:UPN22 UYY22:UZJ22 VIU22:VJF22 VSQ22:VTB22 WCM22:WCX22 WMI22:WMT22 WWE22:WWP22 W65558:AH65558 JS65558:KD65558 TO65558:TZ65558 ADK65558:ADV65558 ANG65558:ANR65558 AXC65558:AXN65558 BGY65558:BHJ65558 BQU65558:BRF65558 CAQ65558:CBB65558 CKM65558:CKX65558 CUI65558:CUT65558 DEE65558:DEP65558 DOA65558:DOL65558 DXW65558:DYH65558 EHS65558:EID65558 ERO65558:ERZ65558 FBK65558:FBV65558 FLG65558:FLR65558 FVC65558:FVN65558 GEY65558:GFJ65558 GOU65558:GPF65558 GYQ65558:GZB65558 HIM65558:HIX65558 HSI65558:HST65558 ICE65558:ICP65558 IMA65558:IML65558 IVW65558:IWH65558 JFS65558:JGD65558 JPO65558:JPZ65558 JZK65558:JZV65558 KJG65558:KJR65558 KTC65558:KTN65558 LCY65558:LDJ65558 LMU65558:LNF65558 LWQ65558:LXB65558 MGM65558:MGX65558 MQI65558:MQT65558 NAE65558:NAP65558 NKA65558:NKL65558 NTW65558:NUH65558 ODS65558:OED65558 ONO65558:ONZ65558 OXK65558:OXV65558 PHG65558:PHR65558 PRC65558:PRN65558 QAY65558:QBJ65558 QKU65558:QLF65558 QUQ65558:QVB65558 REM65558:REX65558 ROI65558:ROT65558 RYE65558:RYP65558 SIA65558:SIL65558 SRW65558:SSH65558 TBS65558:TCD65558 TLO65558:TLZ65558 TVK65558:TVV65558 UFG65558:UFR65558 UPC65558:UPN65558 UYY65558:UZJ65558 VIU65558:VJF65558 VSQ65558:VTB65558 WCM65558:WCX65558 WMI65558:WMT65558 WWE65558:WWP65558 W131094:AH131094 JS131094:KD131094 TO131094:TZ131094 ADK131094:ADV131094 ANG131094:ANR131094 AXC131094:AXN131094 BGY131094:BHJ131094 BQU131094:BRF131094 CAQ131094:CBB131094 CKM131094:CKX131094 CUI131094:CUT131094 DEE131094:DEP131094 DOA131094:DOL131094 DXW131094:DYH131094 EHS131094:EID131094 ERO131094:ERZ131094 FBK131094:FBV131094 FLG131094:FLR131094 FVC131094:FVN131094 GEY131094:GFJ131094 GOU131094:GPF131094 GYQ131094:GZB131094 HIM131094:HIX131094 HSI131094:HST131094 ICE131094:ICP131094 IMA131094:IML131094 IVW131094:IWH131094 JFS131094:JGD131094 JPO131094:JPZ131094 JZK131094:JZV131094 KJG131094:KJR131094 KTC131094:KTN131094 LCY131094:LDJ131094 LMU131094:LNF131094 LWQ131094:LXB131094 MGM131094:MGX131094 MQI131094:MQT131094 NAE131094:NAP131094 NKA131094:NKL131094 NTW131094:NUH131094 ODS131094:OED131094 ONO131094:ONZ131094 OXK131094:OXV131094 PHG131094:PHR131094 PRC131094:PRN131094 QAY131094:QBJ131094 QKU131094:QLF131094 QUQ131094:QVB131094 REM131094:REX131094 ROI131094:ROT131094 RYE131094:RYP131094 SIA131094:SIL131094 SRW131094:SSH131094 TBS131094:TCD131094 TLO131094:TLZ131094 TVK131094:TVV131094 UFG131094:UFR131094 UPC131094:UPN131094 UYY131094:UZJ131094 VIU131094:VJF131094 VSQ131094:VTB131094 WCM131094:WCX131094 WMI131094:WMT131094 WWE131094:WWP131094 W196630:AH196630 JS196630:KD196630 TO196630:TZ196630 ADK196630:ADV196630 ANG196630:ANR196630 AXC196630:AXN196630 BGY196630:BHJ196630 BQU196630:BRF196630 CAQ196630:CBB196630 CKM196630:CKX196630 CUI196630:CUT196630 DEE196630:DEP196630 DOA196630:DOL196630 DXW196630:DYH196630 EHS196630:EID196630 ERO196630:ERZ196630 FBK196630:FBV196630 FLG196630:FLR196630 FVC196630:FVN196630 GEY196630:GFJ196630 GOU196630:GPF196630 GYQ196630:GZB196630 HIM196630:HIX196630 HSI196630:HST196630 ICE196630:ICP196630 IMA196630:IML196630 IVW196630:IWH196630 JFS196630:JGD196630 JPO196630:JPZ196630 JZK196630:JZV196630 KJG196630:KJR196630 KTC196630:KTN196630 LCY196630:LDJ196630 LMU196630:LNF196630 LWQ196630:LXB196630 MGM196630:MGX196630 MQI196630:MQT196630 NAE196630:NAP196630 NKA196630:NKL196630 NTW196630:NUH196630 ODS196630:OED196630 ONO196630:ONZ196630 OXK196630:OXV196630 PHG196630:PHR196630 PRC196630:PRN196630 QAY196630:QBJ196630 QKU196630:QLF196630 QUQ196630:QVB196630 REM196630:REX196630 ROI196630:ROT196630 RYE196630:RYP196630 SIA196630:SIL196630 SRW196630:SSH196630 TBS196630:TCD196630 TLO196630:TLZ196630 TVK196630:TVV196630 UFG196630:UFR196630 UPC196630:UPN196630 UYY196630:UZJ196630 VIU196630:VJF196630 VSQ196630:VTB196630 WCM196630:WCX196630 WMI196630:WMT196630 WWE196630:WWP196630 W262166:AH262166 JS262166:KD262166 TO262166:TZ262166 ADK262166:ADV262166 ANG262166:ANR262166 AXC262166:AXN262166 BGY262166:BHJ262166 BQU262166:BRF262166 CAQ262166:CBB262166 CKM262166:CKX262166 CUI262166:CUT262166 DEE262166:DEP262166 DOA262166:DOL262166 DXW262166:DYH262166 EHS262166:EID262166 ERO262166:ERZ262166 FBK262166:FBV262166 FLG262166:FLR262166 FVC262166:FVN262166 GEY262166:GFJ262166 GOU262166:GPF262166 GYQ262166:GZB262166 HIM262166:HIX262166 HSI262166:HST262166 ICE262166:ICP262166 IMA262166:IML262166 IVW262166:IWH262166 JFS262166:JGD262166 JPO262166:JPZ262166 JZK262166:JZV262166 KJG262166:KJR262166 KTC262166:KTN262166 LCY262166:LDJ262166 LMU262166:LNF262166 LWQ262166:LXB262166 MGM262166:MGX262166 MQI262166:MQT262166 NAE262166:NAP262166 NKA262166:NKL262166 NTW262166:NUH262166 ODS262166:OED262166 ONO262166:ONZ262166 OXK262166:OXV262166 PHG262166:PHR262166 PRC262166:PRN262166 QAY262166:QBJ262166 QKU262166:QLF262166 QUQ262166:QVB262166 REM262166:REX262166 ROI262166:ROT262166 RYE262166:RYP262166 SIA262166:SIL262166 SRW262166:SSH262166 TBS262166:TCD262166 TLO262166:TLZ262166 TVK262166:TVV262166 UFG262166:UFR262166 UPC262166:UPN262166 UYY262166:UZJ262166 VIU262166:VJF262166 VSQ262166:VTB262166 WCM262166:WCX262166 WMI262166:WMT262166 WWE262166:WWP262166 W327702:AH327702 JS327702:KD327702 TO327702:TZ327702 ADK327702:ADV327702 ANG327702:ANR327702 AXC327702:AXN327702 BGY327702:BHJ327702 BQU327702:BRF327702 CAQ327702:CBB327702 CKM327702:CKX327702 CUI327702:CUT327702 DEE327702:DEP327702 DOA327702:DOL327702 DXW327702:DYH327702 EHS327702:EID327702 ERO327702:ERZ327702 FBK327702:FBV327702 FLG327702:FLR327702 FVC327702:FVN327702 GEY327702:GFJ327702 GOU327702:GPF327702 GYQ327702:GZB327702 HIM327702:HIX327702 HSI327702:HST327702 ICE327702:ICP327702 IMA327702:IML327702 IVW327702:IWH327702 JFS327702:JGD327702 JPO327702:JPZ327702 JZK327702:JZV327702 KJG327702:KJR327702 KTC327702:KTN327702 LCY327702:LDJ327702 LMU327702:LNF327702 LWQ327702:LXB327702 MGM327702:MGX327702 MQI327702:MQT327702 NAE327702:NAP327702 NKA327702:NKL327702 NTW327702:NUH327702 ODS327702:OED327702 ONO327702:ONZ327702 OXK327702:OXV327702 PHG327702:PHR327702 PRC327702:PRN327702 QAY327702:QBJ327702 QKU327702:QLF327702 QUQ327702:QVB327702 REM327702:REX327702 ROI327702:ROT327702 RYE327702:RYP327702 SIA327702:SIL327702 SRW327702:SSH327702 TBS327702:TCD327702 TLO327702:TLZ327702 TVK327702:TVV327702 UFG327702:UFR327702 UPC327702:UPN327702 UYY327702:UZJ327702 VIU327702:VJF327702 VSQ327702:VTB327702 WCM327702:WCX327702 WMI327702:WMT327702 WWE327702:WWP327702 W393238:AH393238 JS393238:KD393238 TO393238:TZ393238 ADK393238:ADV393238 ANG393238:ANR393238 AXC393238:AXN393238 BGY393238:BHJ393238 BQU393238:BRF393238 CAQ393238:CBB393238 CKM393238:CKX393238 CUI393238:CUT393238 DEE393238:DEP393238 DOA393238:DOL393238 DXW393238:DYH393238 EHS393238:EID393238 ERO393238:ERZ393238 FBK393238:FBV393238 FLG393238:FLR393238 FVC393238:FVN393238 GEY393238:GFJ393238 GOU393238:GPF393238 GYQ393238:GZB393238 HIM393238:HIX393238 HSI393238:HST393238 ICE393238:ICP393238 IMA393238:IML393238 IVW393238:IWH393238 JFS393238:JGD393238 JPO393238:JPZ393238 JZK393238:JZV393238 KJG393238:KJR393238 KTC393238:KTN393238 LCY393238:LDJ393238 LMU393238:LNF393238 LWQ393238:LXB393238 MGM393238:MGX393238 MQI393238:MQT393238 NAE393238:NAP393238 NKA393238:NKL393238 NTW393238:NUH393238 ODS393238:OED393238 ONO393238:ONZ393238 OXK393238:OXV393238 PHG393238:PHR393238 PRC393238:PRN393238 QAY393238:QBJ393238 QKU393238:QLF393238 QUQ393238:QVB393238 REM393238:REX393238 ROI393238:ROT393238 RYE393238:RYP393238 SIA393238:SIL393238 SRW393238:SSH393238 TBS393238:TCD393238 TLO393238:TLZ393238 TVK393238:TVV393238 UFG393238:UFR393238 UPC393238:UPN393238 UYY393238:UZJ393238 VIU393238:VJF393238 VSQ393238:VTB393238 WCM393238:WCX393238 WMI393238:WMT393238 WWE393238:WWP393238 W458774:AH458774 JS458774:KD458774 TO458774:TZ458774 ADK458774:ADV458774 ANG458774:ANR458774 AXC458774:AXN458774 BGY458774:BHJ458774 BQU458774:BRF458774 CAQ458774:CBB458774 CKM458774:CKX458774 CUI458774:CUT458774 DEE458774:DEP458774 DOA458774:DOL458774 DXW458774:DYH458774 EHS458774:EID458774 ERO458774:ERZ458774 FBK458774:FBV458774 FLG458774:FLR458774 FVC458774:FVN458774 GEY458774:GFJ458774 GOU458774:GPF458774 GYQ458774:GZB458774 HIM458774:HIX458774 HSI458774:HST458774 ICE458774:ICP458774 IMA458774:IML458774 IVW458774:IWH458774 JFS458774:JGD458774 JPO458774:JPZ458774 JZK458774:JZV458774 KJG458774:KJR458774 KTC458774:KTN458774 LCY458774:LDJ458774 LMU458774:LNF458774 LWQ458774:LXB458774 MGM458774:MGX458774 MQI458774:MQT458774 NAE458774:NAP458774 NKA458774:NKL458774 NTW458774:NUH458774 ODS458774:OED458774 ONO458774:ONZ458774 OXK458774:OXV458774 PHG458774:PHR458774 PRC458774:PRN458774 QAY458774:QBJ458774 QKU458774:QLF458774 QUQ458774:QVB458774 REM458774:REX458774 ROI458774:ROT458774 RYE458774:RYP458774 SIA458774:SIL458774 SRW458774:SSH458774 TBS458774:TCD458774 TLO458774:TLZ458774 TVK458774:TVV458774 UFG458774:UFR458774 UPC458774:UPN458774 UYY458774:UZJ458774 VIU458774:VJF458774 VSQ458774:VTB458774 WCM458774:WCX458774 WMI458774:WMT458774 WWE458774:WWP458774 W524310:AH524310 JS524310:KD524310 TO524310:TZ524310 ADK524310:ADV524310 ANG524310:ANR524310 AXC524310:AXN524310 BGY524310:BHJ524310 BQU524310:BRF524310 CAQ524310:CBB524310 CKM524310:CKX524310 CUI524310:CUT524310 DEE524310:DEP524310 DOA524310:DOL524310 DXW524310:DYH524310 EHS524310:EID524310 ERO524310:ERZ524310 FBK524310:FBV524310 FLG524310:FLR524310 FVC524310:FVN524310 GEY524310:GFJ524310 GOU524310:GPF524310 GYQ524310:GZB524310 HIM524310:HIX524310 HSI524310:HST524310 ICE524310:ICP524310 IMA524310:IML524310 IVW524310:IWH524310 JFS524310:JGD524310 JPO524310:JPZ524310 JZK524310:JZV524310 KJG524310:KJR524310 KTC524310:KTN524310 LCY524310:LDJ524310 LMU524310:LNF524310 LWQ524310:LXB524310 MGM524310:MGX524310 MQI524310:MQT524310 NAE524310:NAP524310 NKA524310:NKL524310 NTW524310:NUH524310 ODS524310:OED524310 ONO524310:ONZ524310 OXK524310:OXV524310 PHG524310:PHR524310 PRC524310:PRN524310 QAY524310:QBJ524310 QKU524310:QLF524310 QUQ524310:QVB524310 REM524310:REX524310 ROI524310:ROT524310 RYE524310:RYP524310 SIA524310:SIL524310 SRW524310:SSH524310 TBS524310:TCD524310 TLO524310:TLZ524310 TVK524310:TVV524310 UFG524310:UFR524310 UPC524310:UPN524310 UYY524310:UZJ524310 VIU524310:VJF524310 VSQ524310:VTB524310 WCM524310:WCX524310 WMI524310:WMT524310 WWE524310:WWP524310 W589846:AH589846 JS589846:KD589846 TO589846:TZ589846 ADK589846:ADV589846 ANG589846:ANR589846 AXC589846:AXN589846 BGY589846:BHJ589846 BQU589846:BRF589846 CAQ589846:CBB589846 CKM589846:CKX589846 CUI589846:CUT589846 DEE589846:DEP589846 DOA589846:DOL589846 DXW589846:DYH589846 EHS589846:EID589846 ERO589846:ERZ589846 FBK589846:FBV589846 FLG589846:FLR589846 FVC589846:FVN589846 GEY589846:GFJ589846 GOU589846:GPF589846 GYQ589846:GZB589846 HIM589846:HIX589846 HSI589846:HST589846 ICE589846:ICP589846 IMA589846:IML589846 IVW589846:IWH589846 JFS589846:JGD589846 JPO589846:JPZ589846 JZK589846:JZV589846 KJG589846:KJR589846 KTC589846:KTN589846 LCY589846:LDJ589846 LMU589846:LNF589846 LWQ589846:LXB589846 MGM589846:MGX589846 MQI589846:MQT589846 NAE589846:NAP589846 NKA589846:NKL589846 NTW589846:NUH589846 ODS589846:OED589846 ONO589846:ONZ589846 OXK589846:OXV589846 PHG589846:PHR589846 PRC589846:PRN589846 QAY589846:QBJ589846 QKU589846:QLF589846 QUQ589846:QVB589846 REM589846:REX589846 ROI589846:ROT589846 RYE589846:RYP589846 SIA589846:SIL589846 SRW589846:SSH589846 TBS589846:TCD589846 TLO589846:TLZ589846 TVK589846:TVV589846 UFG589846:UFR589846 UPC589846:UPN589846 UYY589846:UZJ589846 VIU589846:VJF589846 VSQ589846:VTB589846 WCM589846:WCX589846 WMI589846:WMT589846 WWE589846:WWP589846 W655382:AH655382 JS655382:KD655382 TO655382:TZ655382 ADK655382:ADV655382 ANG655382:ANR655382 AXC655382:AXN655382 BGY655382:BHJ655382 BQU655382:BRF655382 CAQ655382:CBB655382 CKM655382:CKX655382 CUI655382:CUT655382 DEE655382:DEP655382 DOA655382:DOL655382 DXW655382:DYH655382 EHS655382:EID655382 ERO655382:ERZ655382 FBK655382:FBV655382 FLG655382:FLR655382 FVC655382:FVN655382 GEY655382:GFJ655382 GOU655382:GPF655382 GYQ655382:GZB655382 HIM655382:HIX655382 HSI655382:HST655382 ICE655382:ICP655382 IMA655382:IML655382 IVW655382:IWH655382 JFS655382:JGD655382 JPO655382:JPZ655382 JZK655382:JZV655382 KJG655382:KJR655382 KTC655382:KTN655382 LCY655382:LDJ655382 LMU655382:LNF655382 LWQ655382:LXB655382 MGM655382:MGX655382 MQI655382:MQT655382 NAE655382:NAP655382 NKA655382:NKL655382 NTW655382:NUH655382 ODS655382:OED655382 ONO655382:ONZ655382 OXK655382:OXV655382 PHG655382:PHR655382 PRC655382:PRN655382 QAY655382:QBJ655382 QKU655382:QLF655382 QUQ655382:QVB655382 REM655382:REX655382 ROI655382:ROT655382 RYE655382:RYP655382 SIA655382:SIL655382 SRW655382:SSH655382 TBS655382:TCD655382 TLO655382:TLZ655382 TVK655382:TVV655382 UFG655382:UFR655382 UPC655382:UPN655382 UYY655382:UZJ655382 VIU655382:VJF655382 VSQ655382:VTB655382 WCM655382:WCX655382 WMI655382:WMT655382 WWE655382:WWP655382 W720918:AH720918 JS720918:KD720918 TO720918:TZ720918 ADK720918:ADV720918 ANG720918:ANR720918 AXC720918:AXN720918 BGY720918:BHJ720918 BQU720918:BRF720918 CAQ720918:CBB720918 CKM720918:CKX720918 CUI720918:CUT720918 DEE720918:DEP720918 DOA720918:DOL720918 DXW720918:DYH720918 EHS720918:EID720918 ERO720918:ERZ720918 FBK720918:FBV720918 FLG720918:FLR720918 FVC720918:FVN720918 GEY720918:GFJ720918 GOU720918:GPF720918 GYQ720918:GZB720918 HIM720918:HIX720918 HSI720918:HST720918 ICE720918:ICP720918 IMA720918:IML720918 IVW720918:IWH720918 JFS720918:JGD720918 JPO720918:JPZ720918 JZK720918:JZV720918 KJG720918:KJR720918 KTC720918:KTN720918 LCY720918:LDJ720918 LMU720918:LNF720918 LWQ720918:LXB720918 MGM720918:MGX720918 MQI720918:MQT720918 NAE720918:NAP720918 NKA720918:NKL720918 NTW720918:NUH720918 ODS720918:OED720918 ONO720918:ONZ720918 OXK720918:OXV720918 PHG720918:PHR720918 PRC720918:PRN720918 QAY720918:QBJ720918 QKU720918:QLF720918 QUQ720918:QVB720918 REM720918:REX720918 ROI720918:ROT720918 RYE720918:RYP720918 SIA720918:SIL720918 SRW720918:SSH720918 TBS720918:TCD720918 TLO720918:TLZ720918 TVK720918:TVV720918 UFG720918:UFR720918 UPC720918:UPN720918 UYY720918:UZJ720918 VIU720918:VJF720918 VSQ720918:VTB720918 WCM720918:WCX720918 WMI720918:WMT720918 WWE720918:WWP720918 W786454:AH786454 JS786454:KD786454 TO786454:TZ786454 ADK786454:ADV786454 ANG786454:ANR786454 AXC786454:AXN786454 BGY786454:BHJ786454 BQU786454:BRF786454 CAQ786454:CBB786454 CKM786454:CKX786454 CUI786454:CUT786454 DEE786454:DEP786454 DOA786454:DOL786454 DXW786454:DYH786454 EHS786454:EID786454 ERO786454:ERZ786454 FBK786454:FBV786454 FLG786454:FLR786454 FVC786454:FVN786454 GEY786454:GFJ786454 GOU786454:GPF786454 GYQ786454:GZB786454 HIM786454:HIX786454 HSI786454:HST786454 ICE786454:ICP786454 IMA786454:IML786454 IVW786454:IWH786454 JFS786454:JGD786454 JPO786454:JPZ786454 JZK786454:JZV786454 KJG786454:KJR786454 KTC786454:KTN786454 LCY786454:LDJ786454 LMU786454:LNF786454 LWQ786454:LXB786454 MGM786454:MGX786454 MQI786454:MQT786454 NAE786454:NAP786454 NKA786454:NKL786454 NTW786454:NUH786454 ODS786454:OED786454 ONO786454:ONZ786454 OXK786454:OXV786454 PHG786454:PHR786454 PRC786454:PRN786454 QAY786454:QBJ786454 QKU786454:QLF786454 QUQ786454:QVB786454 REM786454:REX786454 ROI786454:ROT786454 RYE786454:RYP786454 SIA786454:SIL786454 SRW786454:SSH786454 TBS786454:TCD786454 TLO786454:TLZ786454 TVK786454:TVV786454 UFG786454:UFR786454 UPC786454:UPN786454 UYY786454:UZJ786454 VIU786454:VJF786454 VSQ786454:VTB786454 WCM786454:WCX786454 WMI786454:WMT786454 WWE786454:WWP786454 W851990:AH851990 JS851990:KD851990 TO851990:TZ851990 ADK851990:ADV851990 ANG851990:ANR851990 AXC851990:AXN851990 BGY851990:BHJ851990 BQU851990:BRF851990 CAQ851990:CBB851990 CKM851990:CKX851990 CUI851990:CUT851990 DEE851990:DEP851990 DOA851990:DOL851990 DXW851990:DYH851990 EHS851990:EID851990 ERO851990:ERZ851990 FBK851990:FBV851990 FLG851990:FLR851990 FVC851990:FVN851990 GEY851990:GFJ851990 GOU851990:GPF851990 GYQ851990:GZB851990 HIM851990:HIX851990 HSI851990:HST851990 ICE851990:ICP851990 IMA851990:IML851990 IVW851990:IWH851990 JFS851990:JGD851990 JPO851990:JPZ851990 JZK851990:JZV851990 KJG851990:KJR851990 KTC851990:KTN851990 LCY851990:LDJ851990 LMU851990:LNF851990 LWQ851990:LXB851990 MGM851990:MGX851990 MQI851990:MQT851990 NAE851990:NAP851990 NKA851990:NKL851990 NTW851990:NUH851990 ODS851990:OED851990 ONO851990:ONZ851990 OXK851990:OXV851990 PHG851990:PHR851990 PRC851990:PRN851990 QAY851990:QBJ851990 QKU851990:QLF851990 QUQ851990:QVB851990 REM851990:REX851990 ROI851990:ROT851990 RYE851990:RYP851990 SIA851990:SIL851990 SRW851990:SSH851990 TBS851990:TCD851990 TLO851990:TLZ851990 TVK851990:TVV851990 UFG851990:UFR851990 UPC851990:UPN851990 UYY851990:UZJ851990 VIU851990:VJF851990 VSQ851990:VTB851990 WCM851990:WCX851990 WMI851990:WMT851990 WWE851990:WWP851990 W917526:AH917526 JS917526:KD917526 TO917526:TZ917526 ADK917526:ADV917526 ANG917526:ANR917526 AXC917526:AXN917526 BGY917526:BHJ917526 BQU917526:BRF917526 CAQ917526:CBB917526 CKM917526:CKX917526 CUI917526:CUT917526 DEE917526:DEP917526 DOA917526:DOL917526 DXW917526:DYH917526 EHS917526:EID917526 ERO917526:ERZ917526 FBK917526:FBV917526 FLG917526:FLR917526 FVC917526:FVN917526 GEY917526:GFJ917526 GOU917526:GPF917526 GYQ917526:GZB917526 HIM917526:HIX917526 HSI917526:HST917526 ICE917526:ICP917526 IMA917526:IML917526 IVW917526:IWH917526 JFS917526:JGD917526 JPO917526:JPZ917526 JZK917526:JZV917526 KJG917526:KJR917526 KTC917526:KTN917526 LCY917526:LDJ917526 LMU917526:LNF917526 LWQ917526:LXB917526 MGM917526:MGX917526 MQI917526:MQT917526 NAE917526:NAP917526 NKA917526:NKL917526 NTW917526:NUH917526 ODS917526:OED917526 ONO917526:ONZ917526 OXK917526:OXV917526 PHG917526:PHR917526 PRC917526:PRN917526 QAY917526:QBJ917526 QKU917526:QLF917526 QUQ917526:QVB917526 REM917526:REX917526 ROI917526:ROT917526 RYE917526:RYP917526 SIA917526:SIL917526 SRW917526:SSH917526 TBS917526:TCD917526 TLO917526:TLZ917526 TVK917526:TVV917526 UFG917526:UFR917526 UPC917526:UPN917526 UYY917526:UZJ917526 VIU917526:VJF917526 VSQ917526:VTB917526 WCM917526:WCX917526 WMI917526:WMT917526 WWE917526:WWP917526 W983062:AH983062 JS983062:KD983062 TO983062:TZ983062 ADK983062:ADV983062 ANG983062:ANR983062 AXC983062:AXN983062 BGY983062:BHJ983062 BQU983062:BRF983062 CAQ983062:CBB983062 CKM983062:CKX983062 CUI983062:CUT983062 DEE983062:DEP983062 DOA983062:DOL983062 DXW983062:DYH983062 EHS983062:EID983062 ERO983062:ERZ983062 FBK983062:FBV983062 FLG983062:FLR983062 FVC983062:FVN983062 GEY983062:GFJ983062 GOU983062:GPF983062 GYQ983062:GZB983062 HIM983062:HIX983062 HSI983062:HST983062 ICE983062:ICP983062 IMA983062:IML983062 IVW983062:IWH983062 JFS983062:JGD983062 JPO983062:JPZ983062 JZK983062:JZV983062 KJG983062:KJR983062 KTC983062:KTN983062 LCY983062:LDJ983062 LMU983062:LNF983062 LWQ983062:LXB983062 MGM983062:MGX983062 MQI983062:MQT983062 NAE983062:NAP983062 NKA983062:NKL983062 NTW983062:NUH983062 ODS983062:OED983062 ONO983062:ONZ983062 OXK983062:OXV983062 PHG983062:PHR983062 PRC983062:PRN983062 QAY983062:QBJ983062 QKU983062:QLF983062 QUQ983062:QVB983062 REM983062:REX983062 ROI983062:ROT983062 RYE983062:RYP983062 SIA983062:SIL983062 SRW983062:SSH983062 TBS983062:TCD983062 TLO983062:TLZ983062 TVK983062:TVV983062 UFG983062:UFR983062 UPC983062:UPN983062 UYY983062:UZJ983062 VIU983062:VJF983062 VSQ983062:VTB983062 WCM983062:WCX983062 WMI983062:WMT983062 WWE983062:WWP983062 WVP983062:WWA983062 JD22:JO22 SZ22:TK22 ACV22:ADG22 AMR22:ANC22 AWN22:AWY22 BGJ22:BGU22 BQF22:BQQ22 CAB22:CAM22 CJX22:CKI22 CTT22:CUE22 DDP22:DEA22 DNL22:DNW22 DXH22:DXS22 EHD22:EHO22 EQZ22:ERK22 FAV22:FBG22 FKR22:FLC22 FUN22:FUY22 GEJ22:GEU22 GOF22:GOQ22 GYB22:GYM22 HHX22:HII22 HRT22:HSE22 IBP22:ICA22 ILL22:ILW22 IVH22:IVS22 JFD22:JFO22 JOZ22:JPK22 JYV22:JZG22 KIR22:KJC22 KSN22:KSY22 LCJ22:LCU22 LMF22:LMQ22 LWB22:LWM22 MFX22:MGI22 MPT22:MQE22 MZP22:NAA22 NJL22:NJW22 NTH22:NTS22 ODD22:ODO22 OMZ22:ONK22 OWV22:OXG22 PGR22:PHC22 PQN22:PQY22 QAJ22:QAU22 QKF22:QKQ22 QUB22:QUM22 RDX22:REI22 RNT22:ROE22 RXP22:RYA22 SHL22:SHW22 SRH22:SRS22 TBD22:TBO22 TKZ22:TLK22 TUV22:TVG22 UER22:UFC22 UON22:UOY22 UYJ22:UYU22 VIF22:VIQ22 VSB22:VSM22 WBX22:WCI22 WLT22:WME22 WVP22:WWA22 H65558:S65558 JD65558:JO65558 SZ65558:TK65558 ACV65558:ADG65558 AMR65558:ANC65558 AWN65558:AWY65558 BGJ65558:BGU65558 BQF65558:BQQ65558 CAB65558:CAM65558 CJX65558:CKI65558 CTT65558:CUE65558 DDP65558:DEA65558 DNL65558:DNW65558 DXH65558:DXS65558 EHD65558:EHO65558 EQZ65558:ERK65558 FAV65558:FBG65558 FKR65558:FLC65558 FUN65558:FUY65558 GEJ65558:GEU65558 GOF65558:GOQ65558 GYB65558:GYM65558 HHX65558:HII65558 HRT65558:HSE65558 IBP65558:ICA65558 ILL65558:ILW65558 IVH65558:IVS65558 JFD65558:JFO65558 JOZ65558:JPK65558 JYV65558:JZG65558 KIR65558:KJC65558 KSN65558:KSY65558 LCJ65558:LCU65558 LMF65558:LMQ65558 LWB65558:LWM65558 MFX65558:MGI65558 MPT65558:MQE65558 MZP65558:NAA65558 NJL65558:NJW65558 NTH65558:NTS65558 ODD65558:ODO65558 OMZ65558:ONK65558 OWV65558:OXG65558 PGR65558:PHC65558 PQN65558:PQY65558 QAJ65558:QAU65558 QKF65558:QKQ65558 QUB65558:QUM65558 RDX65558:REI65558 RNT65558:ROE65558 RXP65558:RYA65558 SHL65558:SHW65558 SRH65558:SRS65558 TBD65558:TBO65558 TKZ65558:TLK65558 TUV65558:TVG65558 UER65558:UFC65558 UON65558:UOY65558 UYJ65558:UYU65558 VIF65558:VIQ65558 VSB65558:VSM65558 WBX65558:WCI65558 WLT65558:WME65558 WVP65558:WWA65558 H131094:S131094 JD131094:JO131094 SZ131094:TK131094 ACV131094:ADG131094 AMR131094:ANC131094 AWN131094:AWY131094 BGJ131094:BGU131094 BQF131094:BQQ131094 CAB131094:CAM131094 CJX131094:CKI131094 CTT131094:CUE131094 DDP131094:DEA131094 DNL131094:DNW131094 DXH131094:DXS131094 EHD131094:EHO131094 EQZ131094:ERK131094 FAV131094:FBG131094 FKR131094:FLC131094 FUN131094:FUY131094 GEJ131094:GEU131094 GOF131094:GOQ131094 GYB131094:GYM131094 HHX131094:HII131094 HRT131094:HSE131094 IBP131094:ICA131094 ILL131094:ILW131094 IVH131094:IVS131094 JFD131094:JFO131094 JOZ131094:JPK131094 JYV131094:JZG131094 KIR131094:KJC131094 KSN131094:KSY131094 LCJ131094:LCU131094 LMF131094:LMQ131094 LWB131094:LWM131094 MFX131094:MGI131094 MPT131094:MQE131094 MZP131094:NAA131094 NJL131094:NJW131094 NTH131094:NTS131094 ODD131094:ODO131094 OMZ131094:ONK131094 OWV131094:OXG131094 PGR131094:PHC131094 PQN131094:PQY131094 QAJ131094:QAU131094 QKF131094:QKQ131094 QUB131094:QUM131094 RDX131094:REI131094 RNT131094:ROE131094 RXP131094:RYA131094 SHL131094:SHW131094 SRH131094:SRS131094 TBD131094:TBO131094 TKZ131094:TLK131094 TUV131094:TVG131094 UER131094:UFC131094 UON131094:UOY131094 UYJ131094:UYU131094 VIF131094:VIQ131094 VSB131094:VSM131094 WBX131094:WCI131094 WLT131094:WME131094 WVP131094:WWA131094 H196630:S196630 JD196630:JO196630 SZ196630:TK196630 ACV196630:ADG196630 AMR196630:ANC196630 AWN196630:AWY196630 BGJ196630:BGU196630 BQF196630:BQQ196630 CAB196630:CAM196630 CJX196630:CKI196630 CTT196630:CUE196630 DDP196630:DEA196630 DNL196630:DNW196630 DXH196630:DXS196630 EHD196630:EHO196630 EQZ196630:ERK196630 FAV196630:FBG196630 FKR196630:FLC196630 FUN196630:FUY196630 GEJ196630:GEU196630 GOF196630:GOQ196630 GYB196630:GYM196630 HHX196630:HII196630 HRT196630:HSE196630 IBP196630:ICA196630 ILL196630:ILW196630 IVH196630:IVS196630 JFD196630:JFO196630 JOZ196630:JPK196630 JYV196630:JZG196630 KIR196630:KJC196630 KSN196630:KSY196630 LCJ196630:LCU196630 LMF196630:LMQ196630 LWB196630:LWM196630 MFX196630:MGI196630 MPT196630:MQE196630 MZP196630:NAA196630 NJL196630:NJW196630 NTH196630:NTS196630 ODD196630:ODO196630 OMZ196630:ONK196630 OWV196630:OXG196630 PGR196630:PHC196630 PQN196630:PQY196630 QAJ196630:QAU196630 QKF196630:QKQ196630 QUB196630:QUM196630 RDX196630:REI196630 RNT196630:ROE196630 RXP196630:RYA196630 SHL196630:SHW196630 SRH196630:SRS196630 TBD196630:TBO196630 TKZ196630:TLK196630 TUV196630:TVG196630 UER196630:UFC196630 UON196630:UOY196630 UYJ196630:UYU196630 VIF196630:VIQ196630 VSB196630:VSM196630 WBX196630:WCI196630 WLT196630:WME196630 WVP196630:WWA196630 H262166:S262166 JD262166:JO262166 SZ262166:TK262166 ACV262166:ADG262166 AMR262166:ANC262166 AWN262166:AWY262166 BGJ262166:BGU262166 BQF262166:BQQ262166 CAB262166:CAM262166 CJX262166:CKI262166 CTT262166:CUE262166 DDP262166:DEA262166 DNL262166:DNW262166 DXH262166:DXS262166 EHD262166:EHO262166 EQZ262166:ERK262166 FAV262166:FBG262166 FKR262166:FLC262166 FUN262166:FUY262166 GEJ262166:GEU262166 GOF262166:GOQ262166 GYB262166:GYM262166 HHX262166:HII262166 HRT262166:HSE262166 IBP262166:ICA262166 ILL262166:ILW262166 IVH262166:IVS262166 JFD262166:JFO262166 JOZ262166:JPK262166 JYV262166:JZG262166 KIR262166:KJC262166 KSN262166:KSY262166 LCJ262166:LCU262166 LMF262166:LMQ262166 LWB262166:LWM262166 MFX262166:MGI262166 MPT262166:MQE262166 MZP262166:NAA262166 NJL262166:NJW262166 NTH262166:NTS262166 ODD262166:ODO262166 OMZ262166:ONK262166 OWV262166:OXG262166 PGR262166:PHC262166 PQN262166:PQY262166 QAJ262166:QAU262166 QKF262166:QKQ262166 QUB262166:QUM262166 RDX262166:REI262166 RNT262166:ROE262166 RXP262166:RYA262166 SHL262166:SHW262166 SRH262166:SRS262166 TBD262166:TBO262166 TKZ262166:TLK262166 TUV262166:TVG262166 UER262166:UFC262166 UON262166:UOY262166 UYJ262166:UYU262166 VIF262166:VIQ262166 VSB262166:VSM262166 WBX262166:WCI262166 WLT262166:WME262166 WVP262166:WWA262166 H327702:S327702 JD327702:JO327702 SZ327702:TK327702 ACV327702:ADG327702 AMR327702:ANC327702 AWN327702:AWY327702 BGJ327702:BGU327702 BQF327702:BQQ327702 CAB327702:CAM327702 CJX327702:CKI327702 CTT327702:CUE327702 DDP327702:DEA327702 DNL327702:DNW327702 DXH327702:DXS327702 EHD327702:EHO327702 EQZ327702:ERK327702 FAV327702:FBG327702 FKR327702:FLC327702 FUN327702:FUY327702 GEJ327702:GEU327702 GOF327702:GOQ327702 GYB327702:GYM327702 HHX327702:HII327702 HRT327702:HSE327702 IBP327702:ICA327702 ILL327702:ILW327702 IVH327702:IVS327702 JFD327702:JFO327702 JOZ327702:JPK327702 JYV327702:JZG327702 KIR327702:KJC327702 KSN327702:KSY327702 LCJ327702:LCU327702 LMF327702:LMQ327702 LWB327702:LWM327702 MFX327702:MGI327702 MPT327702:MQE327702 MZP327702:NAA327702 NJL327702:NJW327702 NTH327702:NTS327702 ODD327702:ODO327702 OMZ327702:ONK327702 OWV327702:OXG327702 PGR327702:PHC327702 PQN327702:PQY327702 QAJ327702:QAU327702 QKF327702:QKQ327702 QUB327702:QUM327702 RDX327702:REI327702 RNT327702:ROE327702 RXP327702:RYA327702 SHL327702:SHW327702 SRH327702:SRS327702 TBD327702:TBO327702 TKZ327702:TLK327702 TUV327702:TVG327702 UER327702:UFC327702 UON327702:UOY327702 UYJ327702:UYU327702 VIF327702:VIQ327702 VSB327702:VSM327702 WBX327702:WCI327702 WLT327702:WME327702 WVP327702:WWA327702 H393238:S393238 JD393238:JO393238 SZ393238:TK393238 ACV393238:ADG393238 AMR393238:ANC393238 AWN393238:AWY393238 BGJ393238:BGU393238 BQF393238:BQQ393238 CAB393238:CAM393238 CJX393238:CKI393238 CTT393238:CUE393238 DDP393238:DEA393238 DNL393238:DNW393238 DXH393238:DXS393238 EHD393238:EHO393238 EQZ393238:ERK393238 FAV393238:FBG393238 FKR393238:FLC393238 FUN393238:FUY393238 GEJ393238:GEU393238 GOF393238:GOQ393238 GYB393238:GYM393238 HHX393238:HII393238 HRT393238:HSE393238 IBP393238:ICA393238 ILL393238:ILW393238 IVH393238:IVS393238 JFD393238:JFO393238 JOZ393238:JPK393238 JYV393238:JZG393238 KIR393238:KJC393238 KSN393238:KSY393238 LCJ393238:LCU393238 LMF393238:LMQ393238 LWB393238:LWM393238 MFX393238:MGI393238 MPT393238:MQE393238 MZP393238:NAA393238 NJL393238:NJW393238 NTH393238:NTS393238 ODD393238:ODO393238 OMZ393238:ONK393238 OWV393238:OXG393238 PGR393238:PHC393238 PQN393238:PQY393238 QAJ393238:QAU393238 QKF393238:QKQ393238 QUB393238:QUM393238 RDX393238:REI393238 RNT393238:ROE393238 RXP393238:RYA393238 SHL393238:SHW393238 SRH393238:SRS393238 TBD393238:TBO393238 TKZ393238:TLK393238 TUV393238:TVG393238 UER393238:UFC393238 UON393238:UOY393238 UYJ393238:UYU393238 VIF393238:VIQ393238 VSB393238:VSM393238 WBX393238:WCI393238 WLT393238:WME393238 WVP393238:WWA393238 H458774:S458774 JD458774:JO458774 SZ458774:TK458774 ACV458774:ADG458774 AMR458774:ANC458774 AWN458774:AWY458774 BGJ458774:BGU458774 BQF458774:BQQ458774 CAB458774:CAM458774 CJX458774:CKI458774 CTT458774:CUE458774 DDP458774:DEA458774 DNL458774:DNW458774 DXH458774:DXS458774 EHD458774:EHO458774 EQZ458774:ERK458774 FAV458774:FBG458774 FKR458774:FLC458774 FUN458774:FUY458774 GEJ458774:GEU458774 GOF458774:GOQ458774 GYB458774:GYM458774 HHX458774:HII458774 HRT458774:HSE458774 IBP458774:ICA458774 ILL458774:ILW458774 IVH458774:IVS458774 JFD458774:JFO458774 JOZ458774:JPK458774 JYV458774:JZG458774 KIR458774:KJC458774 KSN458774:KSY458774 LCJ458774:LCU458774 LMF458774:LMQ458774 LWB458774:LWM458774 MFX458774:MGI458774 MPT458774:MQE458774 MZP458774:NAA458774 NJL458774:NJW458774 NTH458774:NTS458774 ODD458774:ODO458774 OMZ458774:ONK458774 OWV458774:OXG458774 PGR458774:PHC458774 PQN458774:PQY458774 QAJ458774:QAU458774 QKF458774:QKQ458774 QUB458774:QUM458774 RDX458774:REI458774 RNT458774:ROE458774 RXP458774:RYA458774 SHL458774:SHW458774 SRH458774:SRS458774 TBD458774:TBO458774 TKZ458774:TLK458774 TUV458774:TVG458774 UER458774:UFC458774 UON458774:UOY458774 UYJ458774:UYU458774 VIF458774:VIQ458774 VSB458774:VSM458774 WBX458774:WCI458774 WLT458774:WME458774 WVP458774:WWA458774 H524310:S524310 JD524310:JO524310 SZ524310:TK524310 ACV524310:ADG524310 AMR524310:ANC524310 AWN524310:AWY524310 BGJ524310:BGU524310 BQF524310:BQQ524310 CAB524310:CAM524310 CJX524310:CKI524310 CTT524310:CUE524310 DDP524310:DEA524310 DNL524310:DNW524310 DXH524310:DXS524310 EHD524310:EHO524310 EQZ524310:ERK524310 FAV524310:FBG524310 FKR524310:FLC524310 FUN524310:FUY524310 GEJ524310:GEU524310 GOF524310:GOQ524310 GYB524310:GYM524310 HHX524310:HII524310 HRT524310:HSE524310 IBP524310:ICA524310 ILL524310:ILW524310 IVH524310:IVS524310 JFD524310:JFO524310 JOZ524310:JPK524310 JYV524310:JZG524310 KIR524310:KJC524310 KSN524310:KSY524310 LCJ524310:LCU524310 LMF524310:LMQ524310 LWB524310:LWM524310 MFX524310:MGI524310 MPT524310:MQE524310 MZP524310:NAA524310 NJL524310:NJW524310 NTH524310:NTS524310 ODD524310:ODO524310 OMZ524310:ONK524310 OWV524310:OXG524310 PGR524310:PHC524310 PQN524310:PQY524310 QAJ524310:QAU524310 QKF524310:QKQ524310 QUB524310:QUM524310 RDX524310:REI524310 RNT524310:ROE524310 RXP524310:RYA524310 SHL524310:SHW524310 SRH524310:SRS524310 TBD524310:TBO524310 TKZ524310:TLK524310 TUV524310:TVG524310 UER524310:UFC524310 UON524310:UOY524310 UYJ524310:UYU524310 VIF524310:VIQ524310 VSB524310:VSM524310 WBX524310:WCI524310 WLT524310:WME524310 WVP524310:WWA524310 H589846:S589846 JD589846:JO589846 SZ589846:TK589846 ACV589846:ADG589846 AMR589846:ANC589846 AWN589846:AWY589846 BGJ589846:BGU589846 BQF589846:BQQ589846 CAB589846:CAM589846 CJX589846:CKI589846 CTT589846:CUE589846 DDP589846:DEA589846 DNL589846:DNW589846 DXH589846:DXS589846 EHD589846:EHO589846 EQZ589846:ERK589846 FAV589846:FBG589846 FKR589846:FLC589846 FUN589846:FUY589846 GEJ589846:GEU589846 GOF589846:GOQ589846 GYB589846:GYM589846 HHX589846:HII589846 HRT589846:HSE589846 IBP589846:ICA589846 ILL589846:ILW589846 IVH589846:IVS589846 JFD589846:JFO589846 JOZ589846:JPK589846 JYV589846:JZG589846 KIR589846:KJC589846 KSN589846:KSY589846 LCJ589846:LCU589846 LMF589846:LMQ589846 LWB589846:LWM589846 MFX589846:MGI589846 MPT589846:MQE589846 MZP589846:NAA589846 NJL589846:NJW589846 NTH589846:NTS589846 ODD589846:ODO589846 OMZ589846:ONK589846 OWV589846:OXG589846 PGR589846:PHC589846 PQN589846:PQY589846 QAJ589846:QAU589846 QKF589846:QKQ589846 QUB589846:QUM589846 RDX589846:REI589846 RNT589846:ROE589846 RXP589846:RYA589846 SHL589846:SHW589846 SRH589846:SRS589846 TBD589846:TBO589846 TKZ589846:TLK589846 TUV589846:TVG589846 UER589846:UFC589846 UON589846:UOY589846 UYJ589846:UYU589846 VIF589846:VIQ589846 VSB589846:VSM589846 WBX589846:WCI589846 WLT589846:WME589846 WVP589846:WWA589846 H655382:S655382 JD655382:JO655382 SZ655382:TK655382 ACV655382:ADG655382 AMR655382:ANC655382 AWN655382:AWY655382 BGJ655382:BGU655382 BQF655382:BQQ655382 CAB655382:CAM655382 CJX655382:CKI655382 CTT655382:CUE655382 DDP655382:DEA655382 DNL655382:DNW655382 DXH655382:DXS655382 EHD655382:EHO655382 EQZ655382:ERK655382 FAV655382:FBG655382 FKR655382:FLC655382 FUN655382:FUY655382 GEJ655382:GEU655382 GOF655382:GOQ655382 GYB655382:GYM655382 HHX655382:HII655382 HRT655382:HSE655382 IBP655382:ICA655382 ILL655382:ILW655382 IVH655382:IVS655382 JFD655382:JFO655382 JOZ655382:JPK655382 JYV655382:JZG655382 KIR655382:KJC655382 KSN655382:KSY655382 LCJ655382:LCU655382 LMF655382:LMQ655382 LWB655382:LWM655382 MFX655382:MGI655382 MPT655382:MQE655382 MZP655382:NAA655382 NJL655382:NJW655382 NTH655382:NTS655382 ODD655382:ODO655382 OMZ655382:ONK655382 OWV655382:OXG655382 PGR655382:PHC655382 PQN655382:PQY655382 QAJ655382:QAU655382 QKF655382:QKQ655382 QUB655382:QUM655382 RDX655382:REI655382 RNT655382:ROE655382 RXP655382:RYA655382 SHL655382:SHW655382 SRH655382:SRS655382 TBD655382:TBO655382 TKZ655382:TLK655382 TUV655382:TVG655382 UER655382:UFC655382 UON655382:UOY655382 UYJ655382:UYU655382 VIF655382:VIQ655382 VSB655382:VSM655382 WBX655382:WCI655382 WLT655382:WME655382 WVP655382:WWA655382 H720918:S720918 JD720918:JO720918 SZ720918:TK720918 ACV720918:ADG720918 AMR720918:ANC720918 AWN720918:AWY720918 BGJ720918:BGU720918 BQF720918:BQQ720918 CAB720918:CAM720918 CJX720918:CKI720918 CTT720918:CUE720918 DDP720918:DEA720918 DNL720918:DNW720918 DXH720918:DXS720918 EHD720918:EHO720918 EQZ720918:ERK720918 FAV720918:FBG720918 FKR720918:FLC720918 FUN720918:FUY720918 GEJ720918:GEU720918 GOF720918:GOQ720918 GYB720918:GYM720918 HHX720918:HII720918 HRT720918:HSE720918 IBP720918:ICA720918 ILL720918:ILW720918 IVH720918:IVS720918 JFD720918:JFO720918 JOZ720918:JPK720918 JYV720918:JZG720918 KIR720918:KJC720918 KSN720918:KSY720918 LCJ720918:LCU720918 LMF720918:LMQ720918 LWB720918:LWM720918 MFX720918:MGI720918 MPT720918:MQE720918 MZP720918:NAA720918 NJL720918:NJW720918 NTH720918:NTS720918 ODD720918:ODO720918 OMZ720918:ONK720918 OWV720918:OXG720918 PGR720918:PHC720918 PQN720918:PQY720918 QAJ720918:QAU720918 QKF720918:QKQ720918 QUB720918:QUM720918 RDX720918:REI720918 RNT720918:ROE720918 RXP720918:RYA720918 SHL720918:SHW720918 SRH720918:SRS720918 TBD720918:TBO720918 TKZ720918:TLK720918 TUV720918:TVG720918 UER720918:UFC720918 UON720918:UOY720918 UYJ720918:UYU720918 VIF720918:VIQ720918 VSB720918:VSM720918 WBX720918:WCI720918 WLT720918:WME720918 WVP720918:WWA720918 H786454:S786454 JD786454:JO786454 SZ786454:TK786454 ACV786454:ADG786454 AMR786454:ANC786454 AWN786454:AWY786454 BGJ786454:BGU786454 BQF786454:BQQ786454 CAB786454:CAM786454 CJX786454:CKI786454 CTT786454:CUE786454 DDP786454:DEA786454 DNL786454:DNW786454 DXH786454:DXS786454 EHD786454:EHO786454 EQZ786454:ERK786454 FAV786454:FBG786454 FKR786454:FLC786454 FUN786454:FUY786454 GEJ786454:GEU786454 GOF786454:GOQ786454 GYB786454:GYM786454 HHX786454:HII786454 HRT786454:HSE786454 IBP786454:ICA786454 ILL786454:ILW786454 IVH786454:IVS786454 JFD786454:JFO786454 JOZ786454:JPK786454 JYV786454:JZG786454 KIR786454:KJC786454 KSN786454:KSY786454 LCJ786454:LCU786454 LMF786454:LMQ786454 LWB786454:LWM786454 MFX786454:MGI786454 MPT786454:MQE786454 MZP786454:NAA786454 NJL786454:NJW786454 NTH786454:NTS786454 ODD786454:ODO786454 OMZ786454:ONK786454 OWV786454:OXG786454 PGR786454:PHC786454 PQN786454:PQY786454 QAJ786454:QAU786454 QKF786454:QKQ786454 QUB786454:QUM786454 RDX786454:REI786454 RNT786454:ROE786454 RXP786454:RYA786454 SHL786454:SHW786454 SRH786454:SRS786454 TBD786454:TBO786454 TKZ786454:TLK786454 TUV786454:TVG786454 UER786454:UFC786454 UON786454:UOY786454 UYJ786454:UYU786454 VIF786454:VIQ786454 VSB786454:VSM786454 WBX786454:WCI786454 WLT786454:WME786454 WVP786454:WWA786454 H851990:S851990 JD851990:JO851990 SZ851990:TK851990 ACV851990:ADG851990 AMR851990:ANC851990 AWN851990:AWY851990 BGJ851990:BGU851990 BQF851990:BQQ851990 CAB851990:CAM851990 CJX851990:CKI851990 CTT851990:CUE851990 DDP851990:DEA851990 DNL851990:DNW851990 DXH851990:DXS851990 EHD851990:EHO851990 EQZ851990:ERK851990 FAV851990:FBG851990 FKR851990:FLC851990 FUN851990:FUY851990 GEJ851990:GEU851990 GOF851990:GOQ851990 GYB851990:GYM851990 HHX851990:HII851990 HRT851990:HSE851990 IBP851990:ICA851990 ILL851990:ILW851990 IVH851990:IVS851990 JFD851990:JFO851990 JOZ851990:JPK851990 JYV851990:JZG851990 KIR851990:KJC851990 KSN851990:KSY851990 LCJ851990:LCU851990 LMF851990:LMQ851990 LWB851990:LWM851990 MFX851990:MGI851990 MPT851990:MQE851990 MZP851990:NAA851990 NJL851990:NJW851990 NTH851990:NTS851990 ODD851990:ODO851990 OMZ851990:ONK851990 OWV851990:OXG851990 PGR851990:PHC851990 PQN851990:PQY851990 QAJ851990:QAU851990 QKF851990:QKQ851990 QUB851990:QUM851990 RDX851990:REI851990 RNT851990:ROE851990 RXP851990:RYA851990 SHL851990:SHW851990 SRH851990:SRS851990 TBD851990:TBO851990 TKZ851990:TLK851990 TUV851990:TVG851990 UER851990:UFC851990 UON851990:UOY851990 UYJ851990:UYU851990 VIF851990:VIQ851990 VSB851990:VSM851990 WBX851990:WCI851990 WLT851990:WME851990 WVP851990:WWA851990 H917526:S917526 JD917526:JO917526 SZ917526:TK917526 ACV917526:ADG917526 AMR917526:ANC917526 AWN917526:AWY917526 BGJ917526:BGU917526 BQF917526:BQQ917526 CAB917526:CAM917526 CJX917526:CKI917526 CTT917526:CUE917526 DDP917526:DEA917526 DNL917526:DNW917526 DXH917526:DXS917526 EHD917526:EHO917526 EQZ917526:ERK917526 FAV917526:FBG917526 FKR917526:FLC917526 FUN917526:FUY917526 GEJ917526:GEU917526 GOF917526:GOQ917526 GYB917526:GYM917526 HHX917526:HII917526 HRT917526:HSE917526 IBP917526:ICA917526 ILL917526:ILW917526 IVH917526:IVS917526 JFD917526:JFO917526 JOZ917526:JPK917526 JYV917526:JZG917526 KIR917526:KJC917526 KSN917526:KSY917526 LCJ917526:LCU917526 LMF917526:LMQ917526 LWB917526:LWM917526 MFX917526:MGI917526 MPT917526:MQE917526 MZP917526:NAA917526 NJL917526:NJW917526 NTH917526:NTS917526 ODD917526:ODO917526 OMZ917526:ONK917526 OWV917526:OXG917526 PGR917526:PHC917526 PQN917526:PQY917526 QAJ917526:QAU917526 QKF917526:QKQ917526 QUB917526:QUM917526 RDX917526:REI917526 RNT917526:ROE917526 RXP917526:RYA917526 SHL917526:SHW917526 SRH917526:SRS917526 TBD917526:TBO917526 TKZ917526:TLK917526 TUV917526:TVG917526 UER917526:UFC917526 UON917526:UOY917526 UYJ917526:UYU917526 VIF917526:VIQ917526 VSB917526:VSM917526 WBX917526:WCI917526 WLT917526:WME917526 WVP917526:WWA917526 H983062:S983062 JD983062:JO983062 SZ983062:TK983062 ACV983062:ADG983062 AMR983062:ANC983062 AWN983062:AWY983062 BGJ983062:BGU983062 BQF983062:BQQ983062 CAB983062:CAM983062 CJX983062:CKI983062 CTT983062:CUE983062 DDP983062:DEA983062 DNL983062:DNW983062 DXH983062:DXS983062 EHD983062:EHO983062 EQZ983062:ERK983062 FAV983062:FBG983062 FKR983062:FLC983062 FUN983062:FUY983062 GEJ983062:GEU983062 GOF983062:GOQ983062 GYB983062:GYM983062 HHX983062:HII983062 HRT983062:HSE983062 IBP983062:ICA983062 ILL983062:ILW983062 IVH983062:IVS983062 JFD983062:JFO983062 JOZ983062:JPK983062 JYV983062:JZG983062 KIR983062:KJC983062 KSN983062:KSY983062 LCJ983062:LCU983062 LMF983062:LMQ983062 LWB983062:LWM983062 MFX983062:MGI983062 MPT983062:MQE983062 MZP983062:NAA983062 NJL983062:NJW983062 NTH983062:NTS983062 ODD983062:ODO983062 OMZ983062:ONK983062 OWV983062:OXG983062 PGR983062:PHC983062 PQN983062:PQY983062 QAJ983062:QAU983062 QKF983062:QKQ983062 QUB983062:QUM983062 RDX983062:REI983062 RNT983062:ROE983062 RXP983062:RYA983062 SHL983062:SHW983062 SRH983062:SRS983062 TBD983062:TBO983062 TKZ983062:TLK983062 TUV983062:TVG983062 UER983062:UFC983062 UON983062:UOY983062 UYJ983062:UYU983062 VIF983062:VIQ983062 VSB983062:VSM983062 WBX983062:WCI983062 WLT983062:WME983062 H22"/>
  </dataValidations>
  <printOptions horizontalCentered="1"/>
  <pageMargins left="0.28000000000000003" right="0.11811023622047245" top="0.36" bottom="0.19685039370078741" header="0.51181102362204722" footer="0.51181102362204722"/>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68"/>
  <sheetViews>
    <sheetView view="pageBreakPreview" topLeftCell="A43" zoomScale="89" zoomScaleNormal="100" zoomScaleSheetLayoutView="89" workbookViewId="0">
      <selection activeCell="W16" sqref="W16:AE16"/>
    </sheetView>
  </sheetViews>
  <sheetFormatPr defaultColWidth="9" defaultRowHeight="13" x14ac:dyDescent="0.2"/>
  <cols>
    <col min="1" max="1" width="5.33203125" style="129" customWidth="1"/>
    <col min="2" max="31" width="3.08203125" style="129" customWidth="1"/>
    <col min="32" max="41" width="2.58203125" style="129" customWidth="1"/>
    <col min="42" max="42" width="2.75" style="129" customWidth="1"/>
    <col min="43" max="43" width="2.58203125" style="129" customWidth="1"/>
    <col min="44" max="44" width="2.75" style="129" customWidth="1"/>
    <col min="45" max="64" width="2.58203125" style="129" customWidth="1"/>
    <col min="65" max="16384" width="9" style="129"/>
  </cols>
  <sheetData>
    <row r="1" spans="1:41" ht="7.5" customHeight="1" x14ac:dyDescent="0.2"/>
    <row r="2" spans="1:41" ht="18" customHeight="1" x14ac:dyDescent="0.2">
      <c r="A2" s="780" t="s">
        <v>227</v>
      </c>
      <c r="B2" s="781"/>
      <c r="C2" s="781"/>
      <c r="D2" s="782"/>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row>
    <row r="3" spans="1:41" ht="18" customHeight="1" x14ac:dyDescent="0.2">
      <c r="A3" s="784" t="s">
        <v>226</v>
      </c>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4"/>
    </row>
    <row r="4" spans="1:41" ht="8.25" customHeight="1" x14ac:dyDescent="0.2">
      <c r="A4" s="130"/>
      <c r="B4" s="131"/>
      <c r="C4" s="131"/>
      <c r="D4" s="131"/>
      <c r="E4" s="131"/>
      <c r="F4" s="23"/>
      <c r="G4" s="131"/>
      <c r="H4" s="131"/>
      <c r="I4" s="131"/>
      <c r="J4" s="131"/>
      <c r="K4" s="131"/>
      <c r="L4" s="131"/>
      <c r="M4" s="131"/>
      <c r="N4" s="131"/>
      <c r="O4" s="131"/>
      <c r="P4" s="131"/>
      <c r="Q4" s="131"/>
      <c r="R4" s="131"/>
      <c r="S4" s="131"/>
      <c r="T4" s="131"/>
      <c r="U4" s="131"/>
      <c r="V4" s="131"/>
      <c r="W4" s="131"/>
      <c r="X4" s="131"/>
      <c r="Y4" s="131"/>
      <c r="Z4" s="131"/>
      <c r="AA4" s="131"/>
      <c r="AB4" s="131"/>
      <c r="AC4" s="131"/>
    </row>
    <row r="5" spans="1:41" s="134" customFormat="1" ht="16" customHeight="1" x14ac:dyDescent="0.2">
      <c r="A5" s="132" t="s">
        <v>200</v>
      </c>
      <c r="B5" s="39"/>
      <c r="C5" s="133"/>
      <c r="D5" s="39"/>
      <c r="E5" s="39"/>
      <c r="F5" s="39"/>
      <c r="G5" s="39"/>
      <c r="H5" s="39"/>
      <c r="I5" s="39"/>
      <c r="J5" s="39"/>
      <c r="K5" s="39"/>
      <c r="L5" s="39"/>
      <c r="M5" s="39"/>
      <c r="N5" s="39"/>
      <c r="O5" s="39"/>
      <c r="P5" s="40"/>
      <c r="Q5" s="25"/>
      <c r="R5" s="40"/>
      <c r="S5" s="40"/>
      <c r="T5" s="40"/>
      <c r="U5" s="40"/>
      <c r="V5" s="40"/>
      <c r="W5" s="40"/>
      <c r="X5" s="40"/>
      <c r="Y5" s="40"/>
      <c r="Z5" s="40"/>
      <c r="AA5" s="71"/>
      <c r="AB5" s="71"/>
      <c r="AC5" s="71"/>
    </row>
    <row r="6" spans="1:41" s="134" customFormat="1" ht="5.25" customHeight="1" x14ac:dyDescent="0.2">
      <c r="A6" s="24"/>
      <c r="B6" s="39"/>
      <c r="C6" s="133"/>
      <c r="D6" s="39"/>
      <c r="E6" s="39"/>
      <c r="F6" s="39"/>
      <c r="G6" s="39"/>
      <c r="H6" s="39"/>
      <c r="I6" s="39"/>
      <c r="J6" s="39"/>
      <c r="K6" s="39"/>
      <c r="L6" s="39"/>
      <c r="M6" s="39"/>
      <c r="N6" s="39"/>
      <c r="O6" s="39"/>
      <c r="P6" s="40"/>
      <c r="Q6" s="25"/>
      <c r="R6" s="40"/>
      <c r="S6" s="40"/>
      <c r="T6" s="40"/>
      <c r="U6" s="40"/>
      <c r="V6" s="40"/>
      <c r="W6" s="40"/>
      <c r="X6" s="40"/>
      <c r="Y6" s="40"/>
      <c r="Z6" s="40"/>
      <c r="AA6" s="71"/>
      <c r="AB6" s="71"/>
      <c r="AC6" s="71"/>
    </row>
    <row r="7" spans="1:41" s="28" customFormat="1" ht="19.5" customHeight="1" x14ac:dyDescent="0.2">
      <c r="A7" s="868" t="s">
        <v>228</v>
      </c>
      <c r="B7" s="868"/>
      <c r="C7" s="868"/>
      <c r="D7" s="868"/>
      <c r="E7" s="868"/>
      <c r="F7" s="868"/>
      <c r="G7" s="868"/>
      <c r="H7" s="868"/>
      <c r="I7" s="868"/>
      <c r="J7" s="868"/>
      <c r="K7" s="868"/>
      <c r="L7" s="868"/>
      <c r="M7" s="868"/>
      <c r="N7" s="868"/>
      <c r="O7" s="868"/>
      <c r="P7" s="868"/>
      <c r="Q7" s="868"/>
      <c r="R7" s="868"/>
      <c r="S7" s="868"/>
      <c r="T7" s="868"/>
      <c r="U7" s="868"/>
      <c r="V7" s="868"/>
      <c r="W7" s="868"/>
      <c r="X7" s="868"/>
      <c r="Y7" s="868"/>
      <c r="Z7" s="868"/>
      <c r="AA7" s="868"/>
      <c r="AB7" s="868"/>
      <c r="AC7" s="868"/>
      <c r="AD7" s="868"/>
      <c r="AE7" s="868"/>
    </row>
    <row r="8" spans="1:41" s="28" customFormat="1" ht="19.5" customHeight="1" x14ac:dyDescent="0.2">
      <c r="A8" s="868" t="s">
        <v>229</v>
      </c>
      <c r="B8" s="868"/>
      <c r="C8" s="868"/>
      <c r="D8" s="868"/>
      <c r="E8" s="868"/>
      <c r="F8" s="868"/>
      <c r="G8" s="868"/>
      <c r="H8" s="868"/>
      <c r="I8" s="868"/>
      <c r="J8" s="868"/>
      <c r="K8" s="868"/>
      <c r="L8" s="868"/>
      <c r="M8" s="868"/>
      <c r="N8" s="868"/>
      <c r="O8" s="868"/>
      <c r="P8" s="868"/>
      <c r="Q8" s="868"/>
      <c r="R8" s="868"/>
      <c r="S8" s="868"/>
      <c r="T8" s="868"/>
      <c r="U8" s="868"/>
      <c r="V8" s="868"/>
      <c r="W8" s="868"/>
      <c r="X8" s="868"/>
      <c r="Y8" s="868"/>
      <c r="Z8" s="868"/>
      <c r="AA8" s="868"/>
      <c r="AB8" s="868"/>
      <c r="AC8" s="868"/>
      <c r="AD8" s="868"/>
      <c r="AE8" s="868"/>
    </row>
    <row r="9" spans="1:41" ht="9" customHeight="1" x14ac:dyDescent="0.2">
      <c r="A9" s="135"/>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row>
    <row r="10" spans="1:41" ht="18.75" customHeight="1" x14ac:dyDescent="0.2">
      <c r="A10" s="808" t="s">
        <v>27</v>
      </c>
      <c r="B10" s="785" t="s">
        <v>201</v>
      </c>
      <c r="C10" s="786"/>
      <c r="D10" s="786"/>
      <c r="E10" s="787"/>
      <c r="F10" s="788"/>
      <c r="G10" s="789"/>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90"/>
      <c r="AF10" s="136"/>
      <c r="AG10" s="136"/>
      <c r="AH10" s="136"/>
      <c r="AI10" s="136"/>
      <c r="AJ10" s="136"/>
      <c r="AK10" s="136"/>
      <c r="AL10" s="136"/>
      <c r="AM10" s="136"/>
      <c r="AN10" s="136"/>
      <c r="AO10" s="136"/>
    </row>
    <row r="11" spans="1:41" ht="26.25" customHeight="1" x14ac:dyDescent="0.2">
      <c r="A11" s="809"/>
      <c r="B11" s="791" t="s">
        <v>202</v>
      </c>
      <c r="C11" s="792"/>
      <c r="D11" s="792"/>
      <c r="E11" s="793"/>
      <c r="F11" s="794"/>
      <c r="G11" s="795"/>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6"/>
      <c r="AF11" s="136"/>
      <c r="AG11" s="136"/>
      <c r="AH11" s="136"/>
      <c r="AI11" s="136"/>
      <c r="AJ11" s="136"/>
      <c r="AK11" s="136"/>
      <c r="AL11" s="136"/>
      <c r="AM11" s="136"/>
      <c r="AN11" s="136"/>
      <c r="AO11" s="136"/>
    </row>
    <row r="12" spans="1:41" ht="18" customHeight="1" x14ac:dyDescent="0.2">
      <c r="A12" s="809"/>
      <c r="B12" s="797" t="s">
        <v>0</v>
      </c>
      <c r="C12" s="798"/>
      <c r="D12" s="798"/>
      <c r="E12" s="799"/>
      <c r="F12" s="691" t="s">
        <v>232</v>
      </c>
      <c r="G12" s="692"/>
      <c r="H12" s="692"/>
      <c r="I12" s="692"/>
      <c r="J12" s="684"/>
      <c r="K12" s="684"/>
      <c r="L12" s="684"/>
      <c r="M12" s="52" t="s">
        <v>10</v>
      </c>
      <c r="N12" s="685"/>
      <c r="O12" s="685"/>
      <c r="P12" s="685"/>
      <c r="Q12" s="685"/>
      <c r="R12" s="52" t="s">
        <v>11</v>
      </c>
      <c r="S12" s="137"/>
      <c r="T12" s="137"/>
      <c r="U12" s="137"/>
      <c r="V12" s="137"/>
      <c r="W12" s="137"/>
      <c r="X12" s="137"/>
      <c r="Y12" s="137"/>
      <c r="Z12" s="137"/>
      <c r="AA12" s="137"/>
      <c r="AB12" s="137"/>
      <c r="AC12" s="137"/>
      <c r="AD12" s="137"/>
      <c r="AE12" s="231"/>
      <c r="AF12" s="136"/>
      <c r="AG12" s="136"/>
      <c r="AH12" s="136"/>
      <c r="AI12" s="136"/>
      <c r="AJ12" s="136"/>
      <c r="AK12" s="136"/>
      <c r="AL12" s="136"/>
      <c r="AM12" s="136"/>
      <c r="AN12" s="136"/>
      <c r="AO12" s="136"/>
    </row>
    <row r="13" spans="1:41" ht="18" customHeight="1" x14ac:dyDescent="0.2">
      <c r="A13" s="809"/>
      <c r="B13" s="800"/>
      <c r="C13" s="801"/>
      <c r="D13" s="801"/>
      <c r="E13" s="802"/>
      <c r="F13" s="704"/>
      <c r="G13" s="686"/>
      <c r="H13" s="686"/>
      <c r="I13" s="48" t="s">
        <v>64</v>
      </c>
      <c r="J13" s="100" t="s">
        <v>67</v>
      </c>
      <c r="K13" s="686"/>
      <c r="L13" s="686"/>
      <c r="M13" s="686"/>
      <c r="N13" s="686"/>
      <c r="O13" s="686"/>
      <c r="P13" s="103" t="s">
        <v>24</v>
      </c>
      <c r="Q13" s="100" t="s">
        <v>25</v>
      </c>
      <c r="R13" s="686"/>
      <c r="S13" s="686"/>
      <c r="T13" s="686"/>
      <c r="U13" s="686"/>
      <c r="V13" s="686"/>
      <c r="W13" s="686"/>
      <c r="X13" s="686"/>
      <c r="Y13" s="686"/>
      <c r="Z13" s="686"/>
      <c r="AA13" s="686"/>
      <c r="AB13" s="686"/>
      <c r="AC13" s="686"/>
      <c r="AD13" s="686"/>
      <c r="AE13" s="817"/>
      <c r="AF13" s="136"/>
      <c r="AG13" s="136"/>
      <c r="AH13" s="136"/>
      <c r="AI13" s="136"/>
      <c r="AJ13" s="136"/>
      <c r="AK13" s="136"/>
      <c r="AL13" s="136"/>
      <c r="AM13" s="136"/>
      <c r="AN13" s="136"/>
      <c r="AO13" s="136"/>
    </row>
    <row r="14" spans="1:41" ht="18" customHeight="1" x14ac:dyDescent="0.2">
      <c r="A14" s="809"/>
      <c r="B14" s="800"/>
      <c r="C14" s="801"/>
      <c r="D14" s="801"/>
      <c r="E14" s="802"/>
      <c r="F14" s="705"/>
      <c r="G14" s="706"/>
      <c r="H14" s="706"/>
      <c r="I14" s="54" t="s">
        <v>66</v>
      </c>
      <c r="J14" s="101" t="s">
        <v>65</v>
      </c>
      <c r="K14" s="706"/>
      <c r="L14" s="706"/>
      <c r="M14" s="706"/>
      <c r="N14" s="706"/>
      <c r="O14" s="706"/>
      <c r="P14" s="101" t="s">
        <v>26</v>
      </c>
      <c r="Q14" s="101"/>
      <c r="R14" s="706"/>
      <c r="S14" s="706"/>
      <c r="T14" s="706"/>
      <c r="U14" s="706"/>
      <c r="V14" s="706"/>
      <c r="W14" s="706"/>
      <c r="X14" s="706"/>
      <c r="Y14" s="706"/>
      <c r="Z14" s="706"/>
      <c r="AA14" s="706"/>
      <c r="AB14" s="706"/>
      <c r="AC14" s="706"/>
      <c r="AD14" s="706"/>
      <c r="AE14" s="818"/>
      <c r="AF14" s="136"/>
      <c r="AG14" s="136"/>
      <c r="AH14" s="136"/>
      <c r="AI14" s="136"/>
      <c r="AJ14" s="136"/>
      <c r="AK14" s="136"/>
      <c r="AL14" s="136"/>
      <c r="AM14" s="136"/>
      <c r="AN14" s="136"/>
      <c r="AO14" s="136"/>
    </row>
    <row r="15" spans="1:41" ht="18" customHeight="1" x14ac:dyDescent="0.2">
      <c r="A15" s="809"/>
      <c r="B15" s="803"/>
      <c r="C15" s="804"/>
      <c r="D15" s="804"/>
      <c r="E15" s="805"/>
      <c r="F15" s="680" t="s">
        <v>183</v>
      </c>
      <c r="G15" s="681"/>
      <c r="H15" s="681"/>
      <c r="I15" s="681"/>
      <c r="J15" s="681"/>
      <c r="K15" s="681"/>
      <c r="L15" s="681"/>
      <c r="M15" s="806"/>
      <c r="N15" s="806"/>
      <c r="O15" s="806"/>
      <c r="P15" s="806"/>
      <c r="Q15" s="806"/>
      <c r="R15" s="806"/>
      <c r="S15" s="806"/>
      <c r="T15" s="806"/>
      <c r="U15" s="806"/>
      <c r="V15" s="806"/>
      <c r="W15" s="806"/>
      <c r="X15" s="806"/>
      <c r="Y15" s="806"/>
      <c r="Z15" s="806"/>
      <c r="AA15" s="806"/>
      <c r="AB15" s="806"/>
      <c r="AC15" s="806"/>
      <c r="AD15" s="806"/>
      <c r="AE15" s="807"/>
      <c r="AF15" s="136"/>
      <c r="AG15" s="136"/>
      <c r="AH15" s="136"/>
      <c r="AI15" s="136"/>
      <c r="AJ15" s="136"/>
      <c r="AK15" s="136"/>
      <c r="AL15" s="136"/>
      <c r="AM15" s="136"/>
      <c r="AN15" s="136"/>
      <c r="AO15" s="136"/>
    </row>
    <row r="16" spans="1:41" ht="18" customHeight="1" x14ac:dyDescent="0.2">
      <c r="A16" s="809"/>
      <c r="B16" s="797" t="s">
        <v>203</v>
      </c>
      <c r="C16" s="798"/>
      <c r="D16" s="798"/>
      <c r="E16" s="799"/>
      <c r="F16" s="811" t="s">
        <v>204</v>
      </c>
      <c r="G16" s="812"/>
      <c r="H16" s="812"/>
      <c r="I16" s="816"/>
      <c r="J16" s="814"/>
      <c r="K16" s="814"/>
      <c r="L16" s="814"/>
      <c r="M16" s="814"/>
      <c r="N16" s="814"/>
      <c r="O16" s="814"/>
      <c r="P16" s="814"/>
      <c r="Q16" s="814"/>
      <c r="R16" s="814"/>
      <c r="S16" s="811" t="s">
        <v>81</v>
      </c>
      <c r="T16" s="812"/>
      <c r="U16" s="812"/>
      <c r="V16" s="816"/>
      <c r="W16" s="814"/>
      <c r="X16" s="814"/>
      <c r="Y16" s="814"/>
      <c r="Z16" s="814"/>
      <c r="AA16" s="814"/>
      <c r="AB16" s="814"/>
      <c r="AC16" s="814"/>
      <c r="AD16" s="814"/>
      <c r="AE16" s="815"/>
      <c r="AF16" s="136"/>
      <c r="AG16" s="136"/>
      <c r="AH16" s="136"/>
      <c r="AI16" s="136"/>
      <c r="AJ16" s="136"/>
      <c r="AK16" s="136"/>
      <c r="AL16" s="136"/>
      <c r="AM16" s="136"/>
      <c r="AN16" s="136"/>
      <c r="AO16" s="136"/>
    </row>
    <row r="17" spans="1:41" ht="18" customHeight="1" x14ac:dyDescent="0.2">
      <c r="A17" s="810"/>
      <c r="B17" s="803"/>
      <c r="C17" s="804"/>
      <c r="D17" s="804"/>
      <c r="E17" s="805"/>
      <c r="F17" s="811" t="s">
        <v>412</v>
      </c>
      <c r="G17" s="812"/>
      <c r="H17" s="812"/>
      <c r="I17" s="812"/>
      <c r="J17" s="813"/>
      <c r="K17" s="814"/>
      <c r="L17" s="814"/>
      <c r="M17" s="814"/>
      <c r="N17" s="814"/>
      <c r="O17" s="814"/>
      <c r="P17" s="814"/>
      <c r="Q17" s="814"/>
      <c r="R17" s="814"/>
      <c r="S17" s="814"/>
      <c r="T17" s="814"/>
      <c r="U17" s="814"/>
      <c r="V17" s="814"/>
      <c r="W17" s="814"/>
      <c r="X17" s="814"/>
      <c r="Y17" s="814"/>
      <c r="Z17" s="814"/>
      <c r="AA17" s="814"/>
      <c r="AB17" s="814"/>
      <c r="AC17" s="814"/>
      <c r="AD17" s="814"/>
      <c r="AE17" s="815"/>
      <c r="AF17" s="136"/>
      <c r="AG17" s="136"/>
      <c r="AH17" s="136"/>
      <c r="AI17" s="136"/>
      <c r="AJ17" s="136"/>
      <c r="AK17" s="136"/>
      <c r="AL17" s="136"/>
      <c r="AM17" s="136"/>
      <c r="AN17" s="136"/>
      <c r="AO17" s="136"/>
    </row>
    <row r="18" spans="1:41" ht="18" customHeight="1" x14ac:dyDescent="0.2">
      <c r="A18" s="808" t="s">
        <v>28</v>
      </c>
      <c r="B18" s="785" t="s">
        <v>20</v>
      </c>
      <c r="C18" s="786"/>
      <c r="D18" s="786"/>
      <c r="E18" s="787"/>
      <c r="F18" s="833"/>
      <c r="G18" s="834"/>
      <c r="H18" s="834"/>
      <c r="I18" s="834"/>
      <c r="J18" s="834"/>
      <c r="K18" s="834"/>
      <c r="L18" s="835"/>
      <c r="M18" s="797" t="s">
        <v>205</v>
      </c>
      <c r="N18" s="836"/>
      <c r="O18" s="691" t="s">
        <v>232</v>
      </c>
      <c r="P18" s="692"/>
      <c r="Q18" s="692"/>
      <c r="R18" s="692"/>
      <c r="S18" s="684"/>
      <c r="T18" s="684"/>
      <c r="U18" s="684"/>
      <c r="V18" s="52" t="s">
        <v>10</v>
      </c>
      <c r="W18" s="685"/>
      <c r="X18" s="685"/>
      <c r="Y18" s="685"/>
      <c r="Z18" s="685"/>
      <c r="AA18" s="52" t="s">
        <v>11</v>
      </c>
      <c r="AB18" s="137"/>
      <c r="AC18" s="26"/>
      <c r="AD18" s="137"/>
      <c r="AE18" s="231"/>
      <c r="AF18" s="136"/>
      <c r="AG18" s="136"/>
      <c r="AH18" s="136"/>
      <c r="AI18" s="136"/>
      <c r="AJ18" s="136"/>
      <c r="AK18" s="136"/>
      <c r="AL18" s="136"/>
      <c r="AM18" s="136"/>
      <c r="AN18" s="136"/>
      <c r="AO18" s="136"/>
    </row>
    <row r="19" spans="1:41" ht="15.75" customHeight="1" x14ac:dyDescent="0.2">
      <c r="A19" s="832"/>
      <c r="B19" s="819" t="s">
        <v>29</v>
      </c>
      <c r="C19" s="820"/>
      <c r="D19" s="820"/>
      <c r="E19" s="821"/>
      <c r="F19" s="822"/>
      <c r="G19" s="823"/>
      <c r="H19" s="823"/>
      <c r="I19" s="823"/>
      <c r="J19" s="823"/>
      <c r="K19" s="823"/>
      <c r="L19" s="824"/>
      <c r="M19" s="837"/>
      <c r="N19" s="838"/>
      <c r="O19" s="704"/>
      <c r="P19" s="686"/>
      <c r="Q19" s="686"/>
      <c r="R19" s="48" t="s">
        <v>64</v>
      </c>
      <c r="S19" s="100" t="s">
        <v>67</v>
      </c>
      <c r="T19" s="686"/>
      <c r="U19" s="686"/>
      <c r="V19" s="686"/>
      <c r="W19" s="103" t="s">
        <v>24</v>
      </c>
      <c r="X19" s="100" t="s">
        <v>25</v>
      </c>
      <c r="Y19" s="828"/>
      <c r="Z19" s="828"/>
      <c r="AA19" s="828"/>
      <c r="AB19" s="828"/>
      <c r="AC19" s="828"/>
      <c r="AD19" s="828"/>
      <c r="AE19" s="829"/>
      <c r="AF19" s="136"/>
      <c r="AG19" s="136"/>
      <c r="AH19" s="136"/>
      <c r="AI19" s="136"/>
      <c r="AJ19" s="136"/>
      <c r="AK19" s="136"/>
      <c r="AL19" s="136"/>
      <c r="AM19" s="136"/>
      <c r="AN19" s="136"/>
      <c r="AO19" s="136"/>
    </row>
    <row r="20" spans="1:41" ht="15.75" customHeight="1" x14ac:dyDescent="0.2">
      <c r="A20" s="832"/>
      <c r="B20" s="803"/>
      <c r="C20" s="804"/>
      <c r="D20" s="804"/>
      <c r="E20" s="805"/>
      <c r="F20" s="825"/>
      <c r="G20" s="826"/>
      <c r="H20" s="826"/>
      <c r="I20" s="826"/>
      <c r="J20" s="826"/>
      <c r="K20" s="826"/>
      <c r="L20" s="827"/>
      <c r="M20" s="837"/>
      <c r="N20" s="838"/>
      <c r="O20" s="705"/>
      <c r="P20" s="706"/>
      <c r="Q20" s="706"/>
      <c r="R20" s="54" t="s">
        <v>66</v>
      </c>
      <c r="S20" s="101" t="s">
        <v>65</v>
      </c>
      <c r="T20" s="706"/>
      <c r="U20" s="706"/>
      <c r="V20" s="706"/>
      <c r="W20" s="101" t="s">
        <v>26</v>
      </c>
      <c r="X20" s="101"/>
      <c r="Y20" s="830"/>
      <c r="Z20" s="830"/>
      <c r="AA20" s="830"/>
      <c r="AB20" s="830"/>
      <c r="AC20" s="830"/>
      <c r="AD20" s="830"/>
      <c r="AE20" s="831"/>
      <c r="AF20" s="136"/>
      <c r="AG20" s="136"/>
      <c r="AH20" s="136"/>
      <c r="AI20" s="136"/>
      <c r="AJ20" s="136"/>
      <c r="AK20" s="136"/>
      <c r="AL20" s="136"/>
      <c r="AM20" s="136"/>
      <c r="AN20" s="136"/>
      <c r="AO20" s="136"/>
    </row>
    <row r="21" spans="1:41" ht="18" customHeight="1" x14ac:dyDescent="0.2">
      <c r="A21" s="832"/>
      <c r="B21" s="677" t="s">
        <v>30</v>
      </c>
      <c r="C21" s="678"/>
      <c r="D21" s="678"/>
      <c r="E21" s="679"/>
      <c r="F21" s="862"/>
      <c r="G21" s="863"/>
      <c r="H21" s="179" t="s">
        <v>307</v>
      </c>
      <c r="I21" s="180"/>
      <c r="J21" s="179" t="s">
        <v>306</v>
      </c>
      <c r="K21" s="180"/>
      <c r="L21" s="181" t="s">
        <v>305</v>
      </c>
      <c r="M21" s="839"/>
      <c r="N21" s="840"/>
      <c r="O21" s="680" t="s">
        <v>183</v>
      </c>
      <c r="P21" s="681"/>
      <c r="Q21" s="681"/>
      <c r="R21" s="681"/>
      <c r="S21" s="681"/>
      <c r="T21" s="681"/>
      <c r="U21" s="681"/>
      <c r="V21" s="847"/>
      <c r="W21" s="848"/>
      <c r="X21" s="848"/>
      <c r="Y21" s="848"/>
      <c r="Z21" s="848"/>
      <c r="AA21" s="848"/>
      <c r="AB21" s="848"/>
      <c r="AC21" s="848"/>
      <c r="AD21" s="848"/>
      <c r="AE21" s="849"/>
      <c r="AF21" s="136"/>
      <c r="AG21" s="136"/>
      <c r="AH21" s="136"/>
      <c r="AI21" s="136"/>
      <c r="AJ21" s="136"/>
      <c r="AK21" s="136"/>
      <c r="AL21" s="136"/>
      <c r="AM21" s="136"/>
      <c r="AN21" s="136"/>
      <c r="AO21" s="136"/>
    </row>
    <row r="22" spans="1:41" ht="16.5" customHeight="1" x14ac:dyDescent="0.2">
      <c r="A22" s="832"/>
      <c r="B22" s="850" t="s">
        <v>230</v>
      </c>
      <c r="C22" s="851"/>
      <c r="D22" s="851"/>
      <c r="E22" s="851"/>
      <c r="F22" s="851"/>
      <c r="G22" s="851"/>
      <c r="H22" s="851"/>
      <c r="I22" s="851"/>
      <c r="J22" s="851"/>
      <c r="K22" s="851"/>
      <c r="L22" s="851"/>
      <c r="M22" s="851"/>
      <c r="N22" s="852"/>
      <c r="O22" s="856"/>
      <c r="P22" s="857"/>
      <c r="Q22" s="857"/>
      <c r="R22" s="857"/>
      <c r="S22" s="857"/>
      <c r="T22" s="857"/>
      <c r="U22" s="857"/>
      <c r="V22" s="857"/>
      <c r="W22" s="857"/>
      <c r="X22" s="857"/>
      <c r="Y22" s="857"/>
      <c r="Z22" s="857"/>
      <c r="AA22" s="857"/>
      <c r="AB22" s="857"/>
      <c r="AC22" s="857"/>
      <c r="AD22" s="857"/>
      <c r="AE22" s="858"/>
      <c r="AF22" s="136"/>
      <c r="AG22" s="136"/>
      <c r="AH22" s="136"/>
      <c r="AI22" s="136"/>
      <c r="AJ22" s="136"/>
      <c r="AK22" s="136"/>
      <c r="AL22" s="136"/>
      <c r="AM22" s="136"/>
      <c r="AN22" s="136"/>
      <c r="AO22" s="136"/>
    </row>
    <row r="23" spans="1:41" ht="11.25" customHeight="1" x14ac:dyDescent="0.2">
      <c r="A23" s="832"/>
      <c r="B23" s="853" t="s">
        <v>231</v>
      </c>
      <c r="C23" s="854"/>
      <c r="D23" s="854"/>
      <c r="E23" s="854"/>
      <c r="F23" s="854"/>
      <c r="G23" s="854"/>
      <c r="H23" s="854"/>
      <c r="I23" s="854"/>
      <c r="J23" s="854"/>
      <c r="K23" s="854"/>
      <c r="L23" s="854"/>
      <c r="M23" s="854"/>
      <c r="N23" s="855"/>
      <c r="O23" s="859"/>
      <c r="P23" s="860"/>
      <c r="Q23" s="860"/>
      <c r="R23" s="860"/>
      <c r="S23" s="860"/>
      <c r="T23" s="860"/>
      <c r="U23" s="860"/>
      <c r="V23" s="860"/>
      <c r="W23" s="860"/>
      <c r="X23" s="860"/>
      <c r="Y23" s="860"/>
      <c r="Z23" s="860"/>
      <c r="AA23" s="860"/>
      <c r="AB23" s="860"/>
      <c r="AC23" s="860"/>
      <c r="AD23" s="860"/>
      <c r="AE23" s="861"/>
      <c r="AF23" s="136"/>
      <c r="AG23" s="136"/>
      <c r="AH23" s="136"/>
      <c r="AI23" s="136"/>
      <c r="AJ23" s="136"/>
      <c r="AK23" s="136"/>
      <c r="AL23" s="136"/>
      <c r="AM23" s="136"/>
      <c r="AN23" s="136"/>
      <c r="AO23" s="136"/>
    </row>
    <row r="24" spans="1:41" ht="18" customHeight="1" x14ac:dyDescent="0.2">
      <c r="A24" s="832"/>
      <c r="B24" s="883" t="s">
        <v>206</v>
      </c>
      <c r="C24" s="884"/>
      <c r="D24" s="884"/>
      <c r="E24" s="884"/>
      <c r="F24" s="884"/>
      <c r="G24" s="884"/>
      <c r="H24" s="884"/>
      <c r="I24" s="885"/>
      <c r="J24" s="878" t="s">
        <v>233</v>
      </c>
      <c r="K24" s="879"/>
      <c r="L24" s="879"/>
      <c r="M24" s="879"/>
      <c r="N24" s="880"/>
      <c r="O24" s="844"/>
      <c r="P24" s="845"/>
      <c r="Q24" s="845"/>
      <c r="R24" s="845"/>
      <c r="S24" s="845"/>
      <c r="T24" s="845"/>
      <c r="U24" s="845"/>
      <c r="V24" s="845"/>
      <c r="W24" s="845"/>
      <c r="X24" s="845"/>
      <c r="Y24" s="845"/>
      <c r="Z24" s="845"/>
      <c r="AA24" s="845"/>
      <c r="AB24" s="845"/>
      <c r="AC24" s="845"/>
      <c r="AD24" s="845"/>
      <c r="AE24" s="846"/>
      <c r="AF24" s="136"/>
      <c r="AG24" s="136"/>
      <c r="AH24" s="136"/>
      <c r="AI24" s="136"/>
      <c r="AJ24" s="136"/>
      <c r="AK24" s="136"/>
      <c r="AL24" s="136"/>
      <c r="AM24" s="136"/>
      <c r="AN24" s="136"/>
      <c r="AO24" s="136"/>
    </row>
    <row r="25" spans="1:41" ht="18" customHeight="1" x14ac:dyDescent="0.2">
      <c r="A25" s="832"/>
      <c r="B25" s="886"/>
      <c r="C25" s="887"/>
      <c r="D25" s="887"/>
      <c r="E25" s="887"/>
      <c r="F25" s="887"/>
      <c r="G25" s="887"/>
      <c r="H25" s="887"/>
      <c r="I25" s="888"/>
      <c r="J25" s="811" t="s">
        <v>207</v>
      </c>
      <c r="K25" s="812"/>
      <c r="L25" s="812"/>
      <c r="M25" s="812"/>
      <c r="N25" s="816"/>
      <c r="O25" s="844"/>
      <c r="P25" s="845"/>
      <c r="Q25" s="845"/>
      <c r="R25" s="845"/>
      <c r="S25" s="845"/>
      <c r="T25" s="845"/>
      <c r="U25" s="845"/>
      <c r="V25" s="845"/>
      <c r="W25" s="845"/>
      <c r="X25" s="845"/>
      <c r="Y25" s="845"/>
      <c r="Z25" s="845"/>
      <c r="AA25" s="845"/>
      <c r="AB25" s="845"/>
      <c r="AC25" s="845"/>
      <c r="AD25" s="845"/>
      <c r="AE25" s="846"/>
      <c r="AF25" s="136"/>
      <c r="AG25" s="136"/>
      <c r="AH25" s="136"/>
      <c r="AI25" s="136"/>
      <c r="AJ25" s="136"/>
      <c r="AK25" s="136"/>
      <c r="AL25" s="136"/>
      <c r="AM25" s="136"/>
      <c r="AN25" s="136"/>
      <c r="AO25" s="136"/>
    </row>
    <row r="26" spans="1:41" ht="18" customHeight="1" x14ac:dyDescent="0.2">
      <c r="A26" s="832"/>
      <c r="B26" s="841" t="s">
        <v>231</v>
      </c>
      <c r="C26" s="842"/>
      <c r="D26" s="842"/>
      <c r="E26" s="842"/>
      <c r="F26" s="842"/>
      <c r="G26" s="842"/>
      <c r="H26" s="842"/>
      <c r="I26" s="843"/>
      <c r="J26" s="811" t="s">
        <v>13</v>
      </c>
      <c r="K26" s="812"/>
      <c r="L26" s="812"/>
      <c r="M26" s="812"/>
      <c r="N26" s="816"/>
      <c r="O26" s="844"/>
      <c r="P26" s="845"/>
      <c r="Q26" s="845"/>
      <c r="R26" s="845"/>
      <c r="S26" s="845"/>
      <c r="T26" s="845"/>
      <c r="U26" s="845"/>
      <c r="V26" s="845"/>
      <c r="W26" s="845"/>
      <c r="X26" s="845"/>
      <c r="Y26" s="845"/>
      <c r="Z26" s="845"/>
      <c r="AA26" s="845"/>
      <c r="AB26" s="845"/>
      <c r="AC26" s="845"/>
      <c r="AD26" s="845"/>
      <c r="AE26" s="846"/>
      <c r="AF26" s="136"/>
      <c r="AG26" s="136"/>
      <c r="AH26" s="136"/>
      <c r="AI26" s="136"/>
      <c r="AJ26" s="136"/>
      <c r="AK26" s="136"/>
      <c r="AL26" s="136"/>
      <c r="AM26" s="136"/>
      <c r="AN26" s="136"/>
      <c r="AO26" s="136"/>
    </row>
    <row r="27" spans="1:41" s="28" customFormat="1" ht="18" customHeight="1" x14ac:dyDescent="0.2">
      <c r="A27" s="953" t="s">
        <v>234</v>
      </c>
      <c r="B27" s="954"/>
      <c r="C27" s="954"/>
      <c r="D27" s="954"/>
      <c r="E27" s="955"/>
      <c r="F27" s="956"/>
      <c r="G27" s="957"/>
      <c r="H27" s="957"/>
      <c r="I27" s="957"/>
      <c r="J27" s="957"/>
      <c r="K27" s="957"/>
      <c r="L27" s="873" t="s">
        <v>3</v>
      </c>
      <c r="M27" s="873"/>
      <c r="N27" s="874"/>
      <c r="O27" s="870" t="s">
        <v>68</v>
      </c>
      <c r="P27" s="871"/>
      <c r="Q27" s="871"/>
      <c r="R27" s="871"/>
      <c r="S27" s="871"/>
      <c r="T27" s="871"/>
      <c r="U27" s="871"/>
      <c r="V27" s="871"/>
      <c r="W27" s="871"/>
      <c r="X27" s="871"/>
      <c r="Y27" s="871"/>
      <c r="Z27" s="872"/>
      <c r="AA27" s="638"/>
      <c r="AB27" s="639"/>
      <c r="AC27" s="639"/>
      <c r="AD27" s="639"/>
      <c r="AE27" s="232" t="s">
        <v>4</v>
      </c>
    </row>
    <row r="28" spans="1:41" s="28" customFormat="1" ht="18" customHeight="1" x14ac:dyDescent="0.2">
      <c r="A28" s="958" t="s">
        <v>69</v>
      </c>
      <c r="B28" s="959"/>
      <c r="C28" s="959"/>
      <c r="D28" s="959"/>
      <c r="E28" s="959"/>
      <c r="F28" s="959"/>
      <c r="G28" s="959"/>
      <c r="H28" s="959"/>
      <c r="I28" s="959"/>
      <c r="J28" s="959"/>
      <c r="K28" s="959"/>
      <c r="L28" s="959"/>
      <c r="M28" s="959"/>
      <c r="N28" s="959"/>
      <c r="O28" s="959"/>
      <c r="P28" s="959"/>
      <c r="Q28" s="959"/>
      <c r="R28" s="960"/>
      <c r="S28" s="961"/>
      <c r="T28" s="961"/>
      <c r="U28" s="961"/>
      <c r="V28" s="160" t="s">
        <v>235</v>
      </c>
      <c r="W28" s="881"/>
      <c r="X28" s="881"/>
      <c r="Y28" s="881"/>
      <c r="Z28" s="881"/>
      <c r="AA28" s="881"/>
      <c r="AB28" s="881"/>
      <c r="AC28" s="881"/>
      <c r="AD28" s="881"/>
      <c r="AE28" s="882"/>
    </row>
    <row r="29" spans="1:41" ht="15" customHeight="1" thickBot="1" x14ac:dyDescent="0.25">
      <c r="A29" s="875"/>
      <c r="B29" s="876"/>
      <c r="C29" s="876"/>
      <c r="D29" s="876"/>
      <c r="E29" s="876"/>
      <c r="F29" s="876"/>
      <c r="G29" s="876"/>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7"/>
      <c r="AF29" s="136"/>
      <c r="AG29" s="136"/>
      <c r="AH29" s="136"/>
      <c r="AI29" s="136"/>
      <c r="AJ29" s="136"/>
      <c r="AK29" s="136"/>
      <c r="AL29" s="136"/>
      <c r="AM29" s="136"/>
      <c r="AN29" s="136"/>
      <c r="AO29" s="136"/>
    </row>
    <row r="30" spans="1:41" s="134" customFormat="1" ht="21" customHeight="1" thickBot="1" x14ac:dyDescent="0.25">
      <c r="A30" s="167">
        <v>1</v>
      </c>
      <c r="B30" s="951" t="s">
        <v>256</v>
      </c>
      <c r="C30" s="952"/>
      <c r="D30" s="37" t="s">
        <v>236</v>
      </c>
      <c r="E30" s="120"/>
      <c r="F30" s="120"/>
      <c r="G30" s="120"/>
      <c r="H30" s="120"/>
      <c r="I30" s="120"/>
      <c r="J30" s="120"/>
      <c r="K30" s="120"/>
      <c r="L30" s="120"/>
      <c r="M30" s="120"/>
      <c r="N30" s="120"/>
      <c r="O30" s="138"/>
      <c r="P30" s="138"/>
      <c r="Q30" s="138"/>
      <c r="R30" s="138"/>
      <c r="S30" s="138"/>
      <c r="T30" s="138"/>
      <c r="U30" s="138"/>
      <c r="V30" s="138"/>
      <c r="W30" s="138"/>
      <c r="X30" s="138"/>
      <c r="Y30" s="139"/>
      <c r="Z30" s="139"/>
      <c r="AA30" s="140"/>
      <c r="AB30" s="140"/>
      <c r="AC30" s="140"/>
      <c r="AD30" s="140"/>
      <c r="AE30" s="191"/>
    </row>
    <row r="31" spans="1:41" s="28" customFormat="1" ht="16.5" customHeight="1" x14ac:dyDescent="0.2">
      <c r="A31" s="867" t="s">
        <v>245</v>
      </c>
      <c r="B31" s="868"/>
      <c r="C31" s="868"/>
      <c r="D31" s="868"/>
      <c r="E31" s="868"/>
      <c r="F31" s="868"/>
      <c r="G31" s="868"/>
      <c r="H31" s="868"/>
      <c r="I31" s="868"/>
      <c r="J31" s="868"/>
      <c r="K31" s="868"/>
      <c r="L31" s="868"/>
      <c r="M31" s="868"/>
      <c r="N31" s="868"/>
      <c r="O31" s="868"/>
      <c r="P31" s="868"/>
      <c r="Q31" s="868"/>
      <c r="R31" s="868"/>
      <c r="S31" s="868"/>
      <c r="T31" s="868"/>
      <c r="U31" s="868"/>
      <c r="V31" s="868"/>
      <c r="W31" s="868"/>
      <c r="X31" s="868"/>
      <c r="Y31" s="868"/>
      <c r="Z31" s="868"/>
      <c r="AA31" s="868"/>
      <c r="AB31" s="868"/>
      <c r="AC31" s="868"/>
      <c r="AD31" s="868"/>
      <c r="AE31" s="869"/>
    </row>
    <row r="32" spans="1:41" s="28" customFormat="1" ht="16.5" customHeight="1" x14ac:dyDescent="0.2">
      <c r="A32" s="867" t="s">
        <v>246</v>
      </c>
      <c r="B32" s="868"/>
      <c r="C32" s="868"/>
      <c r="D32" s="868"/>
      <c r="E32" s="868"/>
      <c r="F32" s="868"/>
      <c r="G32" s="868"/>
      <c r="H32" s="868"/>
      <c r="I32" s="868"/>
      <c r="J32" s="868"/>
      <c r="K32" s="868"/>
      <c r="L32" s="868"/>
      <c r="M32" s="868"/>
      <c r="N32" s="868"/>
      <c r="O32" s="868"/>
      <c r="P32" s="868"/>
      <c r="Q32" s="868"/>
      <c r="R32" s="868"/>
      <c r="S32" s="868"/>
      <c r="T32" s="868"/>
      <c r="U32" s="868"/>
      <c r="V32" s="868"/>
      <c r="W32" s="868"/>
      <c r="X32" s="868"/>
      <c r="Y32" s="868"/>
      <c r="Z32" s="868"/>
      <c r="AA32" s="868"/>
      <c r="AB32" s="868"/>
      <c r="AC32" s="868"/>
      <c r="AD32" s="868"/>
      <c r="AE32" s="869"/>
    </row>
    <row r="33" spans="1:41" s="28" customFormat="1" ht="16.5" customHeight="1" x14ac:dyDescent="0.2">
      <c r="A33" s="867" t="s">
        <v>247</v>
      </c>
      <c r="B33" s="868"/>
      <c r="C33" s="868"/>
      <c r="D33" s="868"/>
      <c r="E33" s="868"/>
      <c r="F33" s="868"/>
      <c r="G33" s="868"/>
      <c r="H33" s="868"/>
      <c r="I33" s="868"/>
      <c r="J33" s="868"/>
      <c r="K33" s="868"/>
      <c r="L33" s="868"/>
      <c r="M33" s="868"/>
      <c r="N33" s="868"/>
      <c r="O33" s="868"/>
      <c r="P33" s="868"/>
      <c r="Q33" s="868"/>
      <c r="R33" s="868"/>
      <c r="S33" s="868"/>
      <c r="T33" s="868"/>
      <c r="U33" s="868"/>
      <c r="V33" s="868"/>
      <c r="W33" s="868"/>
      <c r="X33" s="868"/>
      <c r="Y33" s="868"/>
      <c r="Z33" s="868"/>
      <c r="AA33" s="868"/>
      <c r="AB33" s="868"/>
      <c r="AC33" s="868"/>
      <c r="AD33" s="868"/>
      <c r="AE33" s="869"/>
    </row>
    <row r="34" spans="1:41" s="28" customFormat="1" ht="16.5" customHeight="1" x14ac:dyDescent="0.2">
      <c r="A34" s="867" t="s">
        <v>248</v>
      </c>
      <c r="B34" s="868"/>
      <c r="C34" s="868"/>
      <c r="D34" s="868"/>
      <c r="E34" s="868"/>
      <c r="F34" s="868"/>
      <c r="G34" s="868"/>
      <c r="H34" s="868"/>
      <c r="I34" s="868"/>
      <c r="J34" s="868"/>
      <c r="K34" s="868"/>
      <c r="L34" s="868"/>
      <c r="M34" s="868"/>
      <c r="N34" s="868"/>
      <c r="O34" s="868"/>
      <c r="P34" s="868"/>
      <c r="Q34" s="868"/>
      <c r="R34" s="868"/>
      <c r="S34" s="868"/>
      <c r="T34" s="868"/>
      <c r="U34" s="868"/>
      <c r="V34" s="868"/>
      <c r="W34" s="868"/>
      <c r="X34" s="868"/>
      <c r="Y34" s="868"/>
      <c r="Z34" s="868"/>
      <c r="AA34" s="868"/>
      <c r="AB34" s="868"/>
      <c r="AC34" s="868"/>
      <c r="AD34" s="868"/>
      <c r="AE34" s="869"/>
    </row>
    <row r="35" spans="1:41" s="28" customFormat="1" ht="16.5" customHeight="1" x14ac:dyDescent="0.2">
      <c r="A35" s="867" t="s">
        <v>249</v>
      </c>
      <c r="B35" s="868"/>
      <c r="C35" s="868"/>
      <c r="D35" s="868"/>
      <c r="E35" s="868"/>
      <c r="F35" s="868"/>
      <c r="G35" s="868"/>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9"/>
    </row>
    <row r="36" spans="1:41" s="28" customFormat="1" ht="16.5" customHeight="1" x14ac:dyDescent="0.2">
      <c r="A36" s="867" t="s">
        <v>250</v>
      </c>
      <c r="B36" s="868"/>
      <c r="C36" s="868"/>
      <c r="D36" s="868"/>
      <c r="E36" s="868"/>
      <c r="F36" s="868"/>
      <c r="G36" s="868"/>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9"/>
    </row>
    <row r="37" spans="1:41" s="28" customFormat="1" ht="16.5" customHeight="1" x14ac:dyDescent="0.2">
      <c r="A37" s="867" t="s">
        <v>330</v>
      </c>
      <c r="B37" s="868"/>
      <c r="C37" s="868"/>
      <c r="D37" s="868"/>
      <c r="E37" s="868"/>
      <c r="F37" s="868"/>
      <c r="G37" s="868"/>
      <c r="H37" s="868"/>
      <c r="I37" s="868"/>
      <c r="J37" s="868"/>
      <c r="K37" s="868"/>
      <c r="L37" s="868"/>
      <c r="M37" s="868"/>
      <c r="N37" s="868"/>
      <c r="O37" s="868"/>
      <c r="P37" s="868"/>
      <c r="Q37" s="868"/>
      <c r="R37" s="868"/>
      <c r="S37" s="868"/>
      <c r="T37" s="868"/>
      <c r="U37" s="868"/>
      <c r="V37" s="868"/>
      <c r="W37" s="868"/>
      <c r="X37" s="868"/>
      <c r="Y37" s="868"/>
      <c r="Z37" s="868"/>
      <c r="AA37" s="868"/>
      <c r="AB37" s="868"/>
      <c r="AC37" s="868"/>
      <c r="AD37" s="868"/>
      <c r="AE37" s="869"/>
    </row>
    <row r="38" spans="1:41" s="134" customFormat="1" ht="16.5" customHeight="1" x14ac:dyDescent="0.2">
      <c r="A38" s="867" t="s">
        <v>331</v>
      </c>
      <c r="B38" s="868"/>
      <c r="C38" s="868"/>
      <c r="D38" s="868"/>
      <c r="E38" s="868"/>
      <c r="F38" s="868"/>
      <c r="G38" s="868"/>
      <c r="H38" s="868"/>
      <c r="I38" s="868"/>
      <c r="J38" s="868"/>
      <c r="K38" s="868"/>
      <c r="L38" s="868"/>
      <c r="M38" s="868"/>
      <c r="N38" s="868"/>
      <c r="O38" s="868"/>
      <c r="P38" s="868"/>
      <c r="Q38" s="868"/>
      <c r="R38" s="868"/>
      <c r="S38" s="868"/>
      <c r="T38" s="868"/>
      <c r="U38" s="868"/>
      <c r="V38" s="868"/>
      <c r="W38" s="868"/>
      <c r="X38" s="868"/>
      <c r="Y38" s="868"/>
      <c r="Z38" s="868"/>
      <c r="AA38" s="868"/>
      <c r="AB38" s="868"/>
      <c r="AC38" s="868"/>
      <c r="AD38" s="868"/>
      <c r="AE38" s="869"/>
    </row>
    <row r="39" spans="1:41" s="134" customFormat="1" ht="16.5" customHeight="1" x14ac:dyDescent="0.2">
      <c r="A39" s="867" t="s">
        <v>332</v>
      </c>
      <c r="B39" s="868"/>
      <c r="C39" s="868"/>
      <c r="D39" s="868"/>
      <c r="E39" s="868"/>
      <c r="F39" s="868"/>
      <c r="G39" s="868"/>
      <c r="H39" s="868"/>
      <c r="I39" s="868"/>
      <c r="J39" s="868"/>
      <c r="K39" s="868"/>
      <c r="L39" s="868"/>
      <c r="M39" s="868"/>
      <c r="N39" s="868"/>
      <c r="O39" s="868"/>
      <c r="P39" s="868"/>
      <c r="Q39" s="868"/>
      <c r="R39" s="868"/>
      <c r="S39" s="868"/>
      <c r="T39" s="868"/>
      <c r="U39" s="868"/>
      <c r="V39" s="868"/>
      <c r="W39" s="868"/>
      <c r="X39" s="868"/>
      <c r="Y39" s="868"/>
      <c r="Z39" s="868"/>
      <c r="AA39" s="868"/>
      <c r="AB39" s="868"/>
      <c r="AC39" s="868"/>
      <c r="AD39" s="868"/>
      <c r="AE39" s="869"/>
    </row>
    <row r="40" spans="1:41" s="134" customFormat="1" ht="4.5" customHeight="1" x14ac:dyDescent="0.2">
      <c r="A40" s="223"/>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4"/>
    </row>
    <row r="41" spans="1:41" s="134" customFormat="1" ht="18" customHeight="1" x14ac:dyDescent="0.2">
      <c r="A41" s="889" t="s">
        <v>71</v>
      </c>
      <c r="B41" s="894"/>
      <c r="C41" s="894"/>
      <c r="D41" s="894"/>
      <c r="E41" s="894"/>
      <c r="F41" s="894"/>
      <c r="G41" s="894"/>
      <c r="H41" s="892" t="s">
        <v>5</v>
      </c>
      <c r="I41" s="892"/>
      <c r="J41" s="892"/>
      <c r="K41" s="892"/>
      <c r="L41" s="892"/>
      <c r="M41" s="892"/>
      <c r="N41" s="892" t="s">
        <v>6</v>
      </c>
      <c r="O41" s="892"/>
      <c r="P41" s="892"/>
      <c r="Q41" s="892"/>
      <c r="R41" s="892"/>
      <c r="S41" s="892"/>
      <c r="T41" s="892" t="s">
        <v>7</v>
      </c>
      <c r="U41" s="892"/>
      <c r="V41" s="892"/>
      <c r="W41" s="892"/>
      <c r="X41" s="892"/>
      <c r="Y41" s="892"/>
      <c r="Z41" s="892" t="s">
        <v>8</v>
      </c>
      <c r="AA41" s="892"/>
      <c r="AB41" s="892"/>
      <c r="AC41" s="892"/>
      <c r="AD41" s="892"/>
      <c r="AE41" s="892"/>
    </row>
    <row r="42" spans="1:41" s="134" customFormat="1" ht="18" customHeight="1" x14ac:dyDescent="0.2">
      <c r="A42" s="890"/>
      <c r="B42" s="894"/>
      <c r="C42" s="894"/>
      <c r="D42" s="894"/>
      <c r="E42" s="894"/>
      <c r="F42" s="894"/>
      <c r="G42" s="894"/>
      <c r="H42" s="892" t="s">
        <v>241</v>
      </c>
      <c r="I42" s="892"/>
      <c r="J42" s="892"/>
      <c r="K42" s="892" t="s">
        <v>240</v>
      </c>
      <c r="L42" s="892"/>
      <c r="M42" s="892"/>
      <c r="N42" s="892" t="s">
        <v>241</v>
      </c>
      <c r="O42" s="892"/>
      <c r="P42" s="892"/>
      <c r="Q42" s="892" t="s">
        <v>240</v>
      </c>
      <c r="R42" s="892"/>
      <c r="S42" s="892"/>
      <c r="T42" s="892" t="s">
        <v>241</v>
      </c>
      <c r="U42" s="892"/>
      <c r="V42" s="892"/>
      <c r="W42" s="892" t="s">
        <v>240</v>
      </c>
      <c r="X42" s="892"/>
      <c r="Y42" s="892"/>
      <c r="Z42" s="892" t="s">
        <v>241</v>
      </c>
      <c r="AA42" s="892"/>
      <c r="AB42" s="892"/>
      <c r="AC42" s="892" t="s">
        <v>240</v>
      </c>
      <c r="AD42" s="892"/>
      <c r="AE42" s="892"/>
    </row>
    <row r="43" spans="1:41" s="134" customFormat="1" ht="18" customHeight="1" x14ac:dyDescent="0.2">
      <c r="A43" s="890"/>
      <c r="B43" s="892" t="s">
        <v>238</v>
      </c>
      <c r="C43" s="892"/>
      <c r="D43" s="892"/>
      <c r="E43" s="892"/>
      <c r="F43" s="892"/>
      <c r="G43" s="892"/>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row>
    <row r="44" spans="1:41" s="134" customFormat="1" ht="18" customHeight="1" x14ac:dyDescent="0.2">
      <c r="A44" s="891"/>
      <c r="B44" s="893" t="s">
        <v>239</v>
      </c>
      <c r="C44" s="893"/>
      <c r="D44" s="893"/>
      <c r="E44" s="893"/>
      <c r="F44" s="893"/>
      <c r="G44" s="893"/>
      <c r="H44" s="896"/>
      <c r="I44" s="896"/>
      <c r="J44" s="896"/>
      <c r="K44" s="896"/>
      <c r="L44" s="896"/>
      <c r="M44" s="896"/>
      <c r="N44" s="896"/>
      <c r="O44" s="896"/>
      <c r="P44" s="896"/>
      <c r="Q44" s="896"/>
      <c r="R44" s="896"/>
      <c r="S44" s="896"/>
      <c r="T44" s="896"/>
      <c r="U44" s="896"/>
      <c r="V44" s="896"/>
      <c r="W44" s="896"/>
      <c r="X44" s="896"/>
      <c r="Y44" s="896"/>
      <c r="Z44" s="896"/>
      <c r="AA44" s="896"/>
      <c r="AB44" s="896"/>
      <c r="AC44" s="896"/>
      <c r="AD44" s="896"/>
      <c r="AE44" s="896"/>
    </row>
    <row r="45" spans="1:41" s="134" customFormat="1" ht="18" customHeight="1" x14ac:dyDescent="0.2">
      <c r="A45" s="808" t="s">
        <v>32</v>
      </c>
      <c r="B45" s="897" t="s">
        <v>257</v>
      </c>
      <c r="C45" s="898"/>
      <c r="D45" s="898"/>
      <c r="E45" s="898"/>
      <c r="F45" s="898"/>
      <c r="G45" s="898"/>
      <c r="H45" s="898"/>
      <c r="I45" s="898"/>
      <c r="J45" s="898"/>
      <c r="K45" s="898"/>
      <c r="L45" s="898"/>
      <c r="M45" s="898"/>
      <c r="N45" s="898"/>
      <c r="O45" s="898"/>
      <c r="P45" s="898"/>
      <c r="Q45" s="898"/>
      <c r="R45" s="943"/>
      <c r="S45" s="944"/>
      <c r="T45" s="944"/>
      <c r="U45" s="944"/>
      <c r="V45" s="119" t="s">
        <v>4</v>
      </c>
      <c r="W45" s="945"/>
      <c r="X45" s="946"/>
      <c r="Y45" s="946"/>
      <c r="Z45" s="946"/>
      <c r="AA45" s="946"/>
      <c r="AB45" s="946"/>
      <c r="AC45" s="946"/>
      <c r="AD45" s="946"/>
      <c r="AE45" s="947"/>
    </row>
    <row r="46" spans="1:41" s="134" customFormat="1" ht="18" customHeight="1" x14ac:dyDescent="0.2">
      <c r="A46" s="809"/>
      <c r="B46" s="897" t="s">
        <v>254</v>
      </c>
      <c r="C46" s="898"/>
      <c r="D46" s="898"/>
      <c r="E46" s="898"/>
      <c r="F46" s="898"/>
      <c r="G46" s="898"/>
      <c r="H46" s="898"/>
      <c r="I46" s="898"/>
      <c r="J46" s="898"/>
      <c r="K46" s="898"/>
      <c r="L46" s="898"/>
      <c r="M46" s="898"/>
      <c r="N46" s="898"/>
      <c r="O46" s="898"/>
      <c r="P46" s="898"/>
      <c r="Q46" s="898"/>
      <c r="R46" s="943"/>
      <c r="S46" s="944"/>
      <c r="T46" s="944"/>
      <c r="U46" s="944"/>
      <c r="V46" s="119" t="s">
        <v>235</v>
      </c>
      <c r="W46" s="948"/>
      <c r="X46" s="949"/>
      <c r="Y46" s="949"/>
      <c r="Z46" s="949"/>
      <c r="AA46" s="949"/>
      <c r="AB46" s="949"/>
      <c r="AC46" s="949"/>
      <c r="AD46" s="949"/>
      <c r="AE46" s="950"/>
    </row>
    <row r="47" spans="1:41" ht="18" customHeight="1" x14ac:dyDescent="0.2">
      <c r="A47" s="809"/>
      <c r="B47" s="883" t="s">
        <v>242</v>
      </c>
      <c r="C47" s="884"/>
      <c r="D47" s="884"/>
      <c r="E47" s="885"/>
      <c r="F47" s="161" t="s">
        <v>33</v>
      </c>
      <c r="G47" s="161" t="s">
        <v>34</v>
      </c>
      <c r="H47" s="161" t="s">
        <v>35</v>
      </c>
      <c r="I47" s="161" t="s">
        <v>36</v>
      </c>
      <c r="J47" s="165" t="s">
        <v>37</v>
      </c>
      <c r="K47" s="161" t="s">
        <v>38</v>
      </c>
      <c r="L47" s="161" t="s">
        <v>39</v>
      </c>
      <c r="M47" s="161" t="s">
        <v>40</v>
      </c>
      <c r="N47" s="937" t="s">
        <v>208</v>
      </c>
      <c r="O47" s="938"/>
      <c r="P47" s="938"/>
      <c r="Q47" s="938"/>
      <c r="R47" s="938"/>
      <c r="S47" s="939"/>
      <c r="T47" s="907"/>
      <c r="U47" s="908"/>
      <c r="V47" s="908"/>
      <c r="W47" s="908"/>
      <c r="X47" s="908"/>
      <c r="Y47" s="908"/>
      <c r="Z47" s="908"/>
      <c r="AA47" s="908"/>
      <c r="AB47" s="908"/>
      <c r="AC47" s="908"/>
      <c r="AD47" s="908"/>
      <c r="AE47" s="909"/>
      <c r="AF47" s="136"/>
      <c r="AG47" s="136"/>
      <c r="AH47" s="136"/>
      <c r="AI47" s="136"/>
      <c r="AJ47" s="136"/>
      <c r="AK47" s="136"/>
      <c r="AL47" s="136"/>
      <c r="AM47" s="136"/>
      <c r="AN47" s="136"/>
      <c r="AO47" s="136"/>
    </row>
    <row r="48" spans="1:41" ht="22.5" customHeight="1" x14ac:dyDescent="0.2">
      <c r="A48" s="809"/>
      <c r="B48" s="899"/>
      <c r="C48" s="900"/>
      <c r="D48" s="900"/>
      <c r="E48" s="901"/>
      <c r="F48" s="166"/>
      <c r="G48" s="166"/>
      <c r="H48" s="166"/>
      <c r="I48" s="166"/>
      <c r="J48" s="166"/>
      <c r="K48" s="166"/>
      <c r="L48" s="166"/>
      <c r="M48" s="166"/>
      <c r="N48" s="940"/>
      <c r="O48" s="941"/>
      <c r="P48" s="941"/>
      <c r="Q48" s="941"/>
      <c r="R48" s="941"/>
      <c r="S48" s="942"/>
      <c r="T48" s="910"/>
      <c r="U48" s="911"/>
      <c r="V48" s="911"/>
      <c r="W48" s="911"/>
      <c r="X48" s="911"/>
      <c r="Y48" s="911"/>
      <c r="Z48" s="911"/>
      <c r="AA48" s="911"/>
      <c r="AB48" s="911"/>
      <c r="AC48" s="911"/>
      <c r="AD48" s="911"/>
      <c r="AE48" s="912"/>
      <c r="AF48" s="136"/>
      <c r="AG48" s="136"/>
      <c r="AH48" s="136"/>
      <c r="AI48" s="136"/>
      <c r="AJ48" s="136"/>
      <c r="AK48" s="136"/>
      <c r="AL48" s="136"/>
      <c r="AM48" s="136"/>
      <c r="AN48" s="136"/>
      <c r="AO48" s="136"/>
    </row>
    <row r="49" spans="1:41" ht="18" customHeight="1" x14ac:dyDescent="0.2">
      <c r="A49" s="809"/>
      <c r="B49" s="913" t="s">
        <v>14</v>
      </c>
      <c r="C49" s="914"/>
      <c r="D49" s="914"/>
      <c r="E49" s="915"/>
      <c r="F49" s="811" t="s">
        <v>209</v>
      </c>
      <c r="G49" s="812"/>
      <c r="H49" s="812"/>
      <c r="I49" s="816"/>
      <c r="J49" s="141"/>
      <c r="K49" s="142" t="s">
        <v>210</v>
      </c>
      <c r="L49" s="403"/>
      <c r="M49" s="144" t="s">
        <v>211</v>
      </c>
      <c r="N49" s="142" t="s">
        <v>212</v>
      </c>
      <c r="O49" s="143"/>
      <c r="P49" s="142" t="s">
        <v>210</v>
      </c>
      <c r="Q49" s="403"/>
      <c r="R49" s="162" t="s">
        <v>211</v>
      </c>
      <c r="S49" s="145"/>
      <c r="T49" s="136"/>
      <c r="U49" s="136"/>
      <c r="V49" s="136"/>
      <c r="W49" s="136"/>
      <c r="X49" s="136"/>
      <c r="Y49" s="136"/>
      <c r="Z49" s="136"/>
      <c r="AA49" s="136"/>
      <c r="AB49" s="136"/>
      <c r="AC49" s="136"/>
      <c r="AD49" s="136"/>
      <c r="AE49" s="186"/>
      <c r="AG49" s="136"/>
      <c r="AH49" s="136"/>
      <c r="AI49" s="136"/>
      <c r="AJ49" s="136"/>
      <c r="AK49" s="136"/>
      <c r="AL49" s="136"/>
      <c r="AM49" s="136"/>
      <c r="AN49" s="136"/>
      <c r="AO49" s="136"/>
    </row>
    <row r="50" spans="1:41" ht="18" customHeight="1" x14ac:dyDescent="0.2">
      <c r="A50" s="809"/>
      <c r="B50" s="916"/>
      <c r="C50" s="917"/>
      <c r="D50" s="917"/>
      <c r="E50" s="918"/>
      <c r="F50" s="811" t="s">
        <v>213</v>
      </c>
      <c r="G50" s="812"/>
      <c r="H50" s="812"/>
      <c r="I50" s="816"/>
      <c r="J50" s="141"/>
      <c r="K50" s="142" t="s">
        <v>210</v>
      </c>
      <c r="L50" s="403"/>
      <c r="M50" s="144" t="s">
        <v>211</v>
      </c>
      <c r="N50" s="142" t="s">
        <v>212</v>
      </c>
      <c r="O50" s="143"/>
      <c r="P50" s="142" t="s">
        <v>210</v>
      </c>
      <c r="Q50" s="403"/>
      <c r="R50" s="162" t="s">
        <v>211</v>
      </c>
      <c r="S50" s="146"/>
      <c r="T50" s="136"/>
      <c r="U50" s="136"/>
      <c r="V50" s="136"/>
      <c r="W50" s="136"/>
      <c r="X50" s="136"/>
      <c r="Y50" s="136"/>
      <c r="Z50" s="136"/>
      <c r="AA50" s="136"/>
      <c r="AB50" s="136"/>
      <c r="AC50" s="136"/>
      <c r="AD50" s="136"/>
      <c r="AE50" s="186"/>
      <c r="AG50" s="136"/>
      <c r="AH50" s="136"/>
      <c r="AI50" s="136"/>
      <c r="AJ50" s="136"/>
      <c r="AK50" s="136"/>
      <c r="AL50" s="136"/>
      <c r="AM50" s="136"/>
      <c r="AN50" s="136"/>
      <c r="AO50" s="136"/>
    </row>
    <row r="51" spans="1:41" ht="18" customHeight="1" x14ac:dyDescent="0.2">
      <c r="A51" s="809"/>
      <c r="B51" s="916"/>
      <c r="C51" s="917"/>
      <c r="D51" s="917"/>
      <c r="E51" s="918"/>
      <c r="F51" s="878" t="s">
        <v>214</v>
      </c>
      <c r="G51" s="879"/>
      <c r="H51" s="879"/>
      <c r="I51" s="880"/>
      <c r="J51" s="141"/>
      <c r="K51" s="142" t="s">
        <v>210</v>
      </c>
      <c r="L51" s="403"/>
      <c r="M51" s="144" t="s">
        <v>211</v>
      </c>
      <c r="N51" s="142" t="s">
        <v>212</v>
      </c>
      <c r="O51" s="143"/>
      <c r="P51" s="142" t="s">
        <v>210</v>
      </c>
      <c r="Q51" s="403"/>
      <c r="R51" s="162" t="s">
        <v>211</v>
      </c>
      <c r="S51" s="146"/>
      <c r="T51" s="136"/>
      <c r="U51" s="136"/>
      <c r="V51" s="136"/>
      <c r="W51" s="136"/>
      <c r="X51" s="136"/>
      <c r="Y51" s="136"/>
      <c r="Z51" s="136"/>
      <c r="AA51" s="136"/>
      <c r="AB51" s="136"/>
      <c r="AC51" s="136"/>
      <c r="AD51" s="136"/>
      <c r="AE51" s="186"/>
      <c r="AG51" s="136"/>
      <c r="AH51" s="136"/>
      <c r="AI51" s="136"/>
      <c r="AJ51" s="136"/>
      <c r="AK51" s="136"/>
      <c r="AL51" s="136"/>
      <c r="AM51" s="136"/>
      <c r="AN51" s="136"/>
      <c r="AO51" s="136"/>
    </row>
    <row r="52" spans="1:41" ht="18" customHeight="1" x14ac:dyDescent="0.2">
      <c r="A52" s="809"/>
      <c r="B52" s="916"/>
      <c r="C52" s="917"/>
      <c r="D52" s="917"/>
      <c r="E52" s="918"/>
      <c r="F52" s="878" t="s">
        <v>9</v>
      </c>
      <c r="G52" s="879"/>
      <c r="H52" s="879"/>
      <c r="I52" s="880"/>
      <c r="J52" s="141"/>
      <c r="K52" s="142" t="s">
        <v>210</v>
      </c>
      <c r="L52" s="403"/>
      <c r="M52" s="144" t="s">
        <v>211</v>
      </c>
      <c r="N52" s="142" t="s">
        <v>212</v>
      </c>
      <c r="O52" s="143"/>
      <c r="P52" s="142" t="s">
        <v>210</v>
      </c>
      <c r="Q52" s="403"/>
      <c r="R52" s="162" t="s">
        <v>211</v>
      </c>
      <c r="S52" s="163"/>
      <c r="T52" s="164"/>
      <c r="U52" s="164"/>
      <c r="V52" s="164"/>
      <c r="W52" s="164"/>
      <c r="X52" s="164"/>
      <c r="Y52" s="164"/>
      <c r="Z52" s="164"/>
      <c r="AA52" s="164"/>
      <c r="AB52" s="164"/>
      <c r="AC52" s="164"/>
      <c r="AD52" s="164"/>
      <c r="AE52" s="187"/>
      <c r="AF52" s="136"/>
      <c r="AG52" s="136"/>
      <c r="AH52" s="136"/>
      <c r="AI52" s="136"/>
      <c r="AJ52" s="136"/>
      <c r="AK52" s="136"/>
      <c r="AL52" s="136"/>
      <c r="AM52" s="136"/>
      <c r="AN52" s="136"/>
      <c r="AO52" s="136"/>
    </row>
    <row r="53" spans="1:41" ht="18" customHeight="1" x14ac:dyDescent="0.2">
      <c r="A53" s="809"/>
      <c r="B53" s="919"/>
      <c r="C53" s="920"/>
      <c r="D53" s="920"/>
      <c r="E53" s="921"/>
      <c r="F53" s="811" t="s">
        <v>41</v>
      </c>
      <c r="G53" s="812"/>
      <c r="H53" s="812"/>
      <c r="I53" s="816"/>
      <c r="J53" s="922"/>
      <c r="K53" s="923"/>
      <c r="L53" s="923"/>
      <c r="M53" s="923"/>
      <c r="N53" s="923"/>
      <c r="O53" s="923"/>
      <c r="P53" s="923"/>
      <c r="Q53" s="923"/>
      <c r="R53" s="923"/>
      <c r="S53" s="923"/>
      <c r="T53" s="923"/>
      <c r="U53" s="923"/>
      <c r="V53" s="923"/>
      <c r="W53" s="923"/>
      <c r="X53" s="923"/>
      <c r="Y53" s="923"/>
      <c r="Z53" s="923"/>
      <c r="AA53" s="923"/>
      <c r="AB53" s="923"/>
      <c r="AC53" s="923"/>
      <c r="AD53" s="923"/>
      <c r="AE53" s="924"/>
      <c r="AF53" s="136"/>
      <c r="AG53" s="136"/>
      <c r="AH53" s="136"/>
      <c r="AI53" s="136"/>
      <c r="AJ53" s="136"/>
      <c r="AK53" s="136"/>
      <c r="AL53" s="136"/>
      <c r="AM53" s="136"/>
      <c r="AN53" s="136"/>
      <c r="AO53" s="136"/>
    </row>
    <row r="54" spans="1:41" ht="18" customHeight="1" x14ac:dyDescent="0.2">
      <c r="A54" s="809"/>
      <c r="B54" s="797" t="s">
        <v>42</v>
      </c>
      <c r="C54" s="798"/>
      <c r="D54" s="798"/>
      <c r="E54" s="799"/>
      <c r="F54" s="925" t="s">
        <v>215</v>
      </c>
      <c r="G54" s="926"/>
      <c r="H54" s="926"/>
      <c r="I54" s="926"/>
      <c r="J54" s="926"/>
      <c r="K54" s="926"/>
      <c r="L54" s="927"/>
      <c r="M54" s="928" t="s">
        <v>393</v>
      </c>
      <c r="N54" s="929"/>
      <c r="O54" s="929"/>
      <c r="P54" s="929"/>
      <c r="Q54" s="929"/>
      <c r="R54" s="929"/>
      <c r="S54" s="929"/>
      <c r="T54" s="929"/>
      <c r="U54" s="929"/>
      <c r="V54" s="929"/>
      <c r="W54" s="929"/>
      <c r="X54" s="929"/>
      <c r="Y54" s="929"/>
      <c r="Z54" s="929"/>
      <c r="AA54" s="929"/>
      <c r="AB54" s="929"/>
      <c r="AC54" s="929"/>
      <c r="AD54" s="929"/>
      <c r="AE54" s="930"/>
      <c r="AF54" s="136"/>
      <c r="AG54" s="136"/>
      <c r="AH54" s="136"/>
      <c r="AI54" s="136"/>
      <c r="AJ54" s="136"/>
      <c r="AK54" s="136"/>
      <c r="AL54" s="136"/>
      <c r="AM54" s="136"/>
      <c r="AN54" s="136"/>
      <c r="AO54" s="136"/>
    </row>
    <row r="55" spans="1:41" ht="18" customHeight="1" x14ac:dyDescent="0.2">
      <c r="A55" s="809"/>
      <c r="B55" s="803"/>
      <c r="C55" s="804"/>
      <c r="D55" s="804"/>
      <c r="E55" s="805"/>
      <c r="F55" s="931" t="s">
        <v>15</v>
      </c>
      <c r="G55" s="932"/>
      <c r="H55" s="932"/>
      <c r="I55" s="932"/>
      <c r="J55" s="932"/>
      <c r="K55" s="932"/>
      <c r="L55" s="933"/>
      <c r="M55" s="934" t="s">
        <v>70</v>
      </c>
      <c r="N55" s="935"/>
      <c r="O55" s="935"/>
      <c r="P55" s="935"/>
      <c r="Q55" s="935"/>
      <c r="R55" s="935"/>
      <c r="S55" s="935"/>
      <c r="T55" s="935"/>
      <c r="U55" s="935"/>
      <c r="V55" s="935"/>
      <c r="W55" s="935"/>
      <c r="X55" s="935"/>
      <c r="Y55" s="935"/>
      <c r="Z55" s="935"/>
      <c r="AA55" s="935"/>
      <c r="AB55" s="935"/>
      <c r="AC55" s="935"/>
      <c r="AD55" s="935"/>
      <c r="AE55" s="936"/>
      <c r="AF55" s="136"/>
      <c r="AG55" s="136"/>
      <c r="AH55" s="136"/>
      <c r="AI55" s="136"/>
      <c r="AJ55" s="136"/>
      <c r="AK55" s="136"/>
      <c r="AL55" s="136"/>
      <c r="AM55" s="136"/>
      <c r="AN55" s="136"/>
      <c r="AO55" s="136"/>
    </row>
    <row r="56" spans="1:41" ht="18" customHeight="1" x14ac:dyDescent="0.2">
      <c r="A56" s="809"/>
      <c r="B56" s="878" t="s">
        <v>216</v>
      </c>
      <c r="C56" s="879"/>
      <c r="D56" s="879"/>
      <c r="E56" s="880"/>
      <c r="F56" s="864"/>
      <c r="G56" s="865"/>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6"/>
      <c r="AF56" s="136"/>
      <c r="AG56" s="136"/>
      <c r="AH56" s="136"/>
      <c r="AI56" s="136"/>
      <c r="AJ56" s="136"/>
      <c r="AK56" s="136"/>
      <c r="AL56" s="136"/>
      <c r="AM56" s="136"/>
      <c r="AN56" s="136"/>
      <c r="AO56" s="136"/>
    </row>
    <row r="57" spans="1:41" ht="18" customHeight="1" x14ac:dyDescent="0.2">
      <c r="A57" s="809"/>
      <c r="B57" s="883" t="s">
        <v>217</v>
      </c>
      <c r="C57" s="884"/>
      <c r="D57" s="884"/>
      <c r="E57" s="885"/>
      <c r="F57" s="811" t="s">
        <v>218</v>
      </c>
      <c r="G57" s="816"/>
      <c r="H57" s="902" t="s">
        <v>219</v>
      </c>
      <c r="I57" s="903"/>
      <c r="J57" s="903"/>
      <c r="K57" s="904"/>
      <c r="L57" s="905" t="s">
        <v>220</v>
      </c>
      <c r="M57" s="906"/>
      <c r="N57" s="902"/>
      <c r="O57" s="903"/>
      <c r="P57" s="903"/>
      <c r="Q57" s="904"/>
      <c r="R57" s="905" t="s">
        <v>221</v>
      </c>
      <c r="S57" s="906"/>
      <c r="T57" s="902"/>
      <c r="U57" s="903"/>
      <c r="V57" s="903"/>
      <c r="W57" s="904"/>
      <c r="X57" s="905" t="s">
        <v>222</v>
      </c>
      <c r="Y57" s="906"/>
      <c r="Z57" s="902"/>
      <c r="AA57" s="903"/>
      <c r="AB57" s="903"/>
      <c r="AC57" s="904"/>
      <c r="AD57" s="147"/>
      <c r="AE57" s="233"/>
      <c r="AF57" s="136"/>
      <c r="AG57" s="136"/>
      <c r="AH57" s="136"/>
      <c r="AI57" s="136"/>
      <c r="AJ57" s="136"/>
      <c r="AK57" s="136"/>
      <c r="AL57" s="136"/>
      <c r="AM57" s="136"/>
      <c r="AN57" s="136"/>
      <c r="AO57" s="136"/>
    </row>
    <row r="58" spans="1:41" ht="18" customHeight="1" x14ac:dyDescent="0.2">
      <c r="A58" s="810"/>
      <c r="B58" s="899"/>
      <c r="C58" s="900"/>
      <c r="D58" s="900"/>
      <c r="E58" s="901"/>
      <c r="F58" s="811" t="s">
        <v>41</v>
      </c>
      <c r="G58" s="816"/>
      <c r="H58" s="864"/>
      <c r="I58" s="865"/>
      <c r="J58" s="865"/>
      <c r="K58" s="865"/>
      <c r="L58" s="865"/>
      <c r="M58" s="865"/>
      <c r="N58" s="865"/>
      <c r="O58" s="865"/>
      <c r="P58" s="865"/>
      <c r="Q58" s="865"/>
      <c r="R58" s="865"/>
      <c r="S58" s="865"/>
      <c r="T58" s="865"/>
      <c r="U58" s="865"/>
      <c r="V58" s="865"/>
      <c r="W58" s="865"/>
      <c r="X58" s="865"/>
      <c r="Y58" s="865"/>
      <c r="Z58" s="865"/>
      <c r="AA58" s="865"/>
      <c r="AB58" s="865"/>
      <c r="AC58" s="865"/>
      <c r="AD58" s="865"/>
      <c r="AE58" s="866"/>
      <c r="AF58" s="136"/>
      <c r="AG58" s="136"/>
      <c r="AH58" s="136"/>
      <c r="AI58" s="136"/>
      <c r="AJ58" s="136"/>
      <c r="AK58" s="136"/>
      <c r="AL58" s="136"/>
      <c r="AM58" s="136"/>
      <c r="AN58" s="136"/>
      <c r="AO58" s="136"/>
    </row>
    <row r="59" spans="1:41" ht="18" customHeight="1" x14ac:dyDescent="0.2">
      <c r="A59" s="811" t="s">
        <v>16</v>
      </c>
      <c r="B59" s="812"/>
      <c r="C59" s="812"/>
      <c r="D59" s="812"/>
      <c r="E59" s="816"/>
      <c r="F59" s="845" t="s">
        <v>17</v>
      </c>
      <c r="G59" s="845"/>
      <c r="H59" s="845"/>
      <c r="I59" s="845"/>
      <c r="J59" s="845"/>
      <c r="K59" s="845"/>
      <c r="L59" s="845"/>
      <c r="M59" s="845"/>
      <c r="N59" s="845"/>
      <c r="O59" s="845"/>
      <c r="P59" s="845"/>
      <c r="Q59" s="845"/>
      <c r="R59" s="845"/>
      <c r="S59" s="845"/>
      <c r="T59" s="845"/>
      <c r="U59" s="845"/>
      <c r="V59" s="845"/>
      <c r="W59" s="845"/>
      <c r="X59" s="845"/>
      <c r="Y59" s="845"/>
      <c r="Z59" s="845"/>
      <c r="AA59" s="845"/>
      <c r="AB59" s="845"/>
      <c r="AC59" s="845"/>
      <c r="AD59" s="845"/>
      <c r="AE59" s="846"/>
      <c r="AF59" s="136"/>
      <c r="AG59" s="136"/>
      <c r="AH59" s="136"/>
      <c r="AI59" s="136"/>
      <c r="AJ59" s="136"/>
      <c r="AK59" s="136"/>
      <c r="AL59" s="136"/>
      <c r="AM59" s="136"/>
      <c r="AN59" s="136"/>
      <c r="AO59" s="136"/>
    </row>
    <row r="60" spans="1:41" ht="6" customHeight="1" x14ac:dyDescent="0.2">
      <c r="A60" s="148"/>
      <c r="B60" s="148"/>
      <c r="C60" s="148"/>
      <c r="D60" s="148"/>
      <c r="E60" s="148"/>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36"/>
      <c r="AG60" s="136"/>
      <c r="AH60" s="136"/>
      <c r="AI60" s="136"/>
      <c r="AJ60" s="136"/>
      <c r="AK60" s="136"/>
      <c r="AL60" s="136"/>
      <c r="AM60" s="136"/>
      <c r="AN60" s="136"/>
      <c r="AO60" s="136"/>
    </row>
    <row r="61" spans="1:41" ht="14.25" customHeight="1" x14ac:dyDescent="0.2">
      <c r="A61" s="150" t="s">
        <v>223</v>
      </c>
      <c r="B61" s="151" t="s">
        <v>224</v>
      </c>
      <c r="C61" s="152" t="s">
        <v>225</v>
      </c>
      <c r="D61" s="153"/>
      <c r="E61" s="154"/>
      <c r="F61" s="155"/>
      <c r="G61" s="155"/>
      <c r="H61" s="155"/>
      <c r="I61" s="155"/>
      <c r="J61" s="155"/>
      <c r="K61" s="155"/>
      <c r="L61" s="155"/>
      <c r="M61" s="155"/>
      <c r="N61" s="155"/>
      <c r="O61" s="155"/>
      <c r="P61" s="155"/>
      <c r="Q61" s="155"/>
      <c r="R61" s="155"/>
      <c r="S61" s="155"/>
      <c r="T61" s="155"/>
      <c r="U61" s="155"/>
      <c r="V61" s="155"/>
      <c r="W61" s="155"/>
      <c r="X61" s="155"/>
      <c r="Y61" s="154"/>
      <c r="Z61" s="154"/>
      <c r="AA61" s="154"/>
      <c r="AB61" s="154"/>
      <c r="AC61" s="154"/>
      <c r="AD61" s="154"/>
      <c r="AE61" s="154"/>
      <c r="AF61" s="136"/>
      <c r="AG61" s="136"/>
      <c r="AH61" s="136"/>
      <c r="AI61" s="136"/>
      <c r="AJ61" s="136"/>
      <c r="AK61" s="136"/>
      <c r="AL61" s="136"/>
      <c r="AM61" s="136"/>
      <c r="AN61" s="136"/>
      <c r="AO61" s="136"/>
    </row>
    <row r="62" spans="1:41" ht="14.25" customHeight="1" x14ac:dyDescent="0.2">
      <c r="A62" s="150"/>
      <c r="B62" s="151" t="s">
        <v>224</v>
      </c>
      <c r="C62" s="150" t="s">
        <v>258</v>
      </c>
      <c r="D62" s="152"/>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36"/>
      <c r="AG62" s="136"/>
      <c r="AH62" s="136"/>
      <c r="AI62" s="136"/>
      <c r="AJ62" s="136"/>
      <c r="AK62" s="136"/>
      <c r="AL62" s="136"/>
      <c r="AM62" s="136"/>
      <c r="AN62" s="136"/>
      <c r="AO62" s="136"/>
    </row>
    <row r="63" spans="1:41" s="157" customFormat="1" ht="14.25" customHeight="1" x14ac:dyDescent="0.2">
      <c r="C63" s="154" t="s">
        <v>259</v>
      </c>
    </row>
    <row r="64" spans="1:41" s="157" customFormat="1" ht="14.25" customHeight="1" x14ac:dyDescent="0.2"/>
    <row r="65" spans="4:25" s="158" customFormat="1" ht="14.25" customHeight="1" x14ac:dyDescent="0.2">
      <c r="Y65" s="159"/>
    </row>
    <row r="66" spans="4:25" s="158" customFormat="1" ht="14.25" customHeight="1" x14ac:dyDescent="0.2"/>
    <row r="67" spans="4:25" x14ac:dyDescent="0.2">
      <c r="D67" s="153"/>
    </row>
    <row r="68" spans="4:25" x14ac:dyDescent="0.2">
      <c r="D68" s="153"/>
    </row>
  </sheetData>
  <mergeCells count="140">
    <mergeCell ref="B30:C30"/>
    <mergeCell ref="A39:AE39"/>
    <mergeCell ref="A37:AE37"/>
    <mergeCell ref="A32:AE32"/>
    <mergeCell ref="A33:AE33"/>
    <mergeCell ref="A34:AE34"/>
    <mergeCell ref="A27:E27"/>
    <mergeCell ref="F27:K27"/>
    <mergeCell ref="A28:Q28"/>
    <mergeCell ref="R28:U28"/>
    <mergeCell ref="A38:AE38"/>
    <mergeCell ref="B47:E48"/>
    <mergeCell ref="N47:S48"/>
    <mergeCell ref="H41:M41"/>
    <mergeCell ref="H43:J43"/>
    <mergeCell ref="K43:M43"/>
    <mergeCell ref="N41:S41"/>
    <mergeCell ref="R45:U45"/>
    <mergeCell ref="R46:U46"/>
    <mergeCell ref="W45:AE46"/>
    <mergeCell ref="H42:J42"/>
    <mergeCell ref="K42:M42"/>
    <mergeCell ref="A45:A58"/>
    <mergeCell ref="N42:P42"/>
    <mergeCell ref="Q42:S42"/>
    <mergeCell ref="T42:V42"/>
    <mergeCell ref="W42:Y42"/>
    <mergeCell ref="Z42:AB42"/>
    <mergeCell ref="AC42:AE42"/>
    <mergeCell ref="T41:Y41"/>
    <mergeCell ref="T47:AE48"/>
    <mergeCell ref="B49:E53"/>
    <mergeCell ref="F53:I53"/>
    <mergeCell ref="J53:AE53"/>
    <mergeCell ref="W44:Y44"/>
    <mergeCell ref="Z44:AB44"/>
    <mergeCell ref="AC44:AE44"/>
    <mergeCell ref="Q43:S43"/>
    <mergeCell ref="N43:P43"/>
    <mergeCell ref="X57:Y57"/>
    <mergeCell ref="B54:E55"/>
    <mergeCell ref="F54:L54"/>
    <mergeCell ref="M54:AE54"/>
    <mergeCell ref="F55:L55"/>
    <mergeCell ref="M55:AE55"/>
    <mergeCell ref="Z57:AC57"/>
    <mergeCell ref="A59:E59"/>
    <mergeCell ref="F59:AE59"/>
    <mergeCell ref="T43:V43"/>
    <mergeCell ref="W43:Y43"/>
    <mergeCell ref="Z43:AB43"/>
    <mergeCell ref="AC43:AE43"/>
    <mergeCell ref="H44:J44"/>
    <mergeCell ref="K44:M44"/>
    <mergeCell ref="N44:P44"/>
    <mergeCell ref="Q44:S44"/>
    <mergeCell ref="T44:V44"/>
    <mergeCell ref="F52:I52"/>
    <mergeCell ref="F51:I51"/>
    <mergeCell ref="F50:I50"/>
    <mergeCell ref="F49:I49"/>
    <mergeCell ref="B46:Q46"/>
    <mergeCell ref="B45:Q45"/>
    <mergeCell ref="B57:E58"/>
    <mergeCell ref="F57:G57"/>
    <mergeCell ref="H57:K57"/>
    <mergeCell ref="L57:M57"/>
    <mergeCell ref="N57:Q57"/>
    <mergeCell ref="R57:S57"/>
    <mergeCell ref="T57:W57"/>
    <mergeCell ref="F58:G58"/>
    <mergeCell ref="H58:AE58"/>
    <mergeCell ref="A35:AE35"/>
    <mergeCell ref="A36:AE36"/>
    <mergeCell ref="AA27:AD27"/>
    <mergeCell ref="O27:Z27"/>
    <mergeCell ref="L27:N27"/>
    <mergeCell ref="A29:AE29"/>
    <mergeCell ref="A7:AE7"/>
    <mergeCell ref="A8:AE8"/>
    <mergeCell ref="B56:E56"/>
    <mergeCell ref="F56:AE56"/>
    <mergeCell ref="W28:AE28"/>
    <mergeCell ref="A31:AE31"/>
    <mergeCell ref="B24:I25"/>
    <mergeCell ref="J24:N24"/>
    <mergeCell ref="O24:AE24"/>
    <mergeCell ref="J25:N25"/>
    <mergeCell ref="O25:AE25"/>
    <mergeCell ref="A41:A44"/>
    <mergeCell ref="B43:G43"/>
    <mergeCell ref="B44:G44"/>
    <mergeCell ref="B41:G42"/>
    <mergeCell ref="Z41:AE41"/>
    <mergeCell ref="W18:Z18"/>
    <mergeCell ref="B19:E20"/>
    <mergeCell ref="F19:L20"/>
    <mergeCell ref="O19:Q20"/>
    <mergeCell ref="T19:V20"/>
    <mergeCell ref="Y19:AE20"/>
    <mergeCell ref="A18:A26"/>
    <mergeCell ref="B18:E18"/>
    <mergeCell ref="F18:L18"/>
    <mergeCell ref="M18:N21"/>
    <mergeCell ref="O18:R18"/>
    <mergeCell ref="S18:U18"/>
    <mergeCell ref="B21:E21"/>
    <mergeCell ref="O21:U21"/>
    <mergeCell ref="B26:I26"/>
    <mergeCell ref="J26:N26"/>
    <mergeCell ref="O26:AE26"/>
    <mergeCell ref="V21:AE21"/>
    <mergeCell ref="B22:N22"/>
    <mergeCell ref="B23:N23"/>
    <mergeCell ref="O22:AE23"/>
    <mergeCell ref="F21:G21"/>
    <mergeCell ref="A2:D2"/>
    <mergeCell ref="E2:AE2"/>
    <mergeCell ref="A3:AE3"/>
    <mergeCell ref="B10:E10"/>
    <mergeCell ref="F10:AE10"/>
    <mergeCell ref="B11:E11"/>
    <mergeCell ref="F11:AE11"/>
    <mergeCell ref="B12:E15"/>
    <mergeCell ref="F15:L15"/>
    <mergeCell ref="M15:AE15"/>
    <mergeCell ref="A10:A17"/>
    <mergeCell ref="B16:E17"/>
    <mergeCell ref="F17:I17"/>
    <mergeCell ref="J17:AE17"/>
    <mergeCell ref="F16:I16"/>
    <mergeCell ref="J16:R16"/>
    <mergeCell ref="S16:V16"/>
    <mergeCell ref="W16:AE16"/>
    <mergeCell ref="F12:I12"/>
    <mergeCell ref="J12:L12"/>
    <mergeCell ref="N12:Q12"/>
    <mergeCell ref="F13:H14"/>
    <mergeCell ref="K13:O14"/>
    <mergeCell ref="R13:AE14"/>
  </mergeCells>
  <phoneticPr fontId="12"/>
  <printOptions horizontalCentered="1"/>
  <pageMargins left="0.31496062992125984" right="0.23622047244094491" top="0.39" bottom="0.19685039370078741" header="0.51181102362204722" footer="0.37"/>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63"/>
  <sheetViews>
    <sheetView view="pageBreakPreview" topLeftCell="A46" zoomScale="78" zoomScaleNormal="100" zoomScaleSheetLayoutView="78" workbookViewId="0">
      <selection activeCell="A2" sqref="A2:D2"/>
    </sheetView>
  </sheetViews>
  <sheetFormatPr defaultColWidth="9" defaultRowHeight="13" x14ac:dyDescent="0.2"/>
  <cols>
    <col min="1" max="1" width="5.33203125" style="129" customWidth="1"/>
    <col min="2" max="31" width="3.08203125" style="129" customWidth="1"/>
    <col min="32" max="41" width="2.58203125" style="129" customWidth="1"/>
    <col min="42" max="42" width="2.75" style="129" customWidth="1"/>
    <col min="43" max="43" width="2.58203125" style="129" customWidth="1"/>
    <col min="44" max="44" width="2.75" style="129" customWidth="1"/>
    <col min="45" max="64" width="2.58203125" style="129" customWidth="1"/>
    <col min="65" max="16384" width="9" style="129"/>
  </cols>
  <sheetData>
    <row r="1" spans="1:41" ht="7.5" customHeight="1" x14ac:dyDescent="0.2"/>
    <row r="2" spans="1:41" ht="18" customHeight="1" x14ac:dyDescent="0.2">
      <c r="A2" s="780" t="s">
        <v>243</v>
      </c>
      <c r="B2" s="781"/>
      <c r="C2" s="781"/>
      <c r="D2" s="782"/>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row>
    <row r="3" spans="1:41" ht="18" customHeight="1" x14ac:dyDescent="0.2">
      <c r="A3" s="784" t="s">
        <v>244</v>
      </c>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4"/>
    </row>
    <row r="4" spans="1:41" ht="8.25" customHeight="1" thickBot="1" x14ac:dyDescent="0.25">
      <c r="A4" s="130"/>
      <c r="B4" s="131"/>
      <c r="C4" s="131"/>
      <c r="D4" s="131"/>
      <c r="E4" s="131"/>
      <c r="F4" s="23"/>
      <c r="G4" s="131"/>
      <c r="H4" s="131"/>
      <c r="I4" s="131"/>
      <c r="J4" s="131"/>
      <c r="K4" s="131"/>
      <c r="L4" s="131"/>
      <c r="M4" s="131"/>
      <c r="N4" s="131"/>
      <c r="O4" s="131"/>
      <c r="P4" s="131"/>
      <c r="Q4" s="131"/>
      <c r="R4" s="131"/>
      <c r="S4" s="131"/>
      <c r="T4" s="131"/>
      <c r="U4" s="131"/>
      <c r="V4" s="131"/>
      <c r="W4" s="131"/>
      <c r="X4" s="131"/>
      <c r="Y4" s="131"/>
      <c r="Z4" s="131"/>
      <c r="AA4" s="131"/>
      <c r="AB4" s="131"/>
      <c r="AC4" s="131"/>
    </row>
    <row r="5" spans="1:41" ht="18.75" customHeight="1" x14ac:dyDescent="0.2">
      <c r="A5" s="968" t="s">
        <v>252</v>
      </c>
      <c r="B5" s="969"/>
      <c r="C5" s="969"/>
      <c r="D5" s="969"/>
      <c r="E5" s="970"/>
      <c r="F5" s="962"/>
      <c r="G5" s="963"/>
      <c r="H5" s="963"/>
      <c r="I5" s="963"/>
      <c r="J5" s="963"/>
      <c r="K5" s="963"/>
      <c r="L5" s="963"/>
      <c r="M5" s="963"/>
      <c r="N5" s="963"/>
      <c r="O5" s="963"/>
      <c r="P5" s="963"/>
      <c r="Q5" s="963"/>
      <c r="R5" s="963"/>
      <c r="S5" s="963"/>
      <c r="T5" s="963"/>
      <c r="U5" s="963"/>
      <c r="V5" s="963"/>
      <c r="W5" s="963"/>
      <c r="X5" s="963"/>
      <c r="Y5" s="963"/>
      <c r="Z5" s="963"/>
      <c r="AA5" s="963"/>
      <c r="AB5" s="963"/>
      <c r="AC5" s="963"/>
      <c r="AD5" s="963"/>
      <c r="AE5" s="964"/>
      <c r="AF5" s="136"/>
      <c r="AG5" s="136"/>
      <c r="AH5" s="136"/>
      <c r="AI5" s="136"/>
      <c r="AJ5" s="136"/>
      <c r="AK5" s="136"/>
      <c r="AL5" s="136"/>
      <c r="AM5" s="136"/>
      <c r="AN5" s="136"/>
      <c r="AO5" s="136"/>
    </row>
    <row r="6" spans="1:41" ht="26.25" customHeight="1" thickBot="1" x14ac:dyDescent="0.25">
      <c r="A6" s="971" t="s">
        <v>251</v>
      </c>
      <c r="B6" s="972"/>
      <c r="C6" s="972"/>
      <c r="D6" s="972"/>
      <c r="E6" s="973"/>
      <c r="F6" s="965"/>
      <c r="G6" s="966"/>
      <c r="H6" s="966"/>
      <c r="I6" s="966"/>
      <c r="J6" s="966"/>
      <c r="K6" s="966"/>
      <c r="L6" s="966"/>
      <c r="M6" s="966"/>
      <c r="N6" s="966"/>
      <c r="O6" s="966"/>
      <c r="P6" s="966"/>
      <c r="Q6" s="966"/>
      <c r="R6" s="966"/>
      <c r="S6" s="966"/>
      <c r="T6" s="966"/>
      <c r="U6" s="966"/>
      <c r="V6" s="966"/>
      <c r="W6" s="966"/>
      <c r="X6" s="966"/>
      <c r="Y6" s="966"/>
      <c r="Z6" s="966"/>
      <c r="AA6" s="966"/>
      <c r="AB6" s="966"/>
      <c r="AC6" s="966"/>
      <c r="AD6" s="966"/>
      <c r="AE6" s="967"/>
      <c r="AF6" s="136"/>
      <c r="AG6" s="136"/>
      <c r="AH6" s="136"/>
      <c r="AI6" s="136"/>
      <c r="AJ6" s="136"/>
      <c r="AK6" s="136"/>
      <c r="AL6" s="136"/>
      <c r="AM6" s="136"/>
      <c r="AN6" s="136"/>
      <c r="AO6" s="136"/>
    </row>
    <row r="7" spans="1:41" ht="6.75" customHeight="1" thickBot="1" x14ac:dyDescent="0.25">
      <c r="A7" s="974"/>
      <c r="B7" s="975"/>
      <c r="C7" s="975"/>
      <c r="D7" s="975"/>
      <c r="E7" s="975"/>
      <c r="F7" s="975"/>
      <c r="G7" s="975"/>
      <c r="H7" s="975"/>
      <c r="I7" s="975"/>
      <c r="J7" s="975"/>
      <c r="K7" s="975"/>
      <c r="L7" s="975"/>
      <c r="M7" s="975"/>
      <c r="N7" s="975"/>
      <c r="O7" s="975"/>
      <c r="P7" s="975"/>
      <c r="Q7" s="975"/>
      <c r="R7" s="975"/>
      <c r="S7" s="975"/>
      <c r="T7" s="975"/>
      <c r="U7" s="975"/>
      <c r="V7" s="975"/>
      <c r="W7" s="975"/>
      <c r="X7" s="975"/>
      <c r="Y7" s="975"/>
      <c r="Z7" s="975"/>
      <c r="AA7" s="975"/>
      <c r="AB7" s="975"/>
      <c r="AC7" s="975"/>
      <c r="AD7" s="975"/>
      <c r="AE7" s="976"/>
      <c r="AF7" s="136"/>
      <c r="AG7" s="136"/>
      <c r="AH7" s="136"/>
      <c r="AI7" s="136"/>
      <c r="AJ7" s="136"/>
      <c r="AK7" s="136"/>
      <c r="AL7" s="136"/>
      <c r="AM7" s="136"/>
      <c r="AN7" s="136"/>
      <c r="AO7" s="136"/>
    </row>
    <row r="8" spans="1:41" s="134" customFormat="1" ht="21" customHeight="1" thickBot="1" x14ac:dyDescent="0.25">
      <c r="A8" s="167"/>
      <c r="B8" s="951" t="s">
        <v>256</v>
      </c>
      <c r="C8" s="952"/>
      <c r="D8" s="37" t="s">
        <v>236</v>
      </c>
      <c r="E8" s="120"/>
      <c r="F8" s="120"/>
      <c r="G8" s="120"/>
      <c r="H8" s="120"/>
      <c r="I8" s="120"/>
      <c r="J8" s="120"/>
      <c r="K8" s="120"/>
      <c r="L8" s="120"/>
      <c r="M8" s="120"/>
      <c r="N8" s="120"/>
      <c r="O8" s="138"/>
      <c r="P8" s="138"/>
      <c r="Q8" s="138"/>
      <c r="R8" s="138"/>
      <c r="S8" s="138"/>
      <c r="T8" s="138"/>
      <c r="U8" s="138"/>
      <c r="V8" s="138"/>
      <c r="W8" s="138"/>
      <c r="X8" s="138"/>
      <c r="Y8" s="139"/>
      <c r="Z8" s="139"/>
      <c r="AA8" s="140"/>
      <c r="AB8" s="140"/>
      <c r="AC8" s="140"/>
      <c r="AD8" s="140"/>
      <c r="AE8" s="191"/>
    </row>
    <row r="9" spans="1:41" s="28" customFormat="1" ht="16.5" customHeight="1" x14ac:dyDescent="0.2">
      <c r="A9" s="867" t="s">
        <v>245</v>
      </c>
      <c r="B9" s="868"/>
      <c r="C9" s="868"/>
      <c r="D9" s="868"/>
      <c r="E9" s="868"/>
      <c r="F9" s="868"/>
      <c r="G9" s="868"/>
      <c r="H9" s="868"/>
      <c r="I9" s="868"/>
      <c r="J9" s="868"/>
      <c r="K9" s="868"/>
      <c r="L9" s="868"/>
      <c r="M9" s="868"/>
      <c r="N9" s="868"/>
      <c r="O9" s="868"/>
      <c r="P9" s="868"/>
      <c r="Q9" s="868"/>
      <c r="R9" s="868"/>
      <c r="S9" s="868"/>
      <c r="T9" s="868"/>
      <c r="U9" s="868"/>
      <c r="V9" s="868"/>
      <c r="W9" s="868"/>
      <c r="X9" s="868"/>
      <c r="Y9" s="868"/>
      <c r="Z9" s="868"/>
      <c r="AA9" s="868"/>
      <c r="AB9" s="868"/>
      <c r="AC9" s="868"/>
      <c r="AD9" s="868"/>
      <c r="AE9" s="869"/>
    </row>
    <row r="10" spans="1:41" s="28" customFormat="1" ht="16.5" customHeight="1" x14ac:dyDescent="0.2">
      <c r="A10" s="867" t="s">
        <v>246</v>
      </c>
      <c r="B10" s="868"/>
      <c r="C10" s="868"/>
      <c r="D10" s="868"/>
      <c r="E10" s="868"/>
      <c r="F10" s="868"/>
      <c r="G10" s="868"/>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9"/>
    </row>
    <row r="11" spans="1:41" s="28" customFormat="1" ht="16.5" customHeight="1" x14ac:dyDescent="0.2">
      <c r="A11" s="867" t="s">
        <v>247</v>
      </c>
      <c r="B11" s="868"/>
      <c r="C11" s="868"/>
      <c r="D11" s="868"/>
      <c r="E11" s="868"/>
      <c r="F11" s="868"/>
      <c r="G11" s="868"/>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9"/>
    </row>
    <row r="12" spans="1:41" s="28" customFormat="1" ht="16.5" customHeight="1" x14ac:dyDescent="0.2">
      <c r="A12" s="867" t="s">
        <v>248</v>
      </c>
      <c r="B12" s="868"/>
      <c r="C12" s="868"/>
      <c r="D12" s="868"/>
      <c r="E12" s="868"/>
      <c r="F12" s="868"/>
      <c r="G12" s="868"/>
      <c r="H12" s="868"/>
      <c r="I12" s="868"/>
      <c r="J12" s="868"/>
      <c r="K12" s="868"/>
      <c r="L12" s="868"/>
      <c r="M12" s="868"/>
      <c r="N12" s="868"/>
      <c r="O12" s="868"/>
      <c r="P12" s="868"/>
      <c r="Q12" s="868"/>
      <c r="R12" s="868"/>
      <c r="S12" s="868"/>
      <c r="T12" s="868"/>
      <c r="U12" s="868"/>
      <c r="V12" s="868"/>
      <c r="W12" s="868"/>
      <c r="X12" s="868"/>
      <c r="Y12" s="868"/>
      <c r="Z12" s="868"/>
      <c r="AA12" s="868"/>
      <c r="AB12" s="868"/>
      <c r="AC12" s="868"/>
      <c r="AD12" s="868"/>
      <c r="AE12" s="869"/>
    </row>
    <row r="13" spans="1:41" s="28" customFormat="1" ht="16.5" customHeight="1" x14ac:dyDescent="0.2">
      <c r="A13" s="867" t="s">
        <v>249</v>
      </c>
      <c r="B13" s="868"/>
      <c r="C13" s="868"/>
      <c r="D13" s="868"/>
      <c r="E13" s="868"/>
      <c r="F13" s="868"/>
      <c r="G13" s="868"/>
      <c r="H13" s="868"/>
      <c r="I13" s="868"/>
      <c r="J13" s="868"/>
      <c r="K13" s="868"/>
      <c r="L13" s="868"/>
      <c r="M13" s="868"/>
      <c r="N13" s="868"/>
      <c r="O13" s="868"/>
      <c r="P13" s="868"/>
      <c r="Q13" s="868"/>
      <c r="R13" s="868"/>
      <c r="S13" s="868"/>
      <c r="T13" s="868"/>
      <c r="U13" s="868"/>
      <c r="V13" s="868"/>
      <c r="W13" s="868"/>
      <c r="X13" s="868"/>
      <c r="Y13" s="868"/>
      <c r="Z13" s="868"/>
      <c r="AA13" s="868"/>
      <c r="AB13" s="868"/>
      <c r="AC13" s="868"/>
      <c r="AD13" s="868"/>
      <c r="AE13" s="869"/>
    </row>
    <row r="14" spans="1:41" s="28" customFormat="1" ht="16.5" customHeight="1" x14ac:dyDescent="0.2">
      <c r="A14" s="867" t="s">
        <v>250</v>
      </c>
      <c r="B14" s="868"/>
      <c r="C14" s="868"/>
      <c r="D14" s="868"/>
      <c r="E14" s="868"/>
      <c r="F14" s="868"/>
      <c r="G14" s="868"/>
      <c r="H14" s="868"/>
      <c r="I14" s="868"/>
      <c r="J14" s="868"/>
      <c r="K14" s="868"/>
      <c r="L14" s="868"/>
      <c r="M14" s="868"/>
      <c r="N14" s="868"/>
      <c r="O14" s="868"/>
      <c r="P14" s="868"/>
      <c r="Q14" s="868"/>
      <c r="R14" s="868"/>
      <c r="S14" s="868"/>
      <c r="T14" s="868"/>
      <c r="U14" s="868"/>
      <c r="V14" s="868"/>
      <c r="W14" s="868"/>
      <c r="X14" s="868"/>
      <c r="Y14" s="868"/>
      <c r="Z14" s="868"/>
      <c r="AA14" s="868"/>
      <c r="AB14" s="868"/>
      <c r="AC14" s="868"/>
      <c r="AD14" s="868"/>
      <c r="AE14" s="869"/>
    </row>
    <row r="15" spans="1:41" s="28" customFormat="1" ht="16.5" customHeight="1" x14ac:dyDescent="0.2">
      <c r="A15" s="867" t="s">
        <v>333</v>
      </c>
      <c r="B15" s="868"/>
      <c r="C15" s="868"/>
      <c r="D15" s="868"/>
      <c r="E15" s="868"/>
      <c r="F15" s="868"/>
      <c r="G15" s="868"/>
      <c r="H15" s="868"/>
      <c r="I15" s="868"/>
      <c r="J15" s="868"/>
      <c r="K15" s="868"/>
      <c r="L15" s="868"/>
      <c r="M15" s="868"/>
      <c r="N15" s="868"/>
      <c r="O15" s="868"/>
      <c r="P15" s="868"/>
      <c r="Q15" s="868"/>
      <c r="R15" s="868"/>
      <c r="S15" s="868"/>
      <c r="T15" s="868"/>
      <c r="U15" s="868"/>
      <c r="V15" s="868"/>
      <c r="W15" s="868"/>
      <c r="X15" s="868"/>
      <c r="Y15" s="868"/>
      <c r="Z15" s="868"/>
      <c r="AA15" s="868"/>
      <c r="AB15" s="868"/>
      <c r="AC15" s="868"/>
      <c r="AD15" s="868"/>
      <c r="AE15" s="869"/>
    </row>
    <row r="16" spans="1:41" s="134" customFormat="1" ht="16.5" customHeight="1" x14ac:dyDescent="0.2">
      <c r="A16" s="867" t="s">
        <v>331</v>
      </c>
      <c r="B16" s="868"/>
      <c r="C16" s="868"/>
      <c r="D16" s="868"/>
      <c r="E16" s="868"/>
      <c r="F16" s="868"/>
      <c r="G16" s="868"/>
      <c r="H16" s="868"/>
      <c r="I16" s="868"/>
      <c r="J16" s="868"/>
      <c r="K16" s="868"/>
      <c r="L16" s="868"/>
      <c r="M16" s="868"/>
      <c r="N16" s="868"/>
      <c r="O16" s="868"/>
      <c r="P16" s="868"/>
      <c r="Q16" s="868"/>
      <c r="R16" s="868"/>
      <c r="S16" s="868"/>
      <c r="T16" s="868"/>
      <c r="U16" s="868"/>
      <c r="V16" s="868"/>
      <c r="W16" s="868"/>
      <c r="X16" s="868"/>
      <c r="Y16" s="868"/>
      <c r="Z16" s="868"/>
      <c r="AA16" s="868"/>
      <c r="AB16" s="868"/>
      <c r="AC16" s="868"/>
      <c r="AD16" s="868"/>
      <c r="AE16" s="869"/>
    </row>
    <row r="17" spans="1:41" s="134" customFormat="1" ht="16.5" customHeight="1" x14ac:dyDescent="0.2">
      <c r="A17" s="867" t="s">
        <v>332</v>
      </c>
      <c r="B17" s="868"/>
      <c r="C17" s="868"/>
      <c r="D17" s="868"/>
      <c r="E17" s="868"/>
      <c r="F17" s="868"/>
      <c r="G17" s="868"/>
      <c r="H17" s="868"/>
      <c r="I17" s="868"/>
      <c r="J17" s="868"/>
      <c r="K17" s="868"/>
      <c r="L17" s="868"/>
      <c r="M17" s="868"/>
      <c r="N17" s="868"/>
      <c r="O17" s="868"/>
      <c r="P17" s="868"/>
      <c r="Q17" s="868"/>
      <c r="R17" s="868"/>
      <c r="S17" s="868"/>
      <c r="T17" s="868"/>
      <c r="U17" s="868"/>
      <c r="V17" s="868"/>
      <c r="W17" s="868"/>
      <c r="X17" s="868"/>
      <c r="Y17" s="868"/>
      <c r="Z17" s="868"/>
      <c r="AA17" s="868"/>
      <c r="AB17" s="868"/>
      <c r="AC17" s="868"/>
      <c r="AD17" s="868"/>
      <c r="AE17" s="869"/>
    </row>
    <row r="18" spans="1:41" s="134" customFormat="1" ht="4.5" customHeight="1" x14ac:dyDescent="0.2">
      <c r="A18" s="223"/>
      <c r="B18" s="222"/>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4"/>
    </row>
    <row r="19" spans="1:41" s="134" customFormat="1" ht="18" customHeight="1" x14ac:dyDescent="0.2">
      <c r="A19" s="889" t="s">
        <v>71</v>
      </c>
      <c r="B19" s="894"/>
      <c r="C19" s="894"/>
      <c r="D19" s="894"/>
      <c r="E19" s="894"/>
      <c r="F19" s="894"/>
      <c r="G19" s="894"/>
      <c r="H19" s="892" t="s">
        <v>5</v>
      </c>
      <c r="I19" s="892"/>
      <c r="J19" s="892"/>
      <c r="K19" s="892"/>
      <c r="L19" s="892"/>
      <c r="M19" s="892"/>
      <c r="N19" s="892" t="s">
        <v>6</v>
      </c>
      <c r="O19" s="892"/>
      <c r="P19" s="892"/>
      <c r="Q19" s="892"/>
      <c r="R19" s="892"/>
      <c r="S19" s="892"/>
      <c r="T19" s="892" t="s">
        <v>7</v>
      </c>
      <c r="U19" s="892"/>
      <c r="V19" s="892"/>
      <c r="W19" s="892"/>
      <c r="X19" s="892"/>
      <c r="Y19" s="892"/>
      <c r="Z19" s="892" t="s">
        <v>8</v>
      </c>
      <c r="AA19" s="892"/>
      <c r="AB19" s="892"/>
      <c r="AC19" s="892"/>
      <c r="AD19" s="892"/>
      <c r="AE19" s="892"/>
    </row>
    <row r="20" spans="1:41" s="134" customFormat="1" ht="18" customHeight="1" x14ac:dyDescent="0.2">
      <c r="A20" s="890"/>
      <c r="B20" s="894"/>
      <c r="C20" s="894"/>
      <c r="D20" s="894"/>
      <c r="E20" s="894"/>
      <c r="F20" s="894"/>
      <c r="G20" s="894"/>
      <c r="H20" s="892" t="s">
        <v>241</v>
      </c>
      <c r="I20" s="892"/>
      <c r="J20" s="892"/>
      <c r="K20" s="892" t="s">
        <v>240</v>
      </c>
      <c r="L20" s="892"/>
      <c r="M20" s="892"/>
      <c r="N20" s="892" t="s">
        <v>241</v>
      </c>
      <c r="O20" s="892"/>
      <c r="P20" s="892"/>
      <c r="Q20" s="892" t="s">
        <v>240</v>
      </c>
      <c r="R20" s="892"/>
      <c r="S20" s="892"/>
      <c r="T20" s="892" t="s">
        <v>241</v>
      </c>
      <c r="U20" s="892"/>
      <c r="V20" s="892"/>
      <c r="W20" s="892" t="s">
        <v>240</v>
      </c>
      <c r="X20" s="892"/>
      <c r="Y20" s="892"/>
      <c r="Z20" s="892" t="s">
        <v>241</v>
      </c>
      <c r="AA20" s="892"/>
      <c r="AB20" s="892"/>
      <c r="AC20" s="892" t="s">
        <v>240</v>
      </c>
      <c r="AD20" s="892"/>
      <c r="AE20" s="892"/>
    </row>
    <row r="21" spans="1:41" s="134" customFormat="1" ht="18" customHeight="1" x14ac:dyDescent="0.2">
      <c r="A21" s="890"/>
      <c r="B21" s="892" t="s">
        <v>238</v>
      </c>
      <c r="C21" s="892"/>
      <c r="D21" s="892"/>
      <c r="E21" s="892"/>
      <c r="F21" s="892"/>
      <c r="G21" s="892"/>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row>
    <row r="22" spans="1:41" s="134" customFormat="1" ht="18" customHeight="1" x14ac:dyDescent="0.2">
      <c r="A22" s="890"/>
      <c r="B22" s="893" t="s">
        <v>239</v>
      </c>
      <c r="C22" s="893"/>
      <c r="D22" s="893"/>
      <c r="E22" s="893"/>
      <c r="F22" s="893"/>
      <c r="G22" s="893"/>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row>
    <row r="23" spans="1:41" s="134" customFormat="1" ht="18" customHeight="1" x14ac:dyDescent="0.2">
      <c r="A23" s="977" t="s">
        <v>255</v>
      </c>
      <c r="B23" s="897" t="s">
        <v>253</v>
      </c>
      <c r="C23" s="898"/>
      <c r="D23" s="898"/>
      <c r="E23" s="898"/>
      <c r="F23" s="898"/>
      <c r="G23" s="898"/>
      <c r="H23" s="898"/>
      <c r="I23" s="898"/>
      <c r="J23" s="898"/>
      <c r="K23" s="898"/>
      <c r="L23" s="898"/>
      <c r="M23" s="898"/>
      <c r="N23" s="898"/>
      <c r="O23" s="898"/>
      <c r="P23" s="898"/>
      <c r="Q23" s="898"/>
      <c r="R23" s="943"/>
      <c r="S23" s="944"/>
      <c r="T23" s="944"/>
      <c r="U23" s="944"/>
      <c r="V23" s="119" t="s">
        <v>4</v>
      </c>
      <c r="W23" s="945"/>
      <c r="X23" s="946"/>
      <c r="Y23" s="946"/>
      <c r="Z23" s="946"/>
      <c r="AA23" s="946"/>
      <c r="AB23" s="946"/>
      <c r="AC23" s="946"/>
      <c r="AD23" s="946"/>
      <c r="AE23" s="947"/>
    </row>
    <row r="24" spans="1:41" s="134" customFormat="1" ht="18" customHeight="1" x14ac:dyDescent="0.2">
      <c r="A24" s="978"/>
      <c r="B24" s="897" t="s">
        <v>254</v>
      </c>
      <c r="C24" s="898"/>
      <c r="D24" s="898"/>
      <c r="E24" s="898"/>
      <c r="F24" s="898"/>
      <c r="G24" s="898"/>
      <c r="H24" s="898"/>
      <c r="I24" s="898"/>
      <c r="J24" s="898"/>
      <c r="K24" s="898"/>
      <c r="L24" s="898"/>
      <c r="M24" s="898"/>
      <c r="N24" s="898"/>
      <c r="O24" s="898"/>
      <c r="P24" s="898"/>
      <c r="Q24" s="898"/>
      <c r="R24" s="943"/>
      <c r="S24" s="944"/>
      <c r="T24" s="944"/>
      <c r="U24" s="944"/>
      <c r="V24" s="119" t="s">
        <v>235</v>
      </c>
      <c r="W24" s="948"/>
      <c r="X24" s="949"/>
      <c r="Y24" s="949"/>
      <c r="Z24" s="949"/>
      <c r="AA24" s="949"/>
      <c r="AB24" s="949"/>
      <c r="AC24" s="949"/>
      <c r="AD24" s="949"/>
      <c r="AE24" s="950"/>
    </row>
    <row r="25" spans="1:41" ht="18" customHeight="1" x14ac:dyDescent="0.2">
      <c r="A25" s="978"/>
      <c r="B25" s="883" t="s">
        <v>242</v>
      </c>
      <c r="C25" s="884"/>
      <c r="D25" s="884"/>
      <c r="E25" s="885"/>
      <c r="F25" s="161" t="s">
        <v>33</v>
      </c>
      <c r="G25" s="161" t="s">
        <v>34</v>
      </c>
      <c r="H25" s="161" t="s">
        <v>35</v>
      </c>
      <c r="I25" s="161" t="s">
        <v>36</v>
      </c>
      <c r="J25" s="165" t="s">
        <v>37</v>
      </c>
      <c r="K25" s="161" t="s">
        <v>38</v>
      </c>
      <c r="L25" s="161" t="s">
        <v>39</v>
      </c>
      <c r="M25" s="161" t="s">
        <v>40</v>
      </c>
      <c r="N25" s="937" t="s">
        <v>208</v>
      </c>
      <c r="O25" s="938"/>
      <c r="P25" s="938"/>
      <c r="Q25" s="938"/>
      <c r="R25" s="938"/>
      <c r="S25" s="939"/>
      <c r="T25" s="907"/>
      <c r="U25" s="908"/>
      <c r="V25" s="908"/>
      <c r="W25" s="908"/>
      <c r="X25" s="908"/>
      <c r="Y25" s="908"/>
      <c r="Z25" s="908"/>
      <c r="AA25" s="908"/>
      <c r="AB25" s="908"/>
      <c r="AC25" s="908"/>
      <c r="AD25" s="908"/>
      <c r="AE25" s="909"/>
      <c r="AF25" s="136"/>
      <c r="AG25" s="136"/>
      <c r="AH25" s="136"/>
      <c r="AI25" s="136"/>
      <c r="AJ25" s="136"/>
      <c r="AK25" s="136"/>
      <c r="AL25" s="136"/>
      <c r="AM25" s="136"/>
      <c r="AN25" s="136"/>
      <c r="AO25" s="136"/>
    </row>
    <row r="26" spans="1:41" ht="22.5" customHeight="1" x14ac:dyDescent="0.2">
      <c r="A26" s="978"/>
      <c r="B26" s="899"/>
      <c r="C26" s="900"/>
      <c r="D26" s="900"/>
      <c r="E26" s="901"/>
      <c r="F26" s="166"/>
      <c r="G26" s="166"/>
      <c r="H26" s="166"/>
      <c r="I26" s="166"/>
      <c r="J26" s="166"/>
      <c r="K26" s="166"/>
      <c r="L26" s="166"/>
      <c r="M26" s="166"/>
      <c r="N26" s="940"/>
      <c r="O26" s="941"/>
      <c r="P26" s="941"/>
      <c r="Q26" s="941"/>
      <c r="R26" s="941"/>
      <c r="S26" s="942"/>
      <c r="T26" s="910"/>
      <c r="U26" s="911"/>
      <c r="V26" s="911"/>
      <c r="W26" s="911"/>
      <c r="X26" s="911"/>
      <c r="Y26" s="911"/>
      <c r="Z26" s="911"/>
      <c r="AA26" s="911"/>
      <c r="AB26" s="911"/>
      <c r="AC26" s="911"/>
      <c r="AD26" s="911"/>
      <c r="AE26" s="912"/>
      <c r="AF26" s="136"/>
      <c r="AG26" s="136"/>
      <c r="AH26" s="136"/>
      <c r="AI26" s="136"/>
      <c r="AJ26" s="136"/>
      <c r="AK26" s="136"/>
      <c r="AL26" s="136"/>
      <c r="AM26" s="136"/>
      <c r="AN26" s="136"/>
      <c r="AO26" s="136"/>
    </row>
    <row r="27" spans="1:41" ht="18" customHeight="1" x14ac:dyDescent="0.2">
      <c r="A27" s="978"/>
      <c r="B27" s="913" t="s">
        <v>14</v>
      </c>
      <c r="C27" s="914"/>
      <c r="D27" s="914"/>
      <c r="E27" s="915"/>
      <c r="F27" s="811" t="s">
        <v>209</v>
      </c>
      <c r="G27" s="812"/>
      <c r="H27" s="812"/>
      <c r="I27" s="816"/>
      <c r="J27" s="141"/>
      <c r="K27" s="142" t="s">
        <v>210</v>
      </c>
      <c r="L27" s="403"/>
      <c r="M27" s="144" t="s">
        <v>211</v>
      </c>
      <c r="N27" s="142" t="s">
        <v>212</v>
      </c>
      <c r="O27" s="143"/>
      <c r="P27" s="142" t="s">
        <v>210</v>
      </c>
      <c r="Q27" s="403"/>
      <c r="R27" s="162" t="s">
        <v>211</v>
      </c>
      <c r="S27" s="145"/>
      <c r="T27" s="136"/>
      <c r="U27" s="136"/>
      <c r="V27" s="136"/>
      <c r="W27" s="136"/>
      <c r="X27" s="136"/>
      <c r="Y27" s="136"/>
      <c r="Z27" s="136"/>
      <c r="AA27" s="136"/>
      <c r="AB27" s="136"/>
      <c r="AC27" s="136"/>
      <c r="AD27" s="136"/>
      <c r="AE27" s="186"/>
      <c r="AG27" s="136"/>
      <c r="AH27" s="136"/>
      <c r="AI27" s="136"/>
      <c r="AJ27" s="136"/>
      <c r="AK27" s="136"/>
      <c r="AL27" s="136"/>
      <c r="AM27" s="136"/>
      <c r="AN27" s="136"/>
      <c r="AO27" s="136"/>
    </row>
    <row r="28" spans="1:41" ht="18" customHeight="1" x14ac:dyDescent="0.2">
      <c r="A28" s="978"/>
      <c r="B28" s="916"/>
      <c r="C28" s="917"/>
      <c r="D28" s="917"/>
      <c r="E28" s="918"/>
      <c r="F28" s="811" t="s">
        <v>213</v>
      </c>
      <c r="G28" s="812"/>
      <c r="H28" s="812"/>
      <c r="I28" s="816"/>
      <c r="J28" s="141"/>
      <c r="K28" s="142" t="s">
        <v>210</v>
      </c>
      <c r="L28" s="403"/>
      <c r="M28" s="144" t="s">
        <v>211</v>
      </c>
      <c r="N28" s="142" t="s">
        <v>212</v>
      </c>
      <c r="O28" s="143"/>
      <c r="P28" s="142" t="s">
        <v>210</v>
      </c>
      <c r="Q28" s="403"/>
      <c r="R28" s="162" t="s">
        <v>211</v>
      </c>
      <c r="S28" s="146"/>
      <c r="T28" s="136"/>
      <c r="U28" s="136"/>
      <c r="V28" s="136"/>
      <c r="W28" s="136"/>
      <c r="X28" s="136"/>
      <c r="Y28" s="136"/>
      <c r="Z28" s="136"/>
      <c r="AA28" s="136"/>
      <c r="AB28" s="136"/>
      <c r="AC28" s="136"/>
      <c r="AD28" s="136"/>
      <c r="AE28" s="186"/>
      <c r="AG28" s="136"/>
      <c r="AH28" s="136"/>
      <c r="AI28" s="136"/>
      <c r="AJ28" s="136"/>
      <c r="AK28" s="136"/>
      <c r="AL28" s="136"/>
      <c r="AM28" s="136"/>
      <c r="AN28" s="136"/>
      <c r="AO28" s="136"/>
    </row>
    <row r="29" spans="1:41" ht="18" customHeight="1" x14ac:dyDescent="0.2">
      <c r="A29" s="978"/>
      <c r="B29" s="916"/>
      <c r="C29" s="917"/>
      <c r="D29" s="917"/>
      <c r="E29" s="918"/>
      <c r="F29" s="878" t="s">
        <v>214</v>
      </c>
      <c r="G29" s="879"/>
      <c r="H29" s="879"/>
      <c r="I29" s="880"/>
      <c r="J29" s="141"/>
      <c r="K29" s="142" t="s">
        <v>210</v>
      </c>
      <c r="L29" s="403"/>
      <c r="M29" s="144" t="s">
        <v>211</v>
      </c>
      <c r="N29" s="142" t="s">
        <v>212</v>
      </c>
      <c r="O29" s="143"/>
      <c r="P29" s="142" t="s">
        <v>210</v>
      </c>
      <c r="Q29" s="403"/>
      <c r="R29" s="162" t="s">
        <v>211</v>
      </c>
      <c r="S29" s="146"/>
      <c r="T29" s="136"/>
      <c r="U29" s="136"/>
      <c r="V29" s="136"/>
      <c r="W29" s="136"/>
      <c r="X29" s="136"/>
      <c r="Y29" s="136"/>
      <c r="Z29" s="136"/>
      <c r="AA29" s="136"/>
      <c r="AB29" s="136"/>
      <c r="AC29" s="136"/>
      <c r="AD29" s="136"/>
      <c r="AE29" s="186"/>
      <c r="AG29" s="136"/>
      <c r="AH29" s="136"/>
      <c r="AI29" s="136"/>
      <c r="AJ29" s="136"/>
      <c r="AK29" s="136"/>
      <c r="AL29" s="136"/>
      <c r="AM29" s="136"/>
      <c r="AN29" s="136"/>
      <c r="AO29" s="136"/>
    </row>
    <row r="30" spans="1:41" ht="18" customHeight="1" x14ac:dyDescent="0.2">
      <c r="A30" s="978"/>
      <c r="B30" s="916"/>
      <c r="C30" s="917"/>
      <c r="D30" s="917"/>
      <c r="E30" s="918"/>
      <c r="F30" s="878" t="s">
        <v>9</v>
      </c>
      <c r="G30" s="879"/>
      <c r="H30" s="879"/>
      <c r="I30" s="880"/>
      <c r="J30" s="141"/>
      <c r="K30" s="142" t="s">
        <v>210</v>
      </c>
      <c r="L30" s="403"/>
      <c r="M30" s="144" t="s">
        <v>211</v>
      </c>
      <c r="N30" s="142" t="s">
        <v>212</v>
      </c>
      <c r="O30" s="143"/>
      <c r="P30" s="142" t="s">
        <v>210</v>
      </c>
      <c r="Q30" s="403"/>
      <c r="R30" s="162" t="s">
        <v>211</v>
      </c>
      <c r="S30" s="163"/>
      <c r="T30" s="164"/>
      <c r="U30" s="164"/>
      <c r="V30" s="164"/>
      <c r="W30" s="164"/>
      <c r="X30" s="164"/>
      <c r="Y30" s="164"/>
      <c r="Z30" s="164"/>
      <c r="AA30" s="164"/>
      <c r="AB30" s="164"/>
      <c r="AC30" s="164"/>
      <c r="AD30" s="164"/>
      <c r="AE30" s="187"/>
      <c r="AF30" s="136"/>
      <c r="AG30" s="136"/>
      <c r="AH30" s="136"/>
      <c r="AI30" s="136"/>
      <c r="AJ30" s="136"/>
      <c r="AK30" s="136"/>
      <c r="AL30" s="136"/>
      <c r="AM30" s="136"/>
      <c r="AN30" s="136"/>
      <c r="AO30" s="136"/>
    </row>
    <row r="31" spans="1:41" ht="18" customHeight="1" x14ac:dyDescent="0.2">
      <c r="A31" s="979"/>
      <c r="B31" s="919"/>
      <c r="C31" s="920"/>
      <c r="D31" s="920"/>
      <c r="E31" s="921"/>
      <c r="F31" s="811" t="s">
        <v>41</v>
      </c>
      <c r="G31" s="812"/>
      <c r="H31" s="812"/>
      <c r="I31" s="816"/>
      <c r="J31" s="922"/>
      <c r="K31" s="923"/>
      <c r="L31" s="923"/>
      <c r="M31" s="923"/>
      <c r="N31" s="923"/>
      <c r="O31" s="923"/>
      <c r="P31" s="923"/>
      <c r="Q31" s="923"/>
      <c r="R31" s="923"/>
      <c r="S31" s="923"/>
      <c r="T31" s="923"/>
      <c r="U31" s="923"/>
      <c r="V31" s="923"/>
      <c r="W31" s="923"/>
      <c r="X31" s="923"/>
      <c r="Y31" s="923"/>
      <c r="Z31" s="923"/>
      <c r="AA31" s="923"/>
      <c r="AB31" s="923"/>
      <c r="AC31" s="923"/>
      <c r="AD31" s="923"/>
      <c r="AE31" s="924"/>
      <c r="AF31" s="136"/>
      <c r="AG31" s="136"/>
      <c r="AH31" s="136"/>
      <c r="AI31" s="136"/>
      <c r="AJ31" s="136"/>
      <c r="AK31" s="136"/>
      <c r="AL31" s="136"/>
      <c r="AM31" s="136"/>
      <c r="AN31" s="136"/>
      <c r="AO31" s="136"/>
    </row>
    <row r="32" spans="1:41" ht="6" customHeight="1" thickBot="1" x14ac:dyDescent="0.25">
      <c r="A32" s="188"/>
      <c r="B32" s="148"/>
      <c r="C32" s="148"/>
      <c r="D32" s="148"/>
      <c r="E32" s="148"/>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89"/>
      <c r="AF32" s="136"/>
      <c r="AG32" s="136"/>
      <c r="AH32" s="136"/>
      <c r="AI32" s="136"/>
      <c r="AJ32" s="136"/>
      <c r="AK32" s="136"/>
      <c r="AL32" s="136"/>
      <c r="AM32" s="136"/>
      <c r="AN32" s="136"/>
      <c r="AO32" s="136"/>
    </row>
    <row r="33" spans="1:31" s="134" customFormat="1" ht="21" customHeight="1" thickBot="1" x14ac:dyDescent="0.25">
      <c r="A33" s="190"/>
      <c r="B33" s="951" t="s">
        <v>256</v>
      </c>
      <c r="C33" s="952"/>
      <c r="D33" s="37" t="s">
        <v>236</v>
      </c>
      <c r="E33" s="120"/>
      <c r="F33" s="120"/>
      <c r="G33" s="120"/>
      <c r="H33" s="120"/>
      <c r="I33" s="120"/>
      <c r="J33" s="120"/>
      <c r="K33" s="120"/>
      <c r="L33" s="120"/>
      <c r="M33" s="120"/>
      <c r="N33" s="120"/>
      <c r="O33" s="138"/>
      <c r="P33" s="138"/>
      <c r="Q33" s="138"/>
      <c r="R33" s="138"/>
      <c r="S33" s="138"/>
      <c r="T33" s="138"/>
      <c r="U33" s="138"/>
      <c r="V33" s="138"/>
      <c r="W33" s="138"/>
      <c r="X33" s="138"/>
      <c r="Y33" s="139"/>
      <c r="Z33" s="139"/>
      <c r="AA33" s="140"/>
      <c r="AB33" s="140"/>
      <c r="AC33" s="140"/>
      <c r="AD33" s="140"/>
      <c r="AE33" s="191"/>
    </row>
    <row r="34" spans="1:31" s="28" customFormat="1" ht="16.5" customHeight="1" x14ac:dyDescent="0.2">
      <c r="A34" s="867" t="s">
        <v>245</v>
      </c>
      <c r="B34" s="868"/>
      <c r="C34" s="868"/>
      <c r="D34" s="868"/>
      <c r="E34" s="868"/>
      <c r="F34" s="868"/>
      <c r="G34" s="868"/>
      <c r="H34" s="868"/>
      <c r="I34" s="868"/>
      <c r="J34" s="868"/>
      <c r="K34" s="868"/>
      <c r="L34" s="868"/>
      <c r="M34" s="868"/>
      <c r="N34" s="868"/>
      <c r="O34" s="868"/>
      <c r="P34" s="868"/>
      <c r="Q34" s="868"/>
      <c r="R34" s="868"/>
      <c r="S34" s="868"/>
      <c r="T34" s="868"/>
      <c r="U34" s="868"/>
      <c r="V34" s="868"/>
      <c r="W34" s="868"/>
      <c r="X34" s="868"/>
      <c r="Y34" s="868"/>
      <c r="Z34" s="868"/>
      <c r="AA34" s="868"/>
      <c r="AB34" s="868"/>
      <c r="AC34" s="868"/>
      <c r="AD34" s="868"/>
      <c r="AE34" s="869"/>
    </row>
    <row r="35" spans="1:31" s="28" customFormat="1" ht="16.5" customHeight="1" x14ac:dyDescent="0.2">
      <c r="A35" s="867" t="s">
        <v>246</v>
      </c>
      <c r="B35" s="868"/>
      <c r="C35" s="868"/>
      <c r="D35" s="868"/>
      <c r="E35" s="868"/>
      <c r="F35" s="868"/>
      <c r="G35" s="868"/>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9"/>
    </row>
    <row r="36" spans="1:31" s="28" customFormat="1" ht="16.5" customHeight="1" x14ac:dyDescent="0.2">
      <c r="A36" s="867" t="s">
        <v>247</v>
      </c>
      <c r="B36" s="868"/>
      <c r="C36" s="868"/>
      <c r="D36" s="868"/>
      <c r="E36" s="868"/>
      <c r="F36" s="868"/>
      <c r="G36" s="868"/>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9"/>
    </row>
    <row r="37" spans="1:31" s="28" customFormat="1" ht="16.5" customHeight="1" x14ac:dyDescent="0.2">
      <c r="A37" s="867" t="s">
        <v>248</v>
      </c>
      <c r="B37" s="868"/>
      <c r="C37" s="868"/>
      <c r="D37" s="868"/>
      <c r="E37" s="868"/>
      <c r="F37" s="868"/>
      <c r="G37" s="868"/>
      <c r="H37" s="868"/>
      <c r="I37" s="868"/>
      <c r="J37" s="868"/>
      <c r="K37" s="868"/>
      <c r="L37" s="868"/>
      <c r="M37" s="868"/>
      <c r="N37" s="868"/>
      <c r="O37" s="868"/>
      <c r="P37" s="868"/>
      <c r="Q37" s="868"/>
      <c r="R37" s="868"/>
      <c r="S37" s="868"/>
      <c r="T37" s="868"/>
      <c r="U37" s="868"/>
      <c r="V37" s="868"/>
      <c r="W37" s="868"/>
      <c r="X37" s="868"/>
      <c r="Y37" s="868"/>
      <c r="Z37" s="868"/>
      <c r="AA37" s="868"/>
      <c r="AB37" s="868"/>
      <c r="AC37" s="868"/>
      <c r="AD37" s="868"/>
      <c r="AE37" s="869"/>
    </row>
    <row r="38" spans="1:31" s="28" customFormat="1" ht="16.5" customHeight="1" x14ac:dyDescent="0.2">
      <c r="A38" s="867" t="s">
        <v>249</v>
      </c>
      <c r="B38" s="868"/>
      <c r="C38" s="868"/>
      <c r="D38" s="868"/>
      <c r="E38" s="868"/>
      <c r="F38" s="868"/>
      <c r="G38" s="868"/>
      <c r="H38" s="868"/>
      <c r="I38" s="868"/>
      <c r="J38" s="868"/>
      <c r="K38" s="868"/>
      <c r="L38" s="868"/>
      <c r="M38" s="868"/>
      <c r="N38" s="868"/>
      <c r="O38" s="868"/>
      <c r="P38" s="868"/>
      <c r="Q38" s="868"/>
      <c r="R38" s="868"/>
      <c r="S38" s="868"/>
      <c r="T38" s="868"/>
      <c r="U38" s="868"/>
      <c r="V38" s="868"/>
      <c r="W38" s="868"/>
      <c r="X38" s="868"/>
      <c r="Y38" s="868"/>
      <c r="Z38" s="868"/>
      <c r="AA38" s="868"/>
      <c r="AB38" s="868"/>
      <c r="AC38" s="868"/>
      <c r="AD38" s="868"/>
      <c r="AE38" s="869"/>
    </row>
    <row r="39" spans="1:31" s="28" customFormat="1" ht="16.5" customHeight="1" x14ac:dyDescent="0.2">
      <c r="A39" s="867" t="s">
        <v>250</v>
      </c>
      <c r="B39" s="868"/>
      <c r="C39" s="868"/>
      <c r="D39" s="868"/>
      <c r="E39" s="868"/>
      <c r="F39" s="868"/>
      <c r="G39" s="868"/>
      <c r="H39" s="868"/>
      <c r="I39" s="868"/>
      <c r="J39" s="868"/>
      <c r="K39" s="868"/>
      <c r="L39" s="868"/>
      <c r="M39" s="868"/>
      <c r="N39" s="868"/>
      <c r="O39" s="868"/>
      <c r="P39" s="868"/>
      <c r="Q39" s="868"/>
      <c r="R39" s="868"/>
      <c r="S39" s="868"/>
      <c r="T39" s="868"/>
      <c r="U39" s="868"/>
      <c r="V39" s="868"/>
      <c r="W39" s="868"/>
      <c r="X39" s="868"/>
      <c r="Y39" s="868"/>
      <c r="Z39" s="868"/>
      <c r="AA39" s="868"/>
      <c r="AB39" s="868"/>
      <c r="AC39" s="868"/>
      <c r="AD39" s="868"/>
      <c r="AE39" s="869"/>
    </row>
    <row r="40" spans="1:31" s="28" customFormat="1" ht="16.5" customHeight="1" x14ac:dyDescent="0.2">
      <c r="A40" s="867" t="s">
        <v>333</v>
      </c>
      <c r="B40" s="868"/>
      <c r="C40" s="868"/>
      <c r="D40" s="868"/>
      <c r="E40" s="868"/>
      <c r="F40" s="868"/>
      <c r="G40" s="868"/>
      <c r="H40" s="868"/>
      <c r="I40" s="868"/>
      <c r="J40" s="868"/>
      <c r="K40" s="868"/>
      <c r="L40" s="868"/>
      <c r="M40" s="868"/>
      <c r="N40" s="868"/>
      <c r="O40" s="868"/>
      <c r="P40" s="868"/>
      <c r="Q40" s="868"/>
      <c r="R40" s="868"/>
      <c r="S40" s="868"/>
      <c r="T40" s="868"/>
      <c r="U40" s="868"/>
      <c r="V40" s="868"/>
      <c r="W40" s="868"/>
      <c r="X40" s="868"/>
      <c r="Y40" s="868"/>
      <c r="Z40" s="868"/>
      <c r="AA40" s="868"/>
      <c r="AB40" s="868"/>
      <c r="AC40" s="868"/>
      <c r="AD40" s="868"/>
      <c r="AE40" s="869"/>
    </row>
    <row r="41" spans="1:31" s="134" customFormat="1" ht="16.5" customHeight="1" x14ac:dyDescent="0.2">
      <c r="A41" s="867" t="s">
        <v>331</v>
      </c>
      <c r="B41" s="868"/>
      <c r="C41" s="868"/>
      <c r="D41" s="868"/>
      <c r="E41" s="868"/>
      <c r="F41" s="868"/>
      <c r="G41" s="868"/>
      <c r="H41" s="868"/>
      <c r="I41" s="868"/>
      <c r="J41" s="868"/>
      <c r="K41" s="868"/>
      <c r="L41" s="868"/>
      <c r="M41" s="868"/>
      <c r="N41" s="868"/>
      <c r="O41" s="868"/>
      <c r="P41" s="868"/>
      <c r="Q41" s="868"/>
      <c r="R41" s="868"/>
      <c r="S41" s="868"/>
      <c r="T41" s="868"/>
      <c r="U41" s="868"/>
      <c r="V41" s="868"/>
      <c r="W41" s="868"/>
      <c r="X41" s="868"/>
      <c r="Y41" s="868"/>
      <c r="Z41" s="868"/>
      <c r="AA41" s="868"/>
      <c r="AB41" s="868"/>
      <c r="AC41" s="868"/>
      <c r="AD41" s="868"/>
      <c r="AE41" s="869"/>
    </row>
    <row r="42" spans="1:31" s="134" customFormat="1" ht="16.5" customHeight="1" x14ac:dyDescent="0.2">
      <c r="A42" s="867" t="s">
        <v>332</v>
      </c>
      <c r="B42" s="868"/>
      <c r="C42" s="868"/>
      <c r="D42" s="868"/>
      <c r="E42" s="868"/>
      <c r="F42" s="868"/>
      <c r="G42" s="868"/>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9"/>
    </row>
    <row r="43" spans="1:31" s="134" customFormat="1" ht="4.5" customHeight="1" x14ac:dyDescent="0.2">
      <c r="A43" s="223"/>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4"/>
    </row>
    <row r="44" spans="1:31" s="134" customFormat="1" ht="18" customHeight="1" x14ac:dyDescent="0.2">
      <c r="A44" s="889" t="s">
        <v>71</v>
      </c>
      <c r="B44" s="894"/>
      <c r="C44" s="894"/>
      <c r="D44" s="894"/>
      <c r="E44" s="894"/>
      <c r="F44" s="894"/>
      <c r="G44" s="894"/>
      <c r="H44" s="892" t="s">
        <v>5</v>
      </c>
      <c r="I44" s="892"/>
      <c r="J44" s="892"/>
      <c r="K44" s="892"/>
      <c r="L44" s="892"/>
      <c r="M44" s="892"/>
      <c r="N44" s="892" t="s">
        <v>6</v>
      </c>
      <c r="O44" s="892"/>
      <c r="P44" s="892"/>
      <c r="Q44" s="892"/>
      <c r="R44" s="892"/>
      <c r="S44" s="892"/>
      <c r="T44" s="892" t="s">
        <v>7</v>
      </c>
      <c r="U44" s="892"/>
      <c r="V44" s="892"/>
      <c r="W44" s="892"/>
      <c r="X44" s="892"/>
      <c r="Y44" s="892"/>
      <c r="Z44" s="892" t="s">
        <v>8</v>
      </c>
      <c r="AA44" s="892"/>
      <c r="AB44" s="892"/>
      <c r="AC44" s="892"/>
      <c r="AD44" s="892"/>
      <c r="AE44" s="892"/>
    </row>
    <row r="45" spans="1:31" s="134" customFormat="1" ht="18" customHeight="1" x14ac:dyDescent="0.2">
      <c r="A45" s="890"/>
      <c r="B45" s="894"/>
      <c r="C45" s="894"/>
      <c r="D45" s="894"/>
      <c r="E45" s="894"/>
      <c r="F45" s="894"/>
      <c r="G45" s="894"/>
      <c r="H45" s="892" t="s">
        <v>241</v>
      </c>
      <c r="I45" s="892"/>
      <c r="J45" s="892"/>
      <c r="K45" s="892" t="s">
        <v>240</v>
      </c>
      <c r="L45" s="892"/>
      <c r="M45" s="892"/>
      <c r="N45" s="892" t="s">
        <v>241</v>
      </c>
      <c r="O45" s="892"/>
      <c r="P45" s="892"/>
      <c r="Q45" s="892" t="s">
        <v>240</v>
      </c>
      <c r="R45" s="892"/>
      <c r="S45" s="892"/>
      <c r="T45" s="892" t="s">
        <v>241</v>
      </c>
      <c r="U45" s="892"/>
      <c r="V45" s="892"/>
      <c r="W45" s="892" t="s">
        <v>240</v>
      </c>
      <c r="X45" s="892"/>
      <c r="Y45" s="892"/>
      <c r="Z45" s="892" t="s">
        <v>241</v>
      </c>
      <c r="AA45" s="892"/>
      <c r="AB45" s="892"/>
      <c r="AC45" s="892" t="s">
        <v>240</v>
      </c>
      <c r="AD45" s="892"/>
      <c r="AE45" s="892"/>
    </row>
    <row r="46" spans="1:31" s="134" customFormat="1" ht="18" customHeight="1" x14ac:dyDescent="0.2">
      <c r="A46" s="890"/>
      <c r="B46" s="892" t="s">
        <v>238</v>
      </c>
      <c r="C46" s="892"/>
      <c r="D46" s="892"/>
      <c r="E46" s="892"/>
      <c r="F46" s="892"/>
      <c r="G46" s="892"/>
      <c r="H46" s="895"/>
      <c r="I46" s="895"/>
      <c r="J46" s="895"/>
      <c r="K46" s="895"/>
      <c r="L46" s="895"/>
      <c r="M46" s="895"/>
      <c r="N46" s="895"/>
      <c r="O46" s="895"/>
      <c r="P46" s="895"/>
      <c r="Q46" s="895"/>
      <c r="R46" s="895"/>
      <c r="S46" s="895"/>
      <c r="T46" s="895"/>
      <c r="U46" s="895"/>
      <c r="V46" s="895"/>
      <c r="W46" s="895"/>
      <c r="X46" s="895"/>
      <c r="Y46" s="895"/>
      <c r="Z46" s="895"/>
      <c r="AA46" s="895"/>
      <c r="AB46" s="895"/>
      <c r="AC46" s="895"/>
      <c r="AD46" s="895"/>
      <c r="AE46" s="895"/>
    </row>
    <row r="47" spans="1:31" s="134" customFormat="1" ht="18" customHeight="1" x14ac:dyDescent="0.2">
      <c r="A47" s="890"/>
      <c r="B47" s="892" t="s">
        <v>239</v>
      </c>
      <c r="C47" s="892"/>
      <c r="D47" s="892"/>
      <c r="E47" s="892"/>
      <c r="F47" s="892"/>
      <c r="G47" s="892"/>
      <c r="H47" s="895"/>
      <c r="I47" s="895"/>
      <c r="J47" s="895"/>
      <c r="K47" s="895"/>
      <c r="L47" s="895"/>
      <c r="M47" s="895"/>
      <c r="N47" s="895"/>
      <c r="O47" s="895"/>
      <c r="P47" s="895"/>
      <c r="Q47" s="895"/>
      <c r="R47" s="895"/>
      <c r="S47" s="895"/>
      <c r="T47" s="895"/>
      <c r="U47" s="895"/>
      <c r="V47" s="895"/>
      <c r="W47" s="895"/>
      <c r="X47" s="895"/>
      <c r="Y47" s="895"/>
      <c r="Z47" s="895"/>
      <c r="AA47" s="895"/>
      <c r="AB47" s="895"/>
      <c r="AC47" s="895"/>
      <c r="AD47" s="895"/>
      <c r="AE47" s="895"/>
    </row>
    <row r="48" spans="1:31" s="134" customFormat="1" ht="18" customHeight="1" x14ac:dyDescent="0.2">
      <c r="A48" s="977" t="s">
        <v>255</v>
      </c>
      <c r="B48" s="897" t="s">
        <v>253</v>
      </c>
      <c r="C48" s="898"/>
      <c r="D48" s="898"/>
      <c r="E48" s="898"/>
      <c r="F48" s="898"/>
      <c r="G48" s="898"/>
      <c r="H48" s="898"/>
      <c r="I48" s="898"/>
      <c r="J48" s="898"/>
      <c r="K48" s="898"/>
      <c r="L48" s="898"/>
      <c r="M48" s="898"/>
      <c r="N48" s="898"/>
      <c r="O48" s="898"/>
      <c r="P48" s="898"/>
      <c r="Q48" s="898"/>
      <c r="R48" s="943"/>
      <c r="S48" s="944"/>
      <c r="T48" s="944"/>
      <c r="U48" s="944"/>
      <c r="V48" s="119" t="s">
        <v>4</v>
      </c>
      <c r="W48" s="945"/>
      <c r="X48" s="946"/>
      <c r="Y48" s="946"/>
      <c r="Z48" s="946"/>
      <c r="AA48" s="946"/>
      <c r="AB48" s="946"/>
      <c r="AC48" s="946"/>
      <c r="AD48" s="946"/>
      <c r="AE48" s="947"/>
    </row>
    <row r="49" spans="1:41" s="134" customFormat="1" ht="18" customHeight="1" x14ac:dyDescent="0.2">
      <c r="A49" s="978"/>
      <c r="B49" s="897" t="s">
        <v>254</v>
      </c>
      <c r="C49" s="898"/>
      <c r="D49" s="898"/>
      <c r="E49" s="898"/>
      <c r="F49" s="898"/>
      <c r="G49" s="898"/>
      <c r="H49" s="898"/>
      <c r="I49" s="898"/>
      <c r="J49" s="898"/>
      <c r="K49" s="898"/>
      <c r="L49" s="898"/>
      <c r="M49" s="898"/>
      <c r="N49" s="898"/>
      <c r="O49" s="898"/>
      <c r="P49" s="898"/>
      <c r="Q49" s="898"/>
      <c r="R49" s="943"/>
      <c r="S49" s="944"/>
      <c r="T49" s="944"/>
      <c r="U49" s="944"/>
      <c r="V49" s="119" t="s">
        <v>235</v>
      </c>
      <c r="W49" s="948"/>
      <c r="X49" s="949"/>
      <c r="Y49" s="949"/>
      <c r="Z49" s="949"/>
      <c r="AA49" s="949"/>
      <c r="AB49" s="949"/>
      <c r="AC49" s="949"/>
      <c r="AD49" s="949"/>
      <c r="AE49" s="950"/>
    </row>
    <row r="50" spans="1:41" ht="18" customHeight="1" x14ac:dyDescent="0.2">
      <c r="A50" s="978"/>
      <c r="B50" s="883" t="s">
        <v>242</v>
      </c>
      <c r="C50" s="884"/>
      <c r="D50" s="884"/>
      <c r="E50" s="885"/>
      <c r="F50" s="161" t="s">
        <v>33</v>
      </c>
      <c r="G50" s="161" t="s">
        <v>34</v>
      </c>
      <c r="H50" s="161" t="s">
        <v>35</v>
      </c>
      <c r="I50" s="161" t="s">
        <v>36</v>
      </c>
      <c r="J50" s="165" t="s">
        <v>37</v>
      </c>
      <c r="K50" s="161" t="s">
        <v>38</v>
      </c>
      <c r="L50" s="161" t="s">
        <v>39</v>
      </c>
      <c r="M50" s="161" t="s">
        <v>40</v>
      </c>
      <c r="N50" s="937" t="s">
        <v>208</v>
      </c>
      <c r="O50" s="938"/>
      <c r="P50" s="938"/>
      <c r="Q50" s="938"/>
      <c r="R50" s="938"/>
      <c r="S50" s="939"/>
      <c r="T50" s="907"/>
      <c r="U50" s="908"/>
      <c r="V50" s="908"/>
      <c r="W50" s="908"/>
      <c r="X50" s="908"/>
      <c r="Y50" s="908"/>
      <c r="Z50" s="908"/>
      <c r="AA50" s="908"/>
      <c r="AB50" s="908"/>
      <c r="AC50" s="908"/>
      <c r="AD50" s="908"/>
      <c r="AE50" s="909"/>
      <c r="AF50" s="136"/>
      <c r="AG50" s="136"/>
      <c r="AH50" s="136"/>
      <c r="AI50" s="136"/>
      <c r="AJ50" s="136"/>
      <c r="AK50" s="136"/>
      <c r="AL50" s="136"/>
      <c r="AM50" s="136"/>
      <c r="AN50" s="136"/>
      <c r="AO50" s="136"/>
    </row>
    <row r="51" spans="1:41" ht="22.5" customHeight="1" x14ac:dyDescent="0.2">
      <c r="A51" s="978"/>
      <c r="B51" s="899"/>
      <c r="C51" s="900"/>
      <c r="D51" s="900"/>
      <c r="E51" s="901"/>
      <c r="F51" s="166"/>
      <c r="G51" s="166"/>
      <c r="H51" s="166"/>
      <c r="I51" s="166"/>
      <c r="J51" s="166"/>
      <c r="K51" s="166"/>
      <c r="L51" s="166"/>
      <c r="M51" s="166"/>
      <c r="N51" s="940"/>
      <c r="O51" s="941"/>
      <c r="P51" s="941"/>
      <c r="Q51" s="941"/>
      <c r="R51" s="941"/>
      <c r="S51" s="942"/>
      <c r="T51" s="910"/>
      <c r="U51" s="911"/>
      <c r="V51" s="911"/>
      <c r="W51" s="911"/>
      <c r="X51" s="911"/>
      <c r="Y51" s="911"/>
      <c r="Z51" s="911"/>
      <c r="AA51" s="911"/>
      <c r="AB51" s="911"/>
      <c r="AC51" s="911"/>
      <c r="AD51" s="911"/>
      <c r="AE51" s="912"/>
      <c r="AF51" s="136"/>
      <c r="AG51" s="136"/>
      <c r="AH51" s="136"/>
      <c r="AI51" s="136"/>
      <c r="AJ51" s="136"/>
      <c r="AK51" s="136"/>
      <c r="AL51" s="136"/>
      <c r="AM51" s="136"/>
      <c r="AN51" s="136"/>
      <c r="AO51" s="136"/>
    </row>
    <row r="52" spans="1:41" ht="18" customHeight="1" x14ac:dyDescent="0.2">
      <c r="A52" s="978"/>
      <c r="B52" s="913" t="s">
        <v>14</v>
      </c>
      <c r="C52" s="914"/>
      <c r="D52" s="914"/>
      <c r="E52" s="915"/>
      <c r="F52" s="811" t="s">
        <v>209</v>
      </c>
      <c r="G52" s="812"/>
      <c r="H52" s="812"/>
      <c r="I52" s="816"/>
      <c r="J52" s="141"/>
      <c r="K52" s="142" t="s">
        <v>210</v>
      </c>
      <c r="L52" s="403"/>
      <c r="M52" s="144" t="s">
        <v>211</v>
      </c>
      <c r="N52" s="142" t="s">
        <v>212</v>
      </c>
      <c r="O52" s="143"/>
      <c r="P52" s="142" t="s">
        <v>210</v>
      </c>
      <c r="Q52" s="403"/>
      <c r="R52" s="162" t="s">
        <v>211</v>
      </c>
      <c r="S52" s="145"/>
      <c r="T52" s="136"/>
      <c r="U52" s="136"/>
      <c r="V52" s="136"/>
      <c r="W52" s="136"/>
      <c r="X52" s="136"/>
      <c r="Y52" s="136"/>
      <c r="Z52" s="136"/>
      <c r="AA52" s="136"/>
      <c r="AB52" s="136"/>
      <c r="AC52" s="136"/>
      <c r="AD52" s="136"/>
      <c r="AE52" s="186"/>
      <c r="AG52" s="136"/>
      <c r="AH52" s="136"/>
      <c r="AI52" s="136"/>
      <c r="AJ52" s="136"/>
      <c r="AK52" s="136"/>
      <c r="AL52" s="136"/>
      <c r="AM52" s="136"/>
      <c r="AN52" s="136"/>
      <c r="AO52" s="136"/>
    </row>
    <row r="53" spans="1:41" ht="18" customHeight="1" x14ac:dyDescent="0.2">
      <c r="A53" s="978"/>
      <c r="B53" s="916"/>
      <c r="C53" s="917"/>
      <c r="D53" s="917"/>
      <c r="E53" s="918"/>
      <c r="F53" s="811" t="s">
        <v>213</v>
      </c>
      <c r="G53" s="812"/>
      <c r="H53" s="812"/>
      <c r="I53" s="816"/>
      <c r="J53" s="141"/>
      <c r="K53" s="142" t="s">
        <v>210</v>
      </c>
      <c r="L53" s="403"/>
      <c r="M53" s="144" t="s">
        <v>211</v>
      </c>
      <c r="N53" s="142" t="s">
        <v>212</v>
      </c>
      <c r="O53" s="143"/>
      <c r="P53" s="142" t="s">
        <v>210</v>
      </c>
      <c r="Q53" s="403"/>
      <c r="R53" s="162" t="s">
        <v>211</v>
      </c>
      <c r="S53" s="146"/>
      <c r="T53" s="136"/>
      <c r="U53" s="136"/>
      <c r="V53" s="136"/>
      <c r="W53" s="136"/>
      <c r="X53" s="136"/>
      <c r="Y53" s="136"/>
      <c r="Z53" s="136"/>
      <c r="AA53" s="136"/>
      <c r="AB53" s="136"/>
      <c r="AC53" s="136"/>
      <c r="AD53" s="136"/>
      <c r="AE53" s="186"/>
      <c r="AG53" s="136"/>
      <c r="AH53" s="136"/>
      <c r="AI53" s="136"/>
      <c r="AJ53" s="136"/>
      <c r="AK53" s="136"/>
      <c r="AL53" s="136"/>
      <c r="AM53" s="136"/>
      <c r="AN53" s="136"/>
      <c r="AO53" s="136"/>
    </row>
    <row r="54" spans="1:41" ht="18" customHeight="1" x14ac:dyDescent="0.2">
      <c r="A54" s="978"/>
      <c r="B54" s="916"/>
      <c r="C54" s="917"/>
      <c r="D54" s="917"/>
      <c r="E54" s="918"/>
      <c r="F54" s="878" t="s">
        <v>214</v>
      </c>
      <c r="G54" s="879"/>
      <c r="H54" s="879"/>
      <c r="I54" s="880"/>
      <c r="J54" s="141"/>
      <c r="K54" s="142" t="s">
        <v>210</v>
      </c>
      <c r="L54" s="403"/>
      <c r="M54" s="144" t="s">
        <v>211</v>
      </c>
      <c r="N54" s="142" t="s">
        <v>212</v>
      </c>
      <c r="O54" s="143"/>
      <c r="P54" s="142" t="s">
        <v>210</v>
      </c>
      <c r="Q54" s="403"/>
      <c r="R54" s="162" t="s">
        <v>211</v>
      </c>
      <c r="S54" s="146"/>
      <c r="T54" s="136"/>
      <c r="U54" s="136"/>
      <c r="V54" s="136"/>
      <c r="W54" s="136"/>
      <c r="X54" s="136"/>
      <c r="Y54" s="136"/>
      <c r="Z54" s="136"/>
      <c r="AA54" s="136"/>
      <c r="AB54" s="136"/>
      <c r="AC54" s="136"/>
      <c r="AD54" s="136"/>
      <c r="AE54" s="186"/>
      <c r="AG54" s="136"/>
      <c r="AH54" s="136"/>
      <c r="AI54" s="136"/>
      <c r="AJ54" s="136"/>
      <c r="AK54" s="136"/>
      <c r="AL54" s="136"/>
      <c r="AM54" s="136"/>
      <c r="AN54" s="136"/>
      <c r="AO54" s="136"/>
    </row>
    <row r="55" spans="1:41" ht="18" customHeight="1" x14ac:dyDescent="0.2">
      <c r="A55" s="978"/>
      <c r="B55" s="916"/>
      <c r="C55" s="917"/>
      <c r="D55" s="917"/>
      <c r="E55" s="918"/>
      <c r="F55" s="878" t="s">
        <v>9</v>
      </c>
      <c r="G55" s="879"/>
      <c r="H55" s="879"/>
      <c r="I55" s="880"/>
      <c r="J55" s="141"/>
      <c r="K55" s="142" t="s">
        <v>210</v>
      </c>
      <c r="L55" s="403"/>
      <c r="M55" s="144" t="s">
        <v>211</v>
      </c>
      <c r="N55" s="142" t="s">
        <v>212</v>
      </c>
      <c r="O55" s="143"/>
      <c r="P55" s="142" t="s">
        <v>210</v>
      </c>
      <c r="Q55" s="403"/>
      <c r="R55" s="162" t="s">
        <v>211</v>
      </c>
      <c r="S55" s="163"/>
      <c r="T55" s="164"/>
      <c r="U55" s="164"/>
      <c r="V55" s="164"/>
      <c r="W55" s="164"/>
      <c r="X55" s="164"/>
      <c r="Y55" s="164"/>
      <c r="Z55" s="164"/>
      <c r="AA55" s="164"/>
      <c r="AB55" s="164"/>
      <c r="AC55" s="164"/>
      <c r="AD55" s="164"/>
      <c r="AE55" s="187"/>
      <c r="AF55" s="136"/>
      <c r="AG55" s="136"/>
      <c r="AH55" s="136"/>
      <c r="AI55" s="136"/>
      <c r="AJ55" s="136"/>
      <c r="AK55" s="136"/>
      <c r="AL55" s="136"/>
      <c r="AM55" s="136"/>
      <c r="AN55" s="136"/>
      <c r="AO55" s="136"/>
    </row>
    <row r="56" spans="1:41" ht="18" customHeight="1" x14ac:dyDescent="0.2">
      <c r="A56" s="979"/>
      <c r="B56" s="919"/>
      <c r="C56" s="920"/>
      <c r="D56" s="920"/>
      <c r="E56" s="921"/>
      <c r="F56" s="811" t="s">
        <v>41</v>
      </c>
      <c r="G56" s="812"/>
      <c r="H56" s="812"/>
      <c r="I56" s="816"/>
      <c r="J56" s="922"/>
      <c r="K56" s="923"/>
      <c r="L56" s="923"/>
      <c r="M56" s="923"/>
      <c r="N56" s="923"/>
      <c r="O56" s="923"/>
      <c r="P56" s="923"/>
      <c r="Q56" s="923"/>
      <c r="R56" s="923"/>
      <c r="S56" s="923"/>
      <c r="T56" s="923"/>
      <c r="U56" s="923"/>
      <c r="V56" s="923"/>
      <c r="W56" s="923"/>
      <c r="X56" s="923"/>
      <c r="Y56" s="923"/>
      <c r="Z56" s="923"/>
      <c r="AA56" s="923"/>
      <c r="AB56" s="923"/>
      <c r="AC56" s="923"/>
      <c r="AD56" s="923"/>
      <c r="AE56" s="924"/>
      <c r="AF56" s="136"/>
      <c r="AG56" s="136"/>
      <c r="AH56" s="136"/>
      <c r="AI56" s="136"/>
      <c r="AJ56" s="136"/>
      <c r="AK56" s="136"/>
      <c r="AL56" s="136"/>
      <c r="AM56" s="136"/>
      <c r="AN56" s="136"/>
      <c r="AO56" s="136"/>
    </row>
    <row r="57" spans="1:41" ht="14.25" customHeight="1" x14ac:dyDescent="0.2">
      <c r="A57" s="150" t="s">
        <v>223</v>
      </c>
      <c r="B57" s="151" t="s">
        <v>224</v>
      </c>
      <c r="C57" s="152" t="s">
        <v>225</v>
      </c>
      <c r="D57" s="153"/>
      <c r="E57" s="154"/>
      <c r="F57" s="155"/>
      <c r="G57" s="155"/>
      <c r="H57" s="155"/>
      <c r="I57" s="155"/>
      <c r="J57" s="155"/>
      <c r="K57" s="155"/>
      <c r="L57" s="155"/>
      <c r="M57" s="155"/>
      <c r="N57" s="155"/>
      <c r="O57" s="155"/>
      <c r="P57" s="155"/>
      <c r="Q57" s="155"/>
      <c r="R57" s="155"/>
      <c r="S57" s="155"/>
      <c r="T57" s="155"/>
      <c r="U57" s="155"/>
      <c r="V57" s="155"/>
      <c r="W57" s="155"/>
      <c r="X57" s="155"/>
      <c r="Y57" s="154"/>
      <c r="Z57" s="154"/>
      <c r="AA57" s="154"/>
      <c r="AB57" s="154"/>
      <c r="AC57" s="154"/>
      <c r="AD57" s="154"/>
      <c r="AE57" s="154"/>
      <c r="AF57" s="136"/>
      <c r="AG57" s="136"/>
      <c r="AH57" s="136"/>
      <c r="AI57" s="136"/>
      <c r="AJ57" s="136"/>
      <c r="AK57" s="136"/>
      <c r="AL57" s="136"/>
      <c r="AM57" s="136"/>
      <c r="AN57" s="136"/>
      <c r="AO57" s="136"/>
    </row>
    <row r="58" spans="1:41" ht="14.25" customHeight="1" x14ac:dyDescent="0.2">
      <c r="A58" s="150"/>
      <c r="B58" s="156"/>
      <c r="C58" s="150"/>
      <c r="D58" s="152"/>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36"/>
      <c r="AG58" s="136"/>
      <c r="AH58" s="136"/>
      <c r="AI58" s="136"/>
      <c r="AJ58" s="136"/>
      <c r="AK58" s="136"/>
      <c r="AL58" s="136"/>
      <c r="AM58" s="136"/>
      <c r="AN58" s="136"/>
      <c r="AO58" s="136"/>
    </row>
    <row r="59" spans="1:41" s="157" customFormat="1" ht="49.5" customHeight="1" x14ac:dyDescent="0.2"/>
    <row r="60" spans="1:41" s="158" customFormat="1" ht="14.25" customHeight="1" x14ac:dyDescent="0.2">
      <c r="Y60" s="159"/>
    </row>
    <row r="61" spans="1:41" s="158" customFormat="1" ht="14.25" customHeight="1" x14ac:dyDescent="0.2"/>
    <row r="62" spans="1:41" x14ac:dyDescent="0.2">
      <c r="D62" s="153"/>
    </row>
    <row r="63" spans="1:41" x14ac:dyDescent="0.2">
      <c r="D63" s="153"/>
    </row>
  </sheetData>
  <mergeCells count="124">
    <mergeCell ref="W47:Y47"/>
    <mergeCell ref="Z47:AB47"/>
    <mergeCell ref="AC47:AE47"/>
    <mergeCell ref="A48:A56"/>
    <mergeCell ref="B48:Q48"/>
    <mergeCell ref="R48:U48"/>
    <mergeCell ref="W48:AE49"/>
    <mergeCell ref="B49:Q49"/>
    <mergeCell ref="R49:U49"/>
    <mergeCell ref="B50:E51"/>
    <mergeCell ref="B47:G47"/>
    <mergeCell ref="H47:J47"/>
    <mergeCell ref="K47:M47"/>
    <mergeCell ref="N47:P47"/>
    <mergeCell ref="Q47:S47"/>
    <mergeCell ref="T47:V47"/>
    <mergeCell ref="N50:S51"/>
    <mergeCell ref="T50:AE51"/>
    <mergeCell ref="B52:E56"/>
    <mergeCell ref="F52:I52"/>
    <mergeCell ref="F53:I53"/>
    <mergeCell ref="F54:I54"/>
    <mergeCell ref="F55:I55"/>
    <mergeCell ref="F56:I56"/>
    <mergeCell ref="J56:AE56"/>
    <mergeCell ref="A38:AE38"/>
    <mergeCell ref="A39:AE39"/>
    <mergeCell ref="A40:AE40"/>
    <mergeCell ref="A41:AE41"/>
    <mergeCell ref="A42:AE42"/>
    <mergeCell ref="A44:A47"/>
    <mergeCell ref="B44:G45"/>
    <mergeCell ref="H44:M44"/>
    <mergeCell ref="N44:S44"/>
    <mergeCell ref="T44:Y44"/>
    <mergeCell ref="Z44:AE44"/>
    <mergeCell ref="H45:J45"/>
    <mergeCell ref="AC45:AE45"/>
    <mergeCell ref="B46:G46"/>
    <mergeCell ref="H46:J46"/>
    <mergeCell ref="K46:M46"/>
    <mergeCell ref="N46:P46"/>
    <mergeCell ref="Q46:S46"/>
    <mergeCell ref="T46:V46"/>
    <mergeCell ref="W46:Y46"/>
    <mergeCell ref="Z46:AB46"/>
    <mergeCell ref="AC46:AE46"/>
    <mergeCell ref="K45:M45"/>
    <mergeCell ref="N45:P45"/>
    <mergeCell ref="A36:AE36"/>
    <mergeCell ref="A37:AE37"/>
    <mergeCell ref="B33:C33"/>
    <mergeCell ref="B25:E26"/>
    <mergeCell ref="N25:S26"/>
    <mergeCell ref="T25:AE26"/>
    <mergeCell ref="B27:E31"/>
    <mergeCell ref="F27:I27"/>
    <mergeCell ref="F28:I28"/>
    <mergeCell ref="F29:I29"/>
    <mergeCell ref="F30:I30"/>
    <mergeCell ref="F31:I31"/>
    <mergeCell ref="J31:AE31"/>
    <mergeCell ref="Q45:S45"/>
    <mergeCell ref="T45:V45"/>
    <mergeCell ref="W45:Y45"/>
    <mergeCell ref="Z45:AB45"/>
    <mergeCell ref="A23:A31"/>
    <mergeCell ref="A34:AE34"/>
    <mergeCell ref="A35:AE35"/>
    <mergeCell ref="B23:Q23"/>
    <mergeCell ref="R23:U23"/>
    <mergeCell ref="W23:AE24"/>
    <mergeCell ref="B24:Q24"/>
    <mergeCell ref="R24:U24"/>
    <mergeCell ref="W22:Y22"/>
    <mergeCell ref="Z22:AB22"/>
    <mergeCell ref="AC22:AE22"/>
    <mergeCell ref="A16:AE16"/>
    <mergeCell ref="A17:AE17"/>
    <mergeCell ref="A15:AE15"/>
    <mergeCell ref="A19:A22"/>
    <mergeCell ref="B22:G22"/>
    <mergeCell ref="H22:J22"/>
    <mergeCell ref="K22:M22"/>
    <mergeCell ref="N22:P22"/>
    <mergeCell ref="Q22:S22"/>
    <mergeCell ref="T22:V22"/>
    <mergeCell ref="T20:V20"/>
    <mergeCell ref="W20:Y20"/>
    <mergeCell ref="Z20:AB20"/>
    <mergeCell ref="N20:P20"/>
    <mergeCell ref="Q20:S20"/>
    <mergeCell ref="AC20:AE20"/>
    <mergeCell ref="B21:G21"/>
    <mergeCell ref="H21:J21"/>
    <mergeCell ref="K21:M21"/>
    <mergeCell ref="N21:P21"/>
    <mergeCell ref="Q21:S21"/>
    <mergeCell ref="T21:V21"/>
    <mergeCell ref="W21:Y21"/>
    <mergeCell ref="Z21:AB21"/>
    <mergeCell ref="AC21:AE21"/>
    <mergeCell ref="B19:G20"/>
    <mergeCell ref="H19:M19"/>
    <mergeCell ref="N19:S19"/>
    <mergeCell ref="T19:Y19"/>
    <mergeCell ref="H20:J20"/>
    <mergeCell ref="K20:M20"/>
    <mergeCell ref="Z19:AE19"/>
    <mergeCell ref="A2:D2"/>
    <mergeCell ref="E2:AE2"/>
    <mergeCell ref="A3:AE3"/>
    <mergeCell ref="F5:AE5"/>
    <mergeCell ref="F6:AE6"/>
    <mergeCell ref="A11:AE11"/>
    <mergeCell ref="A12:AE12"/>
    <mergeCell ref="A13:AE13"/>
    <mergeCell ref="A14:AE14"/>
    <mergeCell ref="A5:E5"/>
    <mergeCell ref="A6:E6"/>
    <mergeCell ref="A10:AE10"/>
    <mergeCell ref="A7:AE7"/>
    <mergeCell ref="A9:AE9"/>
    <mergeCell ref="B8:C8"/>
  </mergeCells>
  <phoneticPr fontId="12"/>
  <printOptions horizontalCentered="1"/>
  <pageMargins left="0.48" right="0.23622047244094491" top="0.42" bottom="0.19685039370078741" header="0.51181102362204722" footer="0.51181102362204722"/>
  <pageSetup paperSize="9" scale="8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95"/>
  <sheetViews>
    <sheetView view="pageBreakPreview" topLeftCell="A43" zoomScale="40" zoomScaleNormal="55" zoomScaleSheetLayoutView="40" workbookViewId="0">
      <selection activeCell="AT49" sqref="AT49"/>
    </sheetView>
  </sheetViews>
  <sheetFormatPr defaultRowHeight="28" x14ac:dyDescent="0.4"/>
  <cols>
    <col min="1" max="1" width="9" style="477"/>
    <col min="2" max="5" width="5.58203125" style="42" customWidth="1"/>
    <col min="6" max="6" width="4.25" style="42" customWidth="1"/>
    <col min="7" max="7" width="16.83203125" style="42" hidden="1" customWidth="1"/>
    <col min="8" max="60" width="5.58203125" style="42" customWidth="1"/>
    <col min="61" max="273" width="9" style="42"/>
    <col min="274" max="274" width="5.5" style="42" customWidth="1"/>
    <col min="275" max="275" width="7.58203125" style="42" customWidth="1"/>
    <col min="276" max="276" width="2.58203125" style="42" customWidth="1"/>
    <col min="277" max="277" width="5.58203125" style="42" customWidth="1"/>
    <col min="278" max="278" width="7.58203125" style="42" customWidth="1"/>
    <col min="279" max="306" width="2.58203125" style="42" customWidth="1"/>
    <col min="307" max="307" width="5.5" style="42" customWidth="1"/>
    <col min="308" max="308" width="8" style="42" customWidth="1"/>
    <col min="309" max="309" width="7.33203125" style="42" customWidth="1"/>
    <col min="310" max="529" width="9" style="42"/>
    <col min="530" max="530" width="5.5" style="42" customWidth="1"/>
    <col min="531" max="531" width="7.58203125" style="42" customWidth="1"/>
    <col min="532" max="532" width="2.58203125" style="42" customWidth="1"/>
    <col min="533" max="533" width="5.58203125" style="42" customWidth="1"/>
    <col min="534" max="534" width="7.58203125" style="42" customWidth="1"/>
    <col min="535" max="562" width="2.58203125" style="42" customWidth="1"/>
    <col min="563" max="563" width="5.5" style="42" customWidth="1"/>
    <col min="564" max="564" width="8" style="42" customWidth="1"/>
    <col min="565" max="565" width="7.33203125" style="42" customWidth="1"/>
    <col min="566" max="785" width="9" style="42"/>
    <col min="786" max="786" width="5.5" style="42" customWidth="1"/>
    <col min="787" max="787" width="7.58203125" style="42" customWidth="1"/>
    <col min="788" max="788" width="2.58203125" style="42" customWidth="1"/>
    <col min="789" max="789" width="5.58203125" style="42" customWidth="1"/>
    <col min="790" max="790" width="7.58203125" style="42" customWidth="1"/>
    <col min="791" max="818" width="2.58203125" style="42" customWidth="1"/>
    <col min="819" max="819" width="5.5" style="42" customWidth="1"/>
    <col min="820" max="820" width="8" style="42" customWidth="1"/>
    <col min="821" max="821" width="7.33203125" style="42" customWidth="1"/>
    <col min="822" max="1041" width="9" style="42"/>
    <col min="1042" max="1042" width="5.5" style="42" customWidth="1"/>
    <col min="1043" max="1043" width="7.58203125" style="42" customWidth="1"/>
    <col min="1044" max="1044" width="2.58203125" style="42" customWidth="1"/>
    <col min="1045" max="1045" width="5.58203125" style="42" customWidth="1"/>
    <col min="1046" max="1046" width="7.58203125" style="42" customWidth="1"/>
    <col min="1047" max="1074" width="2.58203125" style="42" customWidth="1"/>
    <col min="1075" max="1075" width="5.5" style="42" customWidth="1"/>
    <col min="1076" max="1076" width="8" style="42" customWidth="1"/>
    <col min="1077" max="1077" width="7.33203125" style="42" customWidth="1"/>
    <col min="1078" max="1297" width="9" style="42"/>
    <col min="1298" max="1298" width="5.5" style="42" customWidth="1"/>
    <col min="1299" max="1299" width="7.58203125" style="42" customWidth="1"/>
    <col min="1300" max="1300" width="2.58203125" style="42" customWidth="1"/>
    <col min="1301" max="1301" width="5.58203125" style="42" customWidth="1"/>
    <col min="1302" max="1302" width="7.58203125" style="42" customWidth="1"/>
    <col min="1303" max="1330" width="2.58203125" style="42" customWidth="1"/>
    <col min="1331" max="1331" width="5.5" style="42" customWidth="1"/>
    <col min="1332" max="1332" width="8" style="42" customWidth="1"/>
    <col min="1333" max="1333" width="7.33203125" style="42" customWidth="1"/>
    <col min="1334" max="1553" width="9" style="42"/>
    <col min="1554" max="1554" width="5.5" style="42" customWidth="1"/>
    <col min="1555" max="1555" width="7.58203125" style="42" customWidth="1"/>
    <col min="1556" max="1556" width="2.58203125" style="42" customWidth="1"/>
    <col min="1557" max="1557" width="5.58203125" style="42" customWidth="1"/>
    <col min="1558" max="1558" width="7.58203125" style="42" customWidth="1"/>
    <col min="1559" max="1586" width="2.58203125" style="42" customWidth="1"/>
    <col min="1587" max="1587" width="5.5" style="42" customWidth="1"/>
    <col min="1588" max="1588" width="8" style="42" customWidth="1"/>
    <col min="1589" max="1589" width="7.33203125" style="42" customWidth="1"/>
    <col min="1590" max="1809" width="9" style="42"/>
    <col min="1810" max="1810" width="5.5" style="42" customWidth="1"/>
    <col min="1811" max="1811" width="7.58203125" style="42" customWidth="1"/>
    <col min="1812" max="1812" width="2.58203125" style="42" customWidth="1"/>
    <col min="1813" max="1813" width="5.58203125" style="42" customWidth="1"/>
    <col min="1814" max="1814" width="7.58203125" style="42" customWidth="1"/>
    <col min="1815" max="1842" width="2.58203125" style="42" customWidth="1"/>
    <col min="1843" max="1843" width="5.5" style="42" customWidth="1"/>
    <col min="1844" max="1844" width="8" style="42" customWidth="1"/>
    <col min="1845" max="1845" width="7.33203125" style="42" customWidth="1"/>
    <col min="1846" max="2065" width="9" style="42"/>
    <col min="2066" max="2066" width="5.5" style="42" customWidth="1"/>
    <col min="2067" max="2067" width="7.58203125" style="42" customWidth="1"/>
    <col min="2068" max="2068" width="2.58203125" style="42" customWidth="1"/>
    <col min="2069" max="2069" width="5.58203125" style="42" customWidth="1"/>
    <col min="2070" max="2070" width="7.58203125" style="42" customWidth="1"/>
    <col min="2071" max="2098" width="2.58203125" style="42" customWidth="1"/>
    <col min="2099" max="2099" width="5.5" style="42" customWidth="1"/>
    <col min="2100" max="2100" width="8" style="42" customWidth="1"/>
    <col min="2101" max="2101" width="7.33203125" style="42" customWidth="1"/>
    <col min="2102" max="2321" width="9" style="42"/>
    <col min="2322" max="2322" width="5.5" style="42" customWidth="1"/>
    <col min="2323" max="2323" width="7.58203125" style="42" customWidth="1"/>
    <col min="2324" max="2324" width="2.58203125" style="42" customWidth="1"/>
    <col min="2325" max="2325" width="5.58203125" style="42" customWidth="1"/>
    <col min="2326" max="2326" width="7.58203125" style="42" customWidth="1"/>
    <col min="2327" max="2354" width="2.58203125" style="42" customWidth="1"/>
    <col min="2355" max="2355" width="5.5" style="42" customWidth="1"/>
    <col min="2356" max="2356" width="8" style="42" customWidth="1"/>
    <col min="2357" max="2357" width="7.33203125" style="42" customWidth="1"/>
    <col min="2358" max="2577" width="9" style="42"/>
    <col min="2578" max="2578" width="5.5" style="42" customWidth="1"/>
    <col min="2579" max="2579" width="7.58203125" style="42" customWidth="1"/>
    <col min="2580" max="2580" width="2.58203125" style="42" customWidth="1"/>
    <col min="2581" max="2581" width="5.58203125" style="42" customWidth="1"/>
    <col min="2582" max="2582" width="7.58203125" style="42" customWidth="1"/>
    <col min="2583" max="2610" width="2.58203125" style="42" customWidth="1"/>
    <col min="2611" max="2611" width="5.5" style="42" customWidth="1"/>
    <col min="2612" max="2612" width="8" style="42" customWidth="1"/>
    <col min="2613" max="2613" width="7.33203125" style="42" customWidth="1"/>
    <col min="2614" max="2833" width="9" style="42"/>
    <col min="2834" max="2834" width="5.5" style="42" customWidth="1"/>
    <col min="2835" max="2835" width="7.58203125" style="42" customWidth="1"/>
    <col min="2836" max="2836" width="2.58203125" style="42" customWidth="1"/>
    <col min="2837" max="2837" width="5.58203125" style="42" customWidth="1"/>
    <col min="2838" max="2838" width="7.58203125" style="42" customWidth="1"/>
    <col min="2839" max="2866" width="2.58203125" style="42" customWidth="1"/>
    <col min="2867" max="2867" width="5.5" style="42" customWidth="1"/>
    <col min="2868" max="2868" width="8" style="42" customWidth="1"/>
    <col min="2869" max="2869" width="7.33203125" style="42" customWidth="1"/>
    <col min="2870" max="3089" width="9" style="42"/>
    <col min="3090" max="3090" width="5.5" style="42" customWidth="1"/>
    <col min="3091" max="3091" width="7.58203125" style="42" customWidth="1"/>
    <col min="3092" max="3092" width="2.58203125" style="42" customWidth="1"/>
    <col min="3093" max="3093" width="5.58203125" style="42" customWidth="1"/>
    <col min="3094" max="3094" width="7.58203125" style="42" customWidth="1"/>
    <col min="3095" max="3122" width="2.58203125" style="42" customWidth="1"/>
    <col min="3123" max="3123" width="5.5" style="42" customWidth="1"/>
    <col min="3124" max="3124" width="8" style="42" customWidth="1"/>
    <col min="3125" max="3125" width="7.33203125" style="42" customWidth="1"/>
    <col min="3126" max="3345" width="9" style="42"/>
    <col min="3346" max="3346" width="5.5" style="42" customWidth="1"/>
    <col min="3347" max="3347" width="7.58203125" style="42" customWidth="1"/>
    <col min="3348" max="3348" width="2.58203125" style="42" customWidth="1"/>
    <col min="3349" max="3349" width="5.58203125" style="42" customWidth="1"/>
    <col min="3350" max="3350" width="7.58203125" style="42" customWidth="1"/>
    <col min="3351" max="3378" width="2.58203125" style="42" customWidth="1"/>
    <col min="3379" max="3379" width="5.5" style="42" customWidth="1"/>
    <col min="3380" max="3380" width="8" style="42" customWidth="1"/>
    <col min="3381" max="3381" width="7.33203125" style="42" customWidth="1"/>
    <col min="3382" max="3601" width="9" style="42"/>
    <col min="3602" max="3602" width="5.5" style="42" customWidth="1"/>
    <col min="3603" max="3603" width="7.58203125" style="42" customWidth="1"/>
    <col min="3604" max="3604" width="2.58203125" style="42" customWidth="1"/>
    <col min="3605" max="3605" width="5.58203125" style="42" customWidth="1"/>
    <col min="3606" max="3606" width="7.58203125" style="42" customWidth="1"/>
    <col min="3607" max="3634" width="2.58203125" style="42" customWidth="1"/>
    <col min="3635" max="3635" width="5.5" style="42" customWidth="1"/>
    <col min="3636" max="3636" width="8" style="42" customWidth="1"/>
    <col min="3637" max="3637" width="7.33203125" style="42" customWidth="1"/>
    <col min="3638" max="3857" width="9" style="42"/>
    <col min="3858" max="3858" width="5.5" style="42" customWidth="1"/>
    <col min="3859" max="3859" width="7.58203125" style="42" customWidth="1"/>
    <col min="3860" max="3860" width="2.58203125" style="42" customWidth="1"/>
    <col min="3861" max="3861" width="5.58203125" style="42" customWidth="1"/>
    <col min="3862" max="3862" width="7.58203125" style="42" customWidth="1"/>
    <col min="3863" max="3890" width="2.58203125" style="42" customWidth="1"/>
    <col min="3891" max="3891" width="5.5" style="42" customWidth="1"/>
    <col min="3892" max="3892" width="8" style="42" customWidth="1"/>
    <col min="3893" max="3893" width="7.33203125" style="42" customWidth="1"/>
    <col min="3894" max="4113" width="9" style="42"/>
    <col min="4114" max="4114" width="5.5" style="42" customWidth="1"/>
    <col min="4115" max="4115" width="7.58203125" style="42" customWidth="1"/>
    <col min="4116" max="4116" width="2.58203125" style="42" customWidth="1"/>
    <col min="4117" max="4117" width="5.58203125" style="42" customWidth="1"/>
    <col min="4118" max="4118" width="7.58203125" style="42" customWidth="1"/>
    <col min="4119" max="4146" width="2.58203125" style="42" customWidth="1"/>
    <col min="4147" max="4147" width="5.5" style="42" customWidth="1"/>
    <col min="4148" max="4148" width="8" style="42" customWidth="1"/>
    <col min="4149" max="4149" width="7.33203125" style="42" customWidth="1"/>
    <col min="4150" max="4369" width="9" style="42"/>
    <col min="4370" max="4370" width="5.5" style="42" customWidth="1"/>
    <col min="4371" max="4371" width="7.58203125" style="42" customWidth="1"/>
    <col min="4372" max="4372" width="2.58203125" style="42" customWidth="1"/>
    <col min="4373" max="4373" width="5.58203125" style="42" customWidth="1"/>
    <col min="4374" max="4374" width="7.58203125" style="42" customWidth="1"/>
    <col min="4375" max="4402" width="2.58203125" style="42" customWidth="1"/>
    <col min="4403" max="4403" width="5.5" style="42" customWidth="1"/>
    <col min="4404" max="4404" width="8" style="42" customWidth="1"/>
    <col min="4405" max="4405" width="7.33203125" style="42" customWidth="1"/>
    <col min="4406" max="4625" width="9" style="42"/>
    <col min="4626" max="4626" width="5.5" style="42" customWidth="1"/>
    <col min="4627" max="4627" width="7.58203125" style="42" customWidth="1"/>
    <col min="4628" max="4628" width="2.58203125" style="42" customWidth="1"/>
    <col min="4629" max="4629" width="5.58203125" style="42" customWidth="1"/>
    <col min="4630" max="4630" width="7.58203125" style="42" customWidth="1"/>
    <col min="4631" max="4658" width="2.58203125" style="42" customWidth="1"/>
    <col min="4659" max="4659" width="5.5" style="42" customWidth="1"/>
    <col min="4660" max="4660" width="8" style="42" customWidth="1"/>
    <col min="4661" max="4661" width="7.33203125" style="42" customWidth="1"/>
    <col min="4662" max="4881" width="9" style="42"/>
    <col min="4882" max="4882" width="5.5" style="42" customWidth="1"/>
    <col min="4883" max="4883" width="7.58203125" style="42" customWidth="1"/>
    <col min="4884" max="4884" width="2.58203125" style="42" customWidth="1"/>
    <col min="4885" max="4885" width="5.58203125" style="42" customWidth="1"/>
    <col min="4886" max="4886" width="7.58203125" style="42" customWidth="1"/>
    <col min="4887" max="4914" width="2.58203125" style="42" customWidth="1"/>
    <col min="4915" max="4915" width="5.5" style="42" customWidth="1"/>
    <col min="4916" max="4916" width="8" style="42" customWidth="1"/>
    <col min="4917" max="4917" width="7.33203125" style="42" customWidth="1"/>
    <col min="4918" max="5137" width="9" style="42"/>
    <col min="5138" max="5138" width="5.5" style="42" customWidth="1"/>
    <col min="5139" max="5139" width="7.58203125" style="42" customWidth="1"/>
    <col min="5140" max="5140" width="2.58203125" style="42" customWidth="1"/>
    <col min="5141" max="5141" width="5.58203125" style="42" customWidth="1"/>
    <col min="5142" max="5142" width="7.58203125" style="42" customWidth="1"/>
    <col min="5143" max="5170" width="2.58203125" style="42" customWidth="1"/>
    <col min="5171" max="5171" width="5.5" style="42" customWidth="1"/>
    <col min="5172" max="5172" width="8" style="42" customWidth="1"/>
    <col min="5173" max="5173" width="7.33203125" style="42" customWidth="1"/>
    <col min="5174" max="5393" width="9" style="42"/>
    <col min="5394" max="5394" width="5.5" style="42" customWidth="1"/>
    <col min="5395" max="5395" width="7.58203125" style="42" customWidth="1"/>
    <col min="5396" max="5396" width="2.58203125" style="42" customWidth="1"/>
    <col min="5397" max="5397" width="5.58203125" style="42" customWidth="1"/>
    <col min="5398" max="5398" width="7.58203125" style="42" customWidth="1"/>
    <col min="5399" max="5426" width="2.58203125" style="42" customWidth="1"/>
    <col min="5427" max="5427" width="5.5" style="42" customWidth="1"/>
    <col min="5428" max="5428" width="8" style="42" customWidth="1"/>
    <col min="5429" max="5429" width="7.33203125" style="42" customWidth="1"/>
    <col min="5430" max="5649" width="9" style="42"/>
    <col min="5650" max="5650" width="5.5" style="42" customWidth="1"/>
    <col min="5651" max="5651" width="7.58203125" style="42" customWidth="1"/>
    <col min="5652" max="5652" width="2.58203125" style="42" customWidth="1"/>
    <col min="5653" max="5653" width="5.58203125" style="42" customWidth="1"/>
    <col min="5654" max="5654" width="7.58203125" style="42" customWidth="1"/>
    <col min="5655" max="5682" width="2.58203125" style="42" customWidth="1"/>
    <col min="5683" max="5683" width="5.5" style="42" customWidth="1"/>
    <col min="5684" max="5684" width="8" style="42" customWidth="1"/>
    <col min="5685" max="5685" width="7.33203125" style="42" customWidth="1"/>
    <col min="5686" max="5905" width="9" style="42"/>
    <col min="5906" max="5906" width="5.5" style="42" customWidth="1"/>
    <col min="5907" max="5907" width="7.58203125" style="42" customWidth="1"/>
    <col min="5908" max="5908" width="2.58203125" style="42" customWidth="1"/>
    <col min="5909" max="5909" width="5.58203125" style="42" customWidth="1"/>
    <col min="5910" max="5910" width="7.58203125" style="42" customWidth="1"/>
    <col min="5911" max="5938" width="2.58203125" style="42" customWidth="1"/>
    <col min="5939" max="5939" width="5.5" style="42" customWidth="1"/>
    <col min="5940" max="5940" width="8" style="42" customWidth="1"/>
    <col min="5941" max="5941" width="7.33203125" style="42" customWidth="1"/>
    <col min="5942" max="6161" width="9" style="42"/>
    <col min="6162" max="6162" width="5.5" style="42" customWidth="1"/>
    <col min="6163" max="6163" width="7.58203125" style="42" customWidth="1"/>
    <col min="6164" max="6164" width="2.58203125" style="42" customWidth="1"/>
    <col min="6165" max="6165" width="5.58203125" style="42" customWidth="1"/>
    <col min="6166" max="6166" width="7.58203125" style="42" customWidth="1"/>
    <col min="6167" max="6194" width="2.58203125" style="42" customWidth="1"/>
    <col min="6195" max="6195" width="5.5" style="42" customWidth="1"/>
    <col min="6196" max="6196" width="8" style="42" customWidth="1"/>
    <col min="6197" max="6197" width="7.33203125" style="42" customWidth="1"/>
    <col min="6198" max="6417" width="9" style="42"/>
    <col min="6418" max="6418" width="5.5" style="42" customWidth="1"/>
    <col min="6419" max="6419" width="7.58203125" style="42" customWidth="1"/>
    <col min="6420" max="6420" width="2.58203125" style="42" customWidth="1"/>
    <col min="6421" max="6421" width="5.58203125" style="42" customWidth="1"/>
    <col min="6422" max="6422" width="7.58203125" style="42" customWidth="1"/>
    <col min="6423" max="6450" width="2.58203125" style="42" customWidth="1"/>
    <col min="6451" max="6451" width="5.5" style="42" customWidth="1"/>
    <col min="6452" max="6452" width="8" style="42" customWidth="1"/>
    <col min="6453" max="6453" width="7.33203125" style="42" customWidth="1"/>
    <col min="6454" max="6673" width="9" style="42"/>
    <col min="6674" max="6674" width="5.5" style="42" customWidth="1"/>
    <col min="6675" max="6675" width="7.58203125" style="42" customWidth="1"/>
    <col min="6676" max="6676" width="2.58203125" style="42" customWidth="1"/>
    <col min="6677" max="6677" width="5.58203125" style="42" customWidth="1"/>
    <col min="6678" max="6678" width="7.58203125" style="42" customWidth="1"/>
    <col min="6679" max="6706" width="2.58203125" style="42" customWidth="1"/>
    <col min="6707" max="6707" width="5.5" style="42" customWidth="1"/>
    <col min="6708" max="6708" width="8" style="42" customWidth="1"/>
    <col min="6709" max="6709" width="7.33203125" style="42" customWidth="1"/>
    <col min="6710" max="6929" width="9" style="42"/>
    <col min="6930" max="6930" width="5.5" style="42" customWidth="1"/>
    <col min="6931" max="6931" width="7.58203125" style="42" customWidth="1"/>
    <col min="6932" max="6932" width="2.58203125" style="42" customWidth="1"/>
    <col min="6933" max="6933" width="5.58203125" style="42" customWidth="1"/>
    <col min="6934" max="6934" width="7.58203125" style="42" customWidth="1"/>
    <col min="6935" max="6962" width="2.58203125" style="42" customWidth="1"/>
    <col min="6963" max="6963" width="5.5" style="42" customWidth="1"/>
    <col min="6964" max="6964" width="8" style="42" customWidth="1"/>
    <col min="6965" max="6965" width="7.33203125" style="42" customWidth="1"/>
    <col min="6966" max="7185" width="9" style="42"/>
    <col min="7186" max="7186" width="5.5" style="42" customWidth="1"/>
    <col min="7187" max="7187" width="7.58203125" style="42" customWidth="1"/>
    <col min="7188" max="7188" width="2.58203125" style="42" customWidth="1"/>
    <col min="7189" max="7189" width="5.58203125" style="42" customWidth="1"/>
    <col min="7190" max="7190" width="7.58203125" style="42" customWidth="1"/>
    <col min="7191" max="7218" width="2.58203125" style="42" customWidth="1"/>
    <col min="7219" max="7219" width="5.5" style="42" customWidth="1"/>
    <col min="7220" max="7220" width="8" style="42" customWidth="1"/>
    <col min="7221" max="7221" width="7.33203125" style="42" customWidth="1"/>
    <col min="7222" max="7441" width="9" style="42"/>
    <col min="7442" max="7442" width="5.5" style="42" customWidth="1"/>
    <col min="7443" max="7443" width="7.58203125" style="42" customWidth="1"/>
    <col min="7444" max="7444" width="2.58203125" style="42" customWidth="1"/>
    <col min="7445" max="7445" width="5.58203125" style="42" customWidth="1"/>
    <col min="7446" max="7446" width="7.58203125" style="42" customWidth="1"/>
    <col min="7447" max="7474" width="2.58203125" style="42" customWidth="1"/>
    <col min="7475" max="7475" width="5.5" style="42" customWidth="1"/>
    <col min="7476" max="7476" width="8" style="42" customWidth="1"/>
    <col min="7477" max="7477" width="7.33203125" style="42" customWidth="1"/>
    <col min="7478" max="7697" width="9" style="42"/>
    <col min="7698" max="7698" width="5.5" style="42" customWidth="1"/>
    <col min="7699" max="7699" width="7.58203125" style="42" customWidth="1"/>
    <col min="7700" max="7700" width="2.58203125" style="42" customWidth="1"/>
    <col min="7701" max="7701" width="5.58203125" style="42" customWidth="1"/>
    <col min="7702" max="7702" width="7.58203125" style="42" customWidth="1"/>
    <col min="7703" max="7730" width="2.58203125" style="42" customWidth="1"/>
    <col min="7731" max="7731" width="5.5" style="42" customWidth="1"/>
    <col min="7732" max="7732" width="8" style="42" customWidth="1"/>
    <col min="7733" max="7733" width="7.33203125" style="42" customWidth="1"/>
    <col min="7734" max="7953" width="9" style="42"/>
    <col min="7954" max="7954" width="5.5" style="42" customWidth="1"/>
    <col min="7955" max="7955" width="7.58203125" style="42" customWidth="1"/>
    <col min="7956" max="7956" width="2.58203125" style="42" customWidth="1"/>
    <col min="7957" max="7957" width="5.58203125" style="42" customWidth="1"/>
    <col min="7958" max="7958" width="7.58203125" style="42" customWidth="1"/>
    <col min="7959" max="7986" width="2.58203125" style="42" customWidth="1"/>
    <col min="7987" max="7987" width="5.5" style="42" customWidth="1"/>
    <col min="7988" max="7988" width="8" style="42" customWidth="1"/>
    <col min="7989" max="7989" width="7.33203125" style="42" customWidth="1"/>
    <col min="7990" max="8209" width="9" style="42"/>
    <col min="8210" max="8210" width="5.5" style="42" customWidth="1"/>
    <col min="8211" max="8211" width="7.58203125" style="42" customWidth="1"/>
    <col min="8212" max="8212" width="2.58203125" style="42" customWidth="1"/>
    <col min="8213" max="8213" width="5.58203125" style="42" customWidth="1"/>
    <col min="8214" max="8214" width="7.58203125" style="42" customWidth="1"/>
    <col min="8215" max="8242" width="2.58203125" style="42" customWidth="1"/>
    <col min="8243" max="8243" width="5.5" style="42" customWidth="1"/>
    <col min="8244" max="8244" width="8" style="42" customWidth="1"/>
    <col min="8245" max="8245" width="7.33203125" style="42" customWidth="1"/>
    <col min="8246" max="8465" width="9" style="42"/>
    <col min="8466" max="8466" width="5.5" style="42" customWidth="1"/>
    <col min="8467" max="8467" width="7.58203125" style="42" customWidth="1"/>
    <col min="8468" max="8468" width="2.58203125" style="42" customWidth="1"/>
    <col min="8469" max="8469" width="5.58203125" style="42" customWidth="1"/>
    <col min="8470" max="8470" width="7.58203125" style="42" customWidth="1"/>
    <col min="8471" max="8498" width="2.58203125" style="42" customWidth="1"/>
    <col min="8499" max="8499" width="5.5" style="42" customWidth="1"/>
    <col min="8500" max="8500" width="8" style="42" customWidth="1"/>
    <col min="8501" max="8501" width="7.33203125" style="42" customWidth="1"/>
    <col min="8502" max="8721" width="9" style="42"/>
    <col min="8722" max="8722" width="5.5" style="42" customWidth="1"/>
    <col min="8723" max="8723" width="7.58203125" style="42" customWidth="1"/>
    <col min="8724" max="8724" width="2.58203125" style="42" customWidth="1"/>
    <col min="8725" max="8725" width="5.58203125" style="42" customWidth="1"/>
    <col min="8726" max="8726" width="7.58203125" style="42" customWidth="1"/>
    <col min="8727" max="8754" width="2.58203125" style="42" customWidth="1"/>
    <col min="8755" max="8755" width="5.5" style="42" customWidth="1"/>
    <col min="8756" max="8756" width="8" style="42" customWidth="1"/>
    <col min="8757" max="8757" width="7.33203125" style="42" customWidth="1"/>
    <col min="8758" max="8977" width="9" style="42"/>
    <col min="8978" max="8978" width="5.5" style="42" customWidth="1"/>
    <col min="8979" max="8979" width="7.58203125" style="42" customWidth="1"/>
    <col min="8980" max="8980" width="2.58203125" style="42" customWidth="1"/>
    <col min="8981" max="8981" width="5.58203125" style="42" customWidth="1"/>
    <col min="8982" max="8982" width="7.58203125" style="42" customWidth="1"/>
    <col min="8983" max="9010" width="2.58203125" style="42" customWidth="1"/>
    <col min="9011" max="9011" width="5.5" style="42" customWidth="1"/>
    <col min="9012" max="9012" width="8" style="42" customWidth="1"/>
    <col min="9013" max="9013" width="7.33203125" style="42" customWidth="1"/>
    <col min="9014" max="9233" width="9" style="42"/>
    <col min="9234" max="9234" width="5.5" style="42" customWidth="1"/>
    <col min="9235" max="9235" width="7.58203125" style="42" customWidth="1"/>
    <col min="9236" max="9236" width="2.58203125" style="42" customWidth="1"/>
    <col min="9237" max="9237" width="5.58203125" style="42" customWidth="1"/>
    <col min="9238" max="9238" width="7.58203125" style="42" customWidth="1"/>
    <col min="9239" max="9266" width="2.58203125" style="42" customWidth="1"/>
    <col min="9267" max="9267" width="5.5" style="42" customWidth="1"/>
    <col min="9268" max="9268" width="8" style="42" customWidth="1"/>
    <col min="9269" max="9269" width="7.33203125" style="42" customWidth="1"/>
    <col min="9270" max="9489" width="9" style="42"/>
    <col min="9490" max="9490" width="5.5" style="42" customWidth="1"/>
    <col min="9491" max="9491" width="7.58203125" style="42" customWidth="1"/>
    <col min="9492" max="9492" width="2.58203125" style="42" customWidth="1"/>
    <col min="9493" max="9493" width="5.58203125" style="42" customWidth="1"/>
    <col min="9494" max="9494" width="7.58203125" style="42" customWidth="1"/>
    <col min="9495" max="9522" width="2.58203125" style="42" customWidth="1"/>
    <col min="9523" max="9523" width="5.5" style="42" customWidth="1"/>
    <col min="9524" max="9524" width="8" style="42" customWidth="1"/>
    <col min="9525" max="9525" width="7.33203125" style="42" customWidth="1"/>
    <col min="9526" max="9745" width="9" style="42"/>
    <col min="9746" max="9746" width="5.5" style="42" customWidth="1"/>
    <col min="9747" max="9747" width="7.58203125" style="42" customWidth="1"/>
    <col min="9748" max="9748" width="2.58203125" style="42" customWidth="1"/>
    <col min="9749" max="9749" width="5.58203125" style="42" customWidth="1"/>
    <col min="9750" max="9750" width="7.58203125" style="42" customWidth="1"/>
    <col min="9751" max="9778" width="2.58203125" style="42" customWidth="1"/>
    <col min="9779" max="9779" width="5.5" style="42" customWidth="1"/>
    <col min="9780" max="9780" width="8" style="42" customWidth="1"/>
    <col min="9781" max="9781" width="7.33203125" style="42" customWidth="1"/>
    <col min="9782" max="10001" width="9" style="42"/>
    <col min="10002" max="10002" width="5.5" style="42" customWidth="1"/>
    <col min="10003" max="10003" width="7.58203125" style="42" customWidth="1"/>
    <col min="10004" max="10004" width="2.58203125" style="42" customWidth="1"/>
    <col min="10005" max="10005" width="5.58203125" style="42" customWidth="1"/>
    <col min="10006" max="10006" width="7.58203125" style="42" customWidth="1"/>
    <col min="10007" max="10034" width="2.58203125" style="42" customWidth="1"/>
    <col min="10035" max="10035" width="5.5" style="42" customWidth="1"/>
    <col min="10036" max="10036" width="8" style="42" customWidth="1"/>
    <col min="10037" max="10037" width="7.33203125" style="42" customWidth="1"/>
    <col min="10038" max="10257" width="9" style="42"/>
    <col min="10258" max="10258" width="5.5" style="42" customWidth="1"/>
    <col min="10259" max="10259" width="7.58203125" style="42" customWidth="1"/>
    <col min="10260" max="10260" width="2.58203125" style="42" customWidth="1"/>
    <col min="10261" max="10261" width="5.58203125" style="42" customWidth="1"/>
    <col min="10262" max="10262" width="7.58203125" style="42" customWidth="1"/>
    <col min="10263" max="10290" width="2.58203125" style="42" customWidth="1"/>
    <col min="10291" max="10291" width="5.5" style="42" customWidth="1"/>
    <col min="10292" max="10292" width="8" style="42" customWidth="1"/>
    <col min="10293" max="10293" width="7.33203125" style="42" customWidth="1"/>
    <col min="10294" max="10513" width="9" style="42"/>
    <col min="10514" max="10514" width="5.5" style="42" customWidth="1"/>
    <col min="10515" max="10515" width="7.58203125" style="42" customWidth="1"/>
    <col min="10516" max="10516" width="2.58203125" style="42" customWidth="1"/>
    <col min="10517" max="10517" width="5.58203125" style="42" customWidth="1"/>
    <col min="10518" max="10518" width="7.58203125" style="42" customWidth="1"/>
    <col min="10519" max="10546" width="2.58203125" style="42" customWidth="1"/>
    <col min="10547" max="10547" width="5.5" style="42" customWidth="1"/>
    <col min="10548" max="10548" width="8" style="42" customWidth="1"/>
    <col min="10549" max="10549" width="7.33203125" style="42" customWidth="1"/>
    <col min="10550" max="10769" width="9" style="42"/>
    <col min="10770" max="10770" width="5.5" style="42" customWidth="1"/>
    <col min="10771" max="10771" width="7.58203125" style="42" customWidth="1"/>
    <col min="10772" max="10772" width="2.58203125" style="42" customWidth="1"/>
    <col min="10773" max="10773" width="5.58203125" style="42" customWidth="1"/>
    <col min="10774" max="10774" width="7.58203125" style="42" customWidth="1"/>
    <col min="10775" max="10802" width="2.58203125" style="42" customWidth="1"/>
    <col min="10803" max="10803" width="5.5" style="42" customWidth="1"/>
    <col min="10804" max="10804" width="8" style="42" customWidth="1"/>
    <col min="10805" max="10805" width="7.33203125" style="42" customWidth="1"/>
    <col min="10806" max="11025" width="9" style="42"/>
    <col min="11026" max="11026" width="5.5" style="42" customWidth="1"/>
    <col min="11027" max="11027" width="7.58203125" style="42" customWidth="1"/>
    <col min="11028" max="11028" width="2.58203125" style="42" customWidth="1"/>
    <col min="11029" max="11029" width="5.58203125" style="42" customWidth="1"/>
    <col min="11030" max="11030" width="7.58203125" style="42" customWidth="1"/>
    <col min="11031" max="11058" width="2.58203125" style="42" customWidth="1"/>
    <col min="11059" max="11059" width="5.5" style="42" customWidth="1"/>
    <col min="11060" max="11060" width="8" style="42" customWidth="1"/>
    <col min="11061" max="11061" width="7.33203125" style="42" customWidth="1"/>
    <col min="11062" max="11281" width="9" style="42"/>
    <col min="11282" max="11282" width="5.5" style="42" customWidth="1"/>
    <col min="11283" max="11283" width="7.58203125" style="42" customWidth="1"/>
    <col min="11284" max="11284" width="2.58203125" style="42" customWidth="1"/>
    <col min="11285" max="11285" width="5.58203125" style="42" customWidth="1"/>
    <col min="11286" max="11286" width="7.58203125" style="42" customWidth="1"/>
    <col min="11287" max="11314" width="2.58203125" style="42" customWidth="1"/>
    <col min="11315" max="11315" width="5.5" style="42" customWidth="1"/>
    <col min="11316" max="11316" width="8" style="42" customWidth="1"/>
    <col min="11317" max="11317" width="7.33203125" style="42" customWidth="1"/>
    <col min="11318" max="11537" width="9" style="42"/>
    <col min="11538" max="11538" width="5.5" style="42" customWidth="1"/>
    <col min="11539" max="11539" width="7.58203125" style="42" customWidth="1"/>
    <col min="11540" max="11540" width="2.58203125" style="42" customWidth="1"/>
    <col min="11541" max="11541" width="5.58203125" style="42" customWidth="1"/>
    <col min="11542" max="11542" width="7.58203125" style="42" customWidth="1"/>
    <col min="11543" max="11570" width="2.58203125" style="42" customWidth="1"/>
    <col min="11571" max="11571" width="5.5" style="42" customWidth="1"/>
    <col min="11572" max="11572" width="8" style="42" customWidth="1"/>
    <col min="11573" max="11573" width="7.33203125" style="42" customWidth="1"/>
    <col min="11574" max="11793" width="9" style="42"/>
    <col min="11794" max="11794" width="5.5" style="42" customWidth="1"/>
    <col min="11795" max="11795" width="7.58203125" style="42" customWidth="1"/>
    <col min="11796" max="11796" width="2.58203125" style="42" customWidth="1"/>
    <col min="11797" max="11797" width="5.58203125" style="42" customWidth="1"/>
    <col min="11798" max="11798" width="7.58203125" style="42" customWidth="1"/>
    <col min="11799" max="11826" width="2.58203125" style="42" customWidth="1"/>
    <col min="11827" max="11827" width="5.5" style="42" customWidth="1"/>
    <col min="11828" max="11828" width="8" style="42" customWidth="1"/>
    <col min="11829" max="11829" width="7.33203125" style="42" customWidth="1"/>
    <col min="11830" max="12049" width="9" style="42"/>
    <col min="12050" max="12050" width="5.5" style="42" customWidth="1"/>
    <col min="12051" max="12051" width="7.58203125" style="42" customWidth="1"/>
    <col min="12052" max="12052" width="2.58203125" style="42" customWidth="1"/>
    <col min="12053" max="12053" width="5.58203125" style="42" customWidth="1"/>
    <col min="12054" max="12054" width="7.58203125" style="42" customWidth="1"/>
    <col min="12055" max="12082" width="2.58203125" style="42" customWidth="1"/>
    <col min="12083" max="12083" width="5.5" style="42" customWidth="1"/>
    <col min="12084" max="12084" width="8" style="42" customWidth="1"/>
    <col min="12085" max="12085" width="7.33203125" style="42" customWidth="1"/>
    <col min="12086" max="12305" width="9" style="42"/>
    <col min="12306" max="12306" width="5.5" style="42" customWidth="1"/>
    <col min="12307" max="12307" width="7.58203125" style="42" customWidth="1"/>
    <col min="12308" max="12308" width="2.58203125" style="42" customWidth="1"/>
    <col min="12309" max="12309" width="5.58203125" style="42" customWidth="1"/>
    <col min="12310" max="12310" width="7.58203125" style="42" customWidth="1"/>
    <col min="12311" max="12338" width="2.58203125" style="42" customWidth="1"/>
    <col min="12339" max="12339" width="5.5" style="42" customWidth="1"/>
    <col min="12340" max="12340" width="8" style="42" customWidth="1"/>
    <col min="12341" max="12341" width="7.33203125" style="42" customWidth="1"/>
    <col min="12342" max="12561" width="9" style="42"/>
    <col min="12562" max="12562" width="5.5" style="42" customWidth="1"/>
    <col min="12563" max="12563" width="7.58203125" style="42" customWidth="1"/>
    <col min="12564" max="12564" width="2.58203125" style="42" customWidth="1"/>
    <col min="12565" max="12565" width="5.58203125" style="42" customWidth="1"/>
    <col min="12566" max="12566" width="7.58203125" style="42" customWidth="1"/>
    <col min="12567" max="12594" width="2.58203125" style="42" customWidth="1"/>
    <col min="12595" max="12595" width="5.5" style="42" customWidth="1"/>
    <col min="12596" max="12596" width="8" style="42" customWidth="1"/>
    <col min="12597" max="12597" width="7.33203125" style="42" customWidth="1"/>
    <col min="12598" max="12817" width="9" style="42"/>
    <col min="12818" max="12818" width="5.5" style="42" customWidth="1"/>
    <col min="12819" max="12819" width="7.58203125" style="42" customWidth="1"/>
    <col min="12820" max="12820" width="2.58203125" style="42" customWidth="1"/>
    <col min="12821" max="12821" width="5.58203125" style="42" customWidth="1"/>
    <col min="12822" max="12822" width="7.58203125" style="42" customWidth="1"/>
    <col min="12823" max="12850" width="2.58203125" style="42" customWidth="1"/>
    <col min="12851" max="12851" width="5.5" style="42" customWidth="1"/>
    <col min="12852" max="12852" width="8" style="42" customWidth="1"/>
    <col min="12853" max="12853" width="7.33203125" style="42" customWidth="1"/>
    <col min="12854" max="13073" width="9" style="42"/>
    <col min="13074" max="13074" width="5.5" style="42" customWidth="1"/>
    <col min="13075" max="13075" width="7.58203125" style="42" customWidth="1"/>
    <col min="13076" max="13076" width="2.58203125" style="42" customWidth="1"/>
    <col min="13077" max="13077" width="5.58203125" style="42" customWidth="1"/>
    <col min="13078" max="13078" width="7.58203125" style="42" customWidth="1"/>
    <col min="13079" max="13106" width="2.58203125" style="42" customWidth="1"/>
    <col min="13107" max="13107" width="5.5" style="42" customWidth="1"/>
    <col min="13108" max="13108" width="8" style="42" customWidth="1"/>
    <col min="13109" max="13109" width="7.33203125" style="42" customWidth="1"/>
    <col min="13110" max="13329" width="9" style="42"/>
    <col min="13330" max="13330" width="5.5" style="42" customWidth="1"/>
    <col min="13331" max="13331" width="7.58203125" style="42" customWidth="1"/>
    <col min="13332" max="13332" width="2.58203125" style="42" customWidth="1"/>
    <col min="13333" max="13333" width="5.58203125" style="42" customWidth="1"/>
    <col min="13334" max="13334" width="7.58203125" style="42" customWidth="1"/>
    <col min="13335" max="13362" width="2.58203125" style="42" customWidth="1"/>
    <col min="13363" max="13363" width="5.5" style="42" customWidth="1"/>
    <col min="13364" max="13364" width="8" style="42" customWidth="1"/>
    <col min="13365" max="13365" width="7.33203125" style="42" customWidth="1"/>
    <col min="13366" max="13585" width="9" style="42"/>
    <col min="13586" max="13586" width="5.5" style="42" customWidth="1"/>
    <col min="13587" max="13587" width="7.58203125" style="42" customWidth="1"/>
    <col min="13588" max="13588" width="2.58203125" style="42" customWidth="1"/>
    <col min="13589" max="13589" width="5.58203125" style="42" customWidth="1"/>
    <col min="13590" max="13590" width="7.58203125" style="42" customWidth="1"/>
    <col min="13591" max="13618" width="2.58203125" style="42" customWidth="1"/>
    <col min="13619" max="13619" width="5.5" style="42" customWidth="1"/>
    <col min="13620" max="13620" width="8" style="42" customWidth="1"/>
    <col min="13621" max="13621" width="7.33203125" style="42" customWidth="1"/>
    <col min="13622" max="13841" width="9" style="42"/>
    <col min="13842" max="13842" width="5.5" style="42" customWidth="1"/>
    <col min="13843" max="13843" width="7.58203125" style="42" customWidth="1"/>
    <col min="13844" max="13844" width="2.58203125" style="42" customWidth="1"/>
    <col min="13845" max="13845" width="5.58203125" style="42" customWidth="1"/>
    <col min="13846" max="13846" width="7.58203125" style="42" customWidth="1"/>
    <col min="13847" max="13874" width="2.58203125" style="42" customWidth="1"/>
    <col min="13875" max="13875" width="5.5" style="42" customWidth="1"/>
    <col min="13876" max="13876" width="8" style="42" customWidth="1"/>
    <col min="13877" max="13877" width="7.33203125" style="42" customWidth="1"/>
    <col min="13878" max="14097" width="9" style="42"/>
    <col min="14098" max="14098" width="5.5" style="42" customWidth="1"/>
    <col min="14099" max="14099" width="7.58203125" style="42" customWidth="1"/>
    <col min="14100" max="14100" width="2.58203125" style="42" customWidth="1"/>
    <col min="14101" max="14101" width="5.58203125" style="42" customWidth="1"/>
    <col min="14102" max="14102" width="7.58203125" style="42" customWidth="1"/>
    <col min="14103" max="14130" width="2.58203125" style="42" customWidth="1"/>
    <col min="14131" max="14131" width="5.5" style="42" customWidth="1"/>
    <col min="14132" max="14132" width="8" style="42" customWidth="1"/>
    <col min="14133" max="14133" width="7.33203125" style="42" customWidth="1"/>
    <col min="14134" max="14353" width="9" style="42"/>
    <col min="14354" max="14354" width="5.5" style="42" customWidth="1"/>
    <col min="14355" max="14355" width="7.58203125" style="42" customWidth="1"/>
    <col min="14356" max="14356" width="2.58203125" style="42" customWidth="1"/>
    <col min="14357" max="14357" width="5.58203125" style="42" customWidth="1"/>
    <col min="14358" max="14358" width="7.58203125" style="42" customWidth="1"/>
    <col min="14359" max="14386" width="2.58203125" style="42" customWidth="1"/>
    <col min="14387" max="14387" width="5.5" style="42" customWidth="1"/>
    <col min="14388" max="14388" width="8" style="42" customWidth="1"/>
    <col min="14389" max="14389" width="7.33203125" style="42" customWidth="1"/>
    <col min="14390" max="14609" width="9" style="42"/>
    <col min="14610" max="14610" width="5.5" style="42" customWidth="1"/>
    <col min="14611" max="14611" width="7.58203125" style="42" customWidth="1"/>
    <col min="14612" max="14612" width="2.58203125" style="42" customWidth="1"/>
    <col min="14613" max="14613" width="5.58203125" style="42" customWidth="1"/>
    <col min="14614" max="14614" width="7.58203125" style="42" customWidth="1"/>
    <col min="14615" max="14642" width="2.58203125" style="42" customWidth="1"/>
    <col min="14643" max="14643" width="5.5" style="42" customWidth="1"/>
    <col min="14644" max="14644" width="8" style="42" customWidth="1"/>
    <col min="14645" max="14645" width="7.33203125" style="42" customWidth="1"/>
    <col min="14646" max="14865" width="9" style="42"/>
    <col min="14866" max="14866" width="5.5" style="42" customWidth="1"/>
    <col min="14867" max="14867" width="7.58203125" style="42" customWidth="1"/>
    <col min="14868" max="14868" width="2.58203125" style="42" customWidth="1"/>
    <col min="14869" max="14869" width="5.58203125" style="42" customWidth="1"/>
    <col min="14870" max="14870" width="7.58203125" style="42" customWidth="1"/>
    <col min="14871" max="14898" width="2.58203125" style="42" customWidth="1"/>
    <col min="14899" max="14899" width="5.5" style="42" customWidth="1"/>
    <col min="14900" max="14900" width="8" style="42" customWidth="1"/>
    <col min="14901" max="14901" width="7.33203125" style="42" customWidth="1"/>
    <col min="14902" max="15121" width="9" style="42"/>
    <col min="15122" max="15122" width="5.5" style="42" customWidth="1"/>
    <col min="15123" max="15123" width="7.58203125" style="42" customWidth="1"/>
    <col min="15124" max="15124" width="2.58203125" style="42" customWidth="1"/>
    <col min="15125" max="15125" width="5.58203125" style="42" customWidth="1"/>
    <col min="15126" max="15126" width="7.58203125" style="42" customWidth="1"/>
    <col min="15127" max="15154" width="2.58203125" style="42" customWidth="1"/>
    <col min="15155" max="15155" width="5.5" style="42" customWidth="1"/>
    <col min="15156" max="15156" width="8" style="42" customWidth="1"/>
    <col min="15157" max="15157" width="7.33203125" style="42" customWidth="1"/>
    <col min="15158" max="15377" width="9" style="42"/>
    <col min="15378" max="15378" width="5.5" style="42" customWidth="1"/>
    <col min="15379" max="15379" width="7.58203125" style="42" customWidth="1"/>
    <col min="15380" max="15380" width="2.58203125" style="42" customWidth="1"/>
    <col min="15381" max="15381" width="5.58203125" style="42" customWidth="1"/>
    <col min="15382" max="15382" width="7.58203125" style="42" customWidth="1"/>
    <col min="15383" max="15410" width="2.58203125" style="42" customWidth="1"/>
    <col min="15411" max="15411" width="5.5" style="42" customWidth="1"/>
    <col min="15412" max="15412" width="8" style="42" customWidth="1"/>
    <col min="15413" max="15413" width="7.33203125" style="42" customWidth="1"/>
    <col min="15414" max="15633" width="9" style="42"/>
    <col min="15634" max="15634" width="5.5" style="42" customWidth="1"/>
    <col min="15635" max="15635" width="7.58203125" style="42" customWidth="1"/>
    <col min="15636" max="15636" width="2.58203125" style="42" customWidth="1"/>
    <col min="15637" max="15637" width="5.58203125" style="42" customWidth="1"/>
    <col min="15638" max="15638" width="7.58203125" style="42" customWidth="1"/>
    <col min="15639" max="15666" width="2.58203125" style="42" customWidth="1"/>
    <col min="15667" max="15667" width="5.5" style="42" customWidth="1"/>
    <col min="15668" max="15668" width="8" style="42" customWidth="1"/>
    <col min="15669" max="15669" width="7.33203125" style="42" customWidth="1"/>
    <col min="15670" max="15889" width="9" style="42"/>
    <col min="15890" max="15890" width="5.5" style="42" customWidth="1"/>
    <col min="15891" max="15891" width="7.58203125" style="42" customWidth="1"/>
    <col min="15892" max="15892" width="2.58203125" style="42" customWidth="1"/>
    <col min="15893" max="15893" width="5.58203125" style="42" customWidth="1"/>
    <col min="15894" max="15894" width="7.58203125" style="42" customWidth="1"/>
    <col min="15895" max="15922" width="2.58203125" style="42" customWidth="1"/>
    <col min="15923" max="15923" width="5.5" style="42" customWidth="1"/>
    <col min="15924" max="15924" width="8" style="42" customWidth="1"/>
    <col min="15925" max="15925" width="7.33203125" style="42" customWidth="1"/>
    <col min="15926" max="16145" width="9" style="42"/>
    <col min="16146" max="16146" width="5.5" style="42" customWidth="1"/>
    <col min="16147" max="16147" width="7.58203125" style="42" customWidth="1"/>
    <col min="16148" max="16148" width="2.58203125" style="42" customWidth="1"/>
    <col min="16149" max="16149" width="5.58203125" style="42" customWidth="1"/>
    <col min="16150" max="16150" width="7.58203125" style="42" customWidth="1"/>
    <col min="16151" max="16178" width="2.58203125" style="42" customWidth="1"/>
    <col min="16179" max="16179" width="5.5" style="42" customWidth="1"/>
    <col min="16180" max="16180" width="8" style="42" customWidth="1"/>
    <col min="16181" max="16181" width="7.33203125" style="42" customWidth="1"/>
    <col min="16182" max="16384" width="9" style="42"/>
  </cols>
  <sheetData>
    <row r="1" spans="1:59" s="409" customFormat="1" ht="20.25" customHeight="1" thickBot="1" x14ac:dyDescent="0.45">
      <c r="A1" s="474"/>
      <c r="B1" s="408" t="s">
        <v>431</v>
      </c>
      <c r="F1" s="410"/>
      <c r="G1" s="410"/>
      <c r="H1" s="410"/>
      <c r="I1" s="410"/>
      <c r="U1" s="1117" t="s">
        <v>407</v>
      </c>
      <c r="V1" s="1117"/>
      <c r="W1" s="1118">
        <v>6</v>
      </c>
      <c r="X1" s="1118"/>
      <c r="Y1" s="1118"/>
      <c r="Z1" s="1117" t="s">
        <v>1</v>
      </c>
      <c r="AA1" s="1117"/>
      <c r="AB1" s="1117" t="s">
        <v>437</v>
      </c>
      <c r="AC1" s="1118">
        <f>IF(W1=0,"",YEAR(DATE(2018+W1,1,1)))</f>
        <v>2024</v>
      </c>
      <c r="AD1" s="1118"/>
      <c r="AE1" s="1118"/>
      <c r="AF1" s="1118"/>
      <c r="AG1" s="1117" t="s">
        <v>438</v>
      </c>
      <c r="AH1" s="1118">
        <v>6</v>
      </c>
      <c r="AI1" s="1118"/>
      <c r="AJ1" s="1118"/>
      <c r="AK1" s="1119" t="s">
        <v>90</v>
      </c>
      <c r="AL1" s="1119"/>
      <c r="AM1" s="411"/>
      <c r="AN1" s="1120" t="s">
        <v>207</v>
      </c>
      <c r="AO1" s="1120"/>
      <c r="AP1" s="1120"/>
      <c r="AQ1" s="1120"/>
      <c r="AR1" s="1121"/>
      <c r="AS1" s="1103" t="s">
        <v>263</v>
      </c>
      <c r="AT1" s="1104"/>
      <c r="AU1" s="1104"/>
      <c r="AV1" s="1104"/>
      <c r="AW1" s="1104"/>
      <c r="AX1" s="1104"/>
      <c r="AY1" s="1104"/>
      <c r="AZ1" s="1104"/>
      <c r="BA1" s="1104"/>
      <c r="BB1" s="1104"/>
      <c r="BC1" s="1104"/>
      <c r="BD1" s="1104"/>
      <c r="BE1" s="1104"/>
      <c r="BF1" s="1105"/>
    </row>
    <row r="2" spans="1:59" s="409" customFormat="1" ht="20.25" customHeight="1" thickBot="1" x14ac:dyDescent="0.45">
      <c r="A2" s="474"/>
      <c r="B2" s="1106" t="s">
        <v>92</v>
      </c>
      <c r="C2" s="1106"/>
      <c r="D2" s="1106"/>
      <c r="E2" s="1106"/>
      <c r="F2" s="1106"/>
      <c r="G2" s="1106"/>
      <c r="H2" s="1106"/>
      <c r="I2" s="1106"/>
      <c r="J2" s="1106"/>
      <c r="K2" s="1106"/>
      <c r="L2" s="1106"/>
      <c r="M2" s="1106"/>
      <c r="N2" s="1106"/>
      <c r="O2" s="1106"/>
      <c r="P2" s="1106"/>
      <c r="Q2" s="1106"/>
      <c r="R2" s="1106"/>
      <c r="S2" s="1106"/>
      <c r="T2" s="412"/>
      <c r="U2" s="1117"/>
      <c r="V2" s="1117"/>
      <c r="W2" s="1118"/>
      <c r="X2" s="1118"/>
      <c r="Y2" s="1118"/>
      <c r="Z2" s="1117"/>
      <c r="AA2" s="1117"/>
      <c r="AB2" s="1117"/>
      <c r="AC2" s="1118"/>
      <c r="AD2" s="1118"/>
      <c r="AE2" s="1118"/>
      <c r="AF2" s="1118"/>
      <c r="AG2" s="1117"/>
      <c r="AH2" s="1118"/>
      <c r="AI2" s="1118"/>
      <c r="AJ2" s="1118"/>
      <c r="AK2" s="1119"/>
      <c r="AL2" s="1119"/>
      <c r="AM2" s="413"/>
      <c r="AN2" s="1107" t="s">
        <v>406</v>
      </c>
      <c r="AO2" s="1107"/>
      <c r="AP2" s="1107"/>
      <c r="AQ2" s="1107"/>
      <c r="AR2" s="1108"/>
      <c r="AS2" s="1109"/>
      <c r="AT2" s="1001"/>
      <c r="AU2" s="1001"/>
      <c r="AV2" s="1001"/>
      <c r="AW2" s="1001"/>
      <c r="AX2" s="1001"/>
      <c r="AY2" s="1001"/>
      <c r="AZ2" s="1001"/>
      <c r="BA2" s="1001"/>
      <c r="BB2" s="1001"/>
      <c r="BC2" s="1001"/>
      <c r="BD2" s="1001"/>
      <c r="BE2" s="1001"/>
      <c r="BF2" s="1110"/>
    </row>
    <row r="3" spans="1:59" s="409" customFormat="1" ht="20.25" customHeight="1" x14ac:dyDescent="0.4">
      <c r="A3" s="474"/>
      <c r="B3" s="1106"/>
      <c r="C3" s="1106"/>
      <c r="D3" s="1106"/>
      <c r="E3" s="1106"/>
      <c r="F3" s="1106"/>
      <c r="G3" s="1106"/>
      <c r="H3" s="1106"/>
      <c r="I3" s="1106"/>
      <c r="J3" s="1106"/>
      <c r="K3" s="1106"/>
      <c r="L3" s="1106"/>
      <c r="M3" s="1106"/>
      <c r="N3" s="1106"/>
      <c r="O3" s="1106"/>
      <c r="P3" s="1106"/>
      <c r="Q3" s="1106"/>
      <c r="R3" s="1106"/>
      <c r="S3" s="1106"/>
      <c r="T3" s="412"/>
      <c r="U3" s="412"/>
      <c r="V3" s="412"/>
      <c r="W3" s="412"/>
      <c r="Y3" s="414"/>
      <c r="Z3" s="414"/>
      <c r="AB3" s="414"/>
      <c r="AC3" s="414"/>
      <c r="AD3" s="413"/>
      <c r="AE3" s="413"/>
      <c r="AF3" s="413"/>
      <c r="AG3" s="413"/>
      <c r="AH3" s="413"/>
      <c r="AI3" s="413"/>
      <c r="AJ3" s="413"/>
      <c r="AK3" s="413"/>
      <c r="AL3" s="413"/>
      <c r="AM3" s="413"/>
      <c r="AN3" s="415"/>
      <c r="AO3" s="415"/>
      <c r="AP3" s="415"/>
      <c r="AQ3" s="415"/>
      <c r="AR3" s="415"/>
      <c r="AS3" s="416"/>
      <c r="AT3" s="416"/>
      <c r="AU3" s="416"/>
      <c r="AV3" s="416"/>
      <c r="AW3" s="416"/>
      <c r="AX3" s="416"/>
      <c r="AY3" s="416"/>
      <c r="AZ3" s="416"/>
      <c r="BA3" s="416"/>
      <c r="BB3" s="416"/>
      <c r="BC3" s="416"/>
      <c r="BD3" s="416"/>
      <c r="BE3" s="416"/>
      <c r="BF3" s="416"/>
    </row>
    <row r="4" spans="1:59" s="409" customFormat="1" ht="20.25" customHeight="1" x14ac:dyDescent="0.4">
      <c r="A4" s="474"/>
      <c r="B4" s="1106"/>
      <c r="C4" s="1106"/>
      <c r="D4" s="1106"/>
      <c r="E4" s="1106"/>
      <c r="F4" s="1106"/>
      <c r="G4" s="1106"/>
      <c r="H4" s="1106"/>
      <c r="I4" s="1106"/>
      <c r="J4" s="1106"/>
      <c r="K4" s="1106"/>
      <c r="L4" s="1106"/>
      <c r="M4" s="1106"/>
      <c r="N4" s="1106"/>
      <c r="O4" s="1106"/>
      <c r="P4" s="1106"/>
      <c r="Q4" s="1106"/>
      <c r="R4" s="1106"/>
      <c r="S4" s="1106"/>
      <c r="AD4" s="417"/>
      <c r="AE4" s="417"/>
      <c r="AF4" s="418"/>
      <c r="AG4" s="418"/>
      <c r="AH4" s="418"/>
      <c r="AI4" s="418"/>
      <c r="AJ4" s="418"/>
      <c r="AK4" s="418"/>
      <c r="AL4" s="418"/>
      <c r="AM4" s="419"/>
      <c r="AN4" s="419"/>
      <c r="AO4" s="419"/>
      <c r="AP4" s="419"/>
      <c r="AQ4" s="419"/>
      <c r="AR4" s="419"/>
      <c r="AS4" s="419"/>
      <c r="AT4" s="419"/>
      <c r="AU4" s="419"/>
      <c r="AV4" s="419"/>
      <c r="AW4" s="419"/>
      <c r="AX4" s="419"/>
      <c r="AY4" s="419"/>
      <c r="AZ4" s="419"/>
      <c r="BA4" s="420"/>
      <c r="BB4" s="1111" t="s">
        <v>432</v>
      </c>
      <c r="BC4" s="1111"/>
      <c r="BD4" s="1111"/>
      <c r="BE4" s="419"/>
      <c r="BF4" s="419"/>
      <c r="BG4" s="420"/>
    </row>
    <row r="5" spans="1:59" s="409" customFormat="1" ht="20.25" customHeight="1" x14ac:dyDescent="0.4">
      <c r="A5" s="474"/>
      <c r="Z5" s="420"/>
      <c r="AA5" s="420"/>
      <c r="AB5" s="420"/>
      <c r="AD5" s="417"/>
      <c r="AE5" s="417"/>
      <c r="AF5" s="421"/>
      <c r="AG5" s="421"/>
      <c r="AH5" s="421"/>
      <c r="AI5" s="421"/>
      <c r="AJ5" s="421"/>
      <c r="AK5" s="421"/>
      <c r="AL5" s="421"/>
      <c r="AM5" s="411"/>
      <c r="BB5" s="1112" t="s">
        <v>433</v>
      </c>
      <c r="BC5" s="1112"/>
      <c r="BD5" s="1112"/>
      <c r="BE5" s="411"/>
      <c r="BF5" s="411"/>
      <c r="BG5" s="420"/>
    </row>
    <row r="6" spans="1:59" s="409" customFormat="1" ht="20.25" customHeight="1" x14ac:dyDescent="0.3">
      <c r="A6" s="475"/>
      <c r="B6" s="422"/>
      <c r="E6" s="422"/>
      <c r="F6" s="422"/>
      <c r="G6" s="422"/>
      <c r="H6" s="422"/>
      <c r="I6" s="422"/>
      <c r="J6" s="422"/>
      <c r="K6" s="422"/>
      <c r="L6" s="422"/>
      <c r="M6" s="422"/>
      <c r="N6" s="422"/>
      <c r="O6" s="423"/>
      <c r="P6" s="423"/>
      <c r="Q6" s="423"/>
      <c r="R6" s="423"/>
      <c r="S6" s="423"/>
      <c r="T6" s="423"/>
      <c r="U6" s="423"/>
      <c r="V6" s="423"/>
      <c r="W6" s="411"/>
      <c r="X6" s="420"/>
      <c r="AD6" s="417"/>
      <c r="AE6" s="417"/>
      <c r="AF6" s="417"/>
      <c r="AG6" s="417"/>
      <c r="AH6" s="417"/>
      <c r="AI6" s="417"/>
      <c r="AJ6" s="417"/>
      <c r="AK6" s="417"/>
      <c r="AL6" s="411" t="s">
        <v>434</v>
      </c>
      <c r="AM6" s="411"/>
      <c r="AN6" s="411"/>
      <c r="AO6" s="411"/>
      <c r="AP6" s="411"/>
      <c r="AQ6" s="411"/>
      <c r="AR6" s="411"/>
      <c r="AS6" s="411"/>
      <c r="AT6" s="411"/>
      <c r="AU6" s="411"/>
      <c r="AV6" s="411"/>
      <c r="AW6" s="411"/>
      <c r="AX6" s="1113">
        <v>40</v>
      </c>
      <c r="AY6" s="1113"/>
      <c r="AZ6" s="420" t="s">
        <v>435</v>
      </c>
      <c r="BA6" s="411"/>
      <c r="BB6" s="1113">
        <v>160</v>
      </c>
      <c r="BC6" s="1113"/>
      <c r="BD6" s="1113"/>
      <c r="BE6" s="411" t="s">
        <v>436</v>
      </c>
      <c r="BF6" s="411"/>
      <c r="BG6" s="420"/>
    </row>
    <row r="7" spans="1:59" s="409" customFormat="1" ht="20.25" customHeight="1" x14ac:dyDescent="0.4">
      <c r="A7" s="474"/>
      <c r="AL7" s="413"/>
      <c r="AM7" s="413"/>
      <c r="AN7" s="413"/>
      <c r="AO7" s="413"/>
      <c r="AP7" s="413"/>
      <c r="AQ7" s="413"/>
      <c r="AR7" s="413"/>
      <c r="AS7" s="413"/>
      <c r="AT7" s="413"/>
      <c r="AU7" s="413"/>
      <c r="AV7" s="413"/>
      <c r="AW7" s="413"/>
      <c r="AY7" s="413"/>
      <c r="AZ7" s="413"/>
      <c r="BA7" s="417" t="s">
        <v>440</v>
      </c>
      <c r="BB7" s="1114">
        <f>DAY(EOMONTH(DATE(AC1,AH1,1),0))</f>
        <v>30</v>
      </c>
      <c r="BC7" s="1115"/>
      <c r="BD7" s="1116"/>
      <c r="BE7" s="413"/>
      <c r="BF7" s="413"/>
    </row>
    <row r="8" spans="1:59" s="409" customFormat="1" ht="20.25" customHeight="1" x14ac:dyDescent="0.4">
      <c r="A8" s="474"/>
      <c r="AL8" s="413"/>
      <c r="AM8" s="413"/>
      <c r="AN8" s="413"/>
      <c r="AO8" s="413"/>
      <c r="AP8" s="413"/>
      <c r="AQ8" s="413"/>
      <c r="AR8" s="413"/>
      <c r="AS8" s="413"/>
      <c r="AT8" s="413"/>
      <c r="AU8" s="413"/>
      <c r="AV8" s="413"/>
      <c r="AW8" s="413"/>
      <c r="AY8" s="413"/>
      <c r="AZ8" s="413"/>
      <c r="BA8" s="417" t="s">
        <v>439</v>
      </c>
      <c r="BB8" s="1122">
        <v>1</v>
      </c>
      <c r="BC8" s="1123"/>
      <c r="BD8" s="1124"/>
      <c r="BE8" s="413" t="s">
        <v>441</v>
      </c>
      <c r="BF8" s="413"/>
    </row>
    <row r="9" spans="1:59" s="409" customFormat="1" ht="20.25" customHeight="1" x14ac:dyDescent="0.4">
      <c r="A9" s="474"/>
      <c r="AL9" s="413"/>
      <c r="AM9" s="413"/>
      <c r="AN9" s="413"/>
      <c r="AO9" s="413"/>
      <c r="AP9" s="413"/>
      <c r="AQ9" s="413"/>
      <c r="AR9" s="413"/>
      <c r="AS9" s="413"/>
      <c r="AT9" s="413"/>
      <c r="AU9" s="413"/>
      <c r="AV9" s="413"/>
      <c r="AW9" s="413"/>
      <c r="AY9" s="413"/>
      <c r="AZ9" s="413"/>
      <c r="BA9" s="413"/>
      <c r="BB9" s="1122">
        <v>1</v>
      </c>
      <c r="BC9" s="1123"/>
      <c r="BD9" s="1124"/>
      <c r="BE9" s="413" t="s">
        <v>442</v>
      </c>
      <c r="BF9" s="413"/>
    </row>
    <row r="10" spans="1:59" s="409" customFormat="1" ht="20.25" customHeight="1" x14ac:dyDescent="0.4">
      <c r="A10" s="474"/>
      <c r="AL10" s="413"/>
      <c r="AM10" s="413"/>
      <c r="AN10" s="413"/>
      <c r="AO10" s="413"/>
      <c r="AP10" s="413"/>
      <c r="AQ10" s="413"/>
      <c r="AR10" s="413"/>
      <c r="AS10" s="413"/>
      <c r="AT10" s="427" t="s">
        <v>443</v>
      </c>
      <c r="AU10" s="1127"/>
      <c r="AV10" s="1128"/>
      <c r="AW10" s="1129"/>
      <c r="AX10" s="428" t="s">
        <v>446</v>
      </c>
      <c r="AY10" s="1127"/>
      <c r="AZ10" s="1129"/>
      <c r="BA10" s="429"/>
      <c r="BB10" s="1125">
        <f>(AY10-AU10)*24</f>
        <v>0</v>
      </c>
      <c r="BC10" s="1126"/>
      <c r="BD10" s="414"/>
      <c r="BE10" s="417" t="s">
        <v>444</v>
      </c>
      <c r="BF10" s="413"/>
    </row>
    <row r="11" spans="1:59" s="409" customFormat="1" ht="20.25" customHeight="1" thickBot="1" x14ac:dyDescent="0.45">
      <c r="A11" s="474"/>
      <c r="AL11" s="413"/>
      <c r="AM11" s="413"/>
      <c r="AN11" s="413"/>
      <c r="AO11" s="413"/>
      <c r="AP11" s="413"/>
      <c r="AQ11" s="413"/>
      <c r="AR11" s="413"/>
      <c r="AS11" s="413"/>
      <c r="AT11" s="427"/>
      <c r="AU11" s="427"/>
      <c r="AV11" s="427"/>
      <c r="AW11" s="427"/>
      <c r="AX11" s="427"/>
      <c r="AY11" s="427"/>
      <c r="AZ11" s="427"/>
      <c r="BA11" s="427"/>
      <c r="BB11" s="414"/>
      <c r="BC11" s="414"/>
      <c r="BD11" s="414"/>
      <c r="BE11" s="413"/>
      <c r="BF11" s="413"/>
    </row>
    <row r="12" spans="1:59" s="409" customFormat="1" ht="20.25" customHeight="1" thickBot="1" x14ac:dyDescent="0.35">
      <c r="A12" s="1136" t="s">
        <v>458</v>
      </c>
      <c r="B12" s="1056" t="s">
        <v>54</v>
      </c>
      <c r="C12" s="981"/>
      <c r="D12" s="981"/>
      <c r="E12" s="981"/>
      <c r="F12" s="981"/>
      <c r="G12" s="465"/>
      <c r="H12" s="1060" t="s">
        <v>447</v>
      </c>
      <c r="I12" s="1060"/>
      <c r="J12" s="981" t="s">
        <v>55</v>
      </c>
      <c r="K12" s="981"/>
      <c r="L12" s="981"/>
      <c r="M12" s="981"/>
      <c r="N12" s="981"/>
      <c r="O12" s="982"/>
      <c r="P12" s="1094"/>
      <c r="Q12" s="1095"/>
      <c r="R12" s="1096"/>
      <c r="S12" s="1064" t="s">
        <v>56</v>
      </c>
      <c r="T12" s="1065"/>
      <c r="U12" s="1065"/>
      <c r="V12" s="1065"/>
      <c r="W12" s="1065"/>
      <c r="X12" s="1065"/>
      <c r="Y12" s="1066"/>
      <c r="Z12" s="1064" t="s">
        <v>57</v>
      </c>
      <c r="AA12" s="1065"/>
      <c r="AB12" s="1065"/>
      <c r="AC12" s="1065"/>
      <c r="AD12" s="1065"/>
      <c r="AE12" s="1065"/>
      <c r="AF12" s="1067"/>
      <c r="AG12" s="1068" t="s">
        <v>58</v>
      </c>
      <c r="AH12" s="1065"/>
      <c r="AI12" s="1065"/>
      <c r="AJ12" s="1065"/>
      <c r="AK12" s="1065"/>
      <c r="AL12" s="1065"/>
      <c r="AM12" s="1066"/>
      <c r="AN12" s="1068" t="s">
        <v>59</v>
      </c>
      <c r="AO12" s="1065"/>
      <c r="AP12" s="1065"/>
      <c r="AQ12" s="1065"/>
      <c r="AR12" s="1065"/>
      <c r="AS12" s="1065"/>
      <c r="AT12" s="1067"/>
      <c r="AU12" s="1068" t="str">
        <f>IF(BB4="４週","","第５週")</f>
        <v/>
      </c>
      <c r="AV12" s="1065"/>
      <c r="AW12" s="1066"/>
      <c r="AX12" s="1069" t="str">
        <f>IF(BB8="４週","1～4週目の勤務時間数合計","1か月の勤務時間数合計")</f>
        <v>1か月の勤務時間数合計</v>
      </c>
      <c r="AY12" s="1070"/>
      <c r="AZ12" s="1075" t="s">
        <v>448</v>
      </c>
      <c r="BA12" s="1076"/>
      <c r="BB12" s="1081" t="s">
        <v>449</v>
      </c>
      <c r="BC12" s="1081"/>
      <c r="BD12" s="1081"/>
      <c r="BE12" s="1081"/>
      <c r="BF12" s="1081"/>
      <c r="BG12" s="1082"/>
    </row>
    <row r="13" spans="1:59" s="409" customFormat="1" ht="20.25" customHeight="1" x14ac:dyDescent="0.3">
      <c r="A13" s="1130"/>
      <c r="B13" s="1057"/>
      <c r="C13" s="984"/>
      <c r="D13" s="984"/>
      <c r="E13" s="984"/>
      <c r="F13" s="984"/>
      <c r="G13" s="436"/>
      <c r="H13" s="1061"/>
      <c r="I13" s="1061"/>
      <c r="J13" s="984"/>
      <c r="K13" s="984"/>
      <c r="L13" s="984"/>
      <c r="M13" s="984"/>
      <c r="N13" s="984"/>
      <c r="O13" s="985"/>
      <c r="P13" s="1097"/>
      <c r="Q13" s="1098"/>
      <c r="R13" s="1099"/>
      <c r="S13" s="430">
        <f>DAY(DATE($W$1,$AC$1,1))</f>
        <v>1</v>
      </c>
      <c r="T13" s="431">
        <f>DAY(DATE($W$1,$AC$1,2))</f>
        <v>2</v>
      </c>
      <c r="U13" s="431">
        <f>DAY(DATE($W$1,$AC$1,3))</f>
        <v>3</v>
      </c>
      <c r="V13" s="431">
        <f>DAY(DATE($W$1,$AC$1,4))</f>
        <v>4</v>
      </c>
      <c r="W13" s="431">
        <f>DAY(DATE($W$1,$AC$1,5))</f>
        <v>5</v>
      </c>
      <c r="X13" s="431">
        <f>DAY(DATE($W$1,$AC$1,6))</f>
        <v>6</v>
      </c>
      <c r="Y13" s="432">
        <f>DAY(DATE($W$1,$AC$1,7))</f>
        <v>7</v>
      </c>
      <c r="Z13" s="430">
        <f>DAY(DATE($W$1,$AC$1,8))</f>
        <v>8</v>
      </c>
      <c r="AA13" s="431">
        <f>DAY(DATE($W$1,$AC$1,9))</f>
        <v>9</v>
      </c>
      <c r="AB13" s="431">
        <f>DAY(DATE($W$1,$AC$1,10))</f>
        <v>10</v>
      </c>
      <c r="AC13" s="431">
        <f>DAY(DATE($W$1,$AC$1,11))</f>
        <v>11</v>
      </c>
      <c r="AD13" s="431">
        <f>DAY(DATE($W$1,$AC$1,12))</f>
        <v>12</v>
      </c>
      <c r="AE13" s="431">
        <f>DAY(DATE($W$1,$AC$1,13))</f>
        <v>13</v>
      </c>
      <c r="AF13" s="433">
        <f>DAY(DATE($W$1,$AC$1,14))</f>
        <v>14</v>
      </c>
      <c r="AG13" s="434">
        <f>DAY(DATE($W$1,$AC$1,15))</f>
        <v>15</v>
      </c>
      <c r="AH13" s="431">
        <f>DAY(DATE($W$1,$AC$1,16))</f>
        <v>16</v>
      </c>
      <c r="AI13" s="431">
        <f>DAY(DATE($W$1,$AC$1,17))</f>
        <v>17</v>
      </c>
      <c r="AJ13" s="431">
        <f>DAY(DATE($W$1,$AC$1,18))</f>
        <v>18</v>
      </c>
      <c r="AK13" s="431">
        <f>DAY(DATE($W$1,$AC$1,19))</f>
        <v>19</v>
      </c>
      <c r="AL13" s="431">
        <f>DAY(DATE($W$1,$AC$1,20))</f>
        <v>20</v>
      </c>
      <c r="AM13" s="432">
        <f>DAY(DATE($W$1,$AC$1,21))</f>
        <v>21</v>
      </c>
      <c r="AN13" s="434">
        <f>DAY(DATE($W$1,$AC$1,22))</f>
        <v>22</v>
      </c>
      <c r="AO13" s="431">
        <f>DAY(DATE($W$1,$AC$1,23))</f>
        <v>23</v>
      </c>
      <c r="AP13" s="431">
        <f>DAY(DATE($W$1,$AC$1,24))</f>
        <v>24</v>
      </c>
      <c r="AQ13" s="431">
        <f>DAY(DATE($W$1,$AC$1,25))</f>
        <v>25</v>
      </c>
      <c r="AR13" s="431">
        <f>DAY(DATE($W$1,$AC$1,26))</f>
        <v>26</v>
      </c>
      <c r="AS13" s="431">
        <f>DAY(DATE($W$1,$AC$1,27))</f>
        <v>27</v>
      </c>
      <c r="AT13" s="432">
        <f>DAY(DATE($W$1,$AC$1,28))</f>
        <v>28</v>
      </c>
      <c r="AU13" s="430" t="str">
        <f>IF(BB4="暦月",IF(DAY(DATE($W$1,$AC$1,29))=29,29,""),"")</f>
        <v/>
      </c>
      <c r="AV13" s="431" t="str">
        <f>IF(BB4="暦月",IF(DAY(DATE($W$1,$AC$1,30))=30,30,""),"")</f>
        <v/>
      </c>
      <c r="AW13" s="432" t="str">
        <f>IF(BB4="暦月",IF(DAY(DATE($AC$1,$AH$1,31))=31,31,""),"")</f>
        <v/>
      </c>
      <c r="AX13" s="1071"/>
      <c r="AY13" s="1072"/>
      <c r="AZ13" s="1077"/>
      <c r="BA13" s="1078"/>
      <c r="BB13" s="1083"/>
      <c r="BC13" s="1083"/>
      <c r="BD13" s="1083"/>
      <c r="BE13" s="1083"/>
      <c r="BF13" s="1083"/>
      <c r="BG13" s="1084"/>
    </row>
    <row r="14" spans="1:59" s="409" customFormat="1" ht="0.75" customHeight="1" thickBot="1" x14ac:dyDescent="0.35">
      <c r="A14" s="1130"/>
      <c r="B14" s="1057"/>
      <c r="C14" s="984"/>
      <c r="D14" s="984"/>
      <c r="E14" s="984"/>
      <c r="F14" s="984"/>
      <c r="G14" s="436"/>
      <c r="H14" s="1061"/>
      <c r="I14" s="1061"/>
      <c r="J14" s="984"/>
      <c r="K14" s="984"/>
      <c r="L14" s="984"/>
      <c r="M14" s="984"/>
      <c r="N14" s="984"/>
      <c r="O14" s="985"/>
      <c r="P14" s="1097"/>
      <c r="Q14" s="1098"/>
      <c r="R14" s="1099"/>
      <c r="S14" s="438">
        <f>WEEKDAY(DATE($AC$1,$AH$1,1))</f>
        <v>7</v>
      </c>
      <c r="T14" s="439">
        <f>WEEKDAY(DATE($AC$1,$AH$1,2))</f>
        <v>1</v>
      </c>
      <c r="U14" s="439">
        <f>WEEKDAY(DATE($AC$1,$AH$1,3))</f>
        <v>2</v>
      </c>
      <c r="V14" s="439">
        <f>WEEKDAY(DATE($AC$1,$AH$1,4))</f>
        <v>3</v>
      </c>
      <c r="W14" s="439">
        <f>WEEKDAY(DATE($AC$1,$AH$1,5))</f>
        <v>4</v>
      </c>
      <c r="X14" s="439">
        <f>WEEKDAY(DATE($AC$1,$AH$1,6))</f>
        <v>5</v>
      </c>
      <c r="Y14" s="440">
        <f>WEEKDAY(DATE($AC$1,$AH$1,7))</f>
        <v>6</v>
      </c>
      <c r="Z14" s="438">
        <f>WEEKDAY(DATE($AC$1,$AH$1,8))</f>
        <v>7</v>
      </c>
      <c r="AA14" s="439">
        <f>WEEKDAY(DATE($AC$1,$AH$1,9))</f>
        <v>1</v>
      </c>
      <c r="AB14" s="439">
        <f>WEEKDAY(DATE($AC$1,$AH$1,10))</f>
        <v>2</v>
      </c>
      <c r="AC14" s="439">
        <f>WEEKDAY(DATE($AC$1,$AH$1,11))</f>
        <v>3</v>
      </c>
      <c r="AD14" s="439">
        <f>WEEKDAY(DATE($AC$1,$AH$1,12))</f>
        <v>4</v>
      </c>
      <c r="AE14" s="439">
        <f>WEEKDAY(DATE($AC$1,$AH$1,13))</f>
        <v>5</v>
      </c>
      <c r="AF14" s="441">
        <f>WEEKDAY(DATE($AC$1,$AH$1,14))</f>
        <v>6</v>
      </c>
      <c r="AG14" s="442">
        <f>WEEKDAY(DATE($AC$1,$AH$1,15))</f>
        <v>7</v>
      </c>
      <c r="AH14" s="439">
        <f>WEEKDAY(DATE($AC$1,$AH$1,16))</f>
        <v>1</v>
      </c>
      <c r="AI14" s="439">
        <f>WEEKDAY(DATE($AC$1,$AH$1,17))</f>
        <v>2</v>
      </c>
      <c r="AJ14" s="439">
        <f>WEEKDAY(DATE($AC$1,$AH$1,18))</f>
        <v>3</v>
      </c>
      <c r="AK14" s="439">
        <f>WEEKDAY(DATE($AC$1,$AH$1,19))</f>
        <v>4</v>
      </c>
      <c r="AL14" s="439">
        <f>WEEKDAY(DATE($AC$1,$AH$1,20))</f>
        <v>5</v>
      </c>
      <c r="AM14" s="440">
        <f>WEEKDAY(DATE($AC$1,$AH$1,21))</f>
        <v>6</v>
      </c>
      <c r="AN14" s="442">
        <f>WEEKDAY(DATE($AC$1,$AH$1,22))</f>
        <v>7</v>
      </c>
      <c r="AO14" s="439">
        <f>WEEKDAY(DATE($AC$1,$AH$1,23))</f>
        <v>1</v>
      </c>
      <c r="AP14" s="439">
        <f>WEEKDAY(DATE($AC$1,$AH$1,24))</f>
        <v>2</v>
      </c>
      <c r="AQ14" s="439">
        <f>WEEKDAY(DATE($AC$1,$AH$1,25))</f>
        <v>3</v>
      </c>
      <c r="AR14" s="439">
        <f>WEEKDAY(DATE($AC$1,$AH$1,26))</f>
        <v>4</v>
      </c>
      <c r="AS14" s="439">
        <f>WEEKDAY(DATE($AC$1,$AH$1,27))</f>
        <v>5</v>
      </c>
      <c r="AT14" s="440">
        <f>WEEKDAY(DATE($AC$1,$AH$1,28))</f>
        <v>6</v>
      </c>
      <c r="AU14" s="438">
        <f>IF(AU13=29,WEEKDAY(DATE($AC$1,$AH$1,29)),0)</f>
        <v>0</v>
      </c>
      <c r="AV14" s="439">
        <f>IF(AV13=30,WEEKDAY(DATE($AC$1,$AH$1,30)),0)</f>
        <v>0</v>
      </c>
      <c r="AW14" s="440">
        <f>IF(AW13=31,WEEKDAY(DATE($AC$1,$AH$1,31)),0)</f>
        <v>0</v>
      </c>
      <c r="AX14" s="1073"/>
      <c r="AY14" s="1074"/>
      <c r="AZ14" s="1079"/>
      <c r="BA14" s="1080"/>
      <c r="BB14" s="1083"/>
      <c r="BC14" s="1083"/>
      <c r="BD14" s="1083"/>
      <c r="BE14" s="1083"/>
      <c r="BF14" s="1083"/>
      <c r="BG14" s="1084"/>
    </row>
    <row r="15" spans="1:59" s="409" customFormat="1" ht="39.75" customHeight="1" thickBot="1" x14ac:dyDescent="0.35">
      <c r="A15" s="1131"/>
      <c r="B15" s="1058"/>
      <c r="C15" s="1059"/>
      <c r="D15" s="1059"/>
      <c r="E15" s="1059"/>
      <c r="F15" s="1059"/>
      <c r="G15" s="435"/>
      <c r="H15" s="1062"/>
      <c r="I15" s="1062"/>
      <c r="J15" s="1059"/>
      <c r="K15" s="1059"/>
      <c r="L15" s="1059"/>
      <c r="M15" s="1059"/>
      <c r="N15" s="1059"/>
      <c r="O15" s="1063"/>
      <c r="P15" s="1100"/>
      <c r="Q15" s="1101"/>
      <c r="R15" s="1102"/>
      <c r="S15" s="443" t="str">
        <f>IF(S14=1,"日",IF(S14=2,"月",IF(S14=3,"火",IF(S14=4,"水",IF(S14=5,"木",IF(S14=6,"金","土"))))))</f>
        <v>土</v>
      </c>
      <c r="T15" s="444" t="str">
        <f t="shared" ref="T15:AT15" si="0">IF(T14=1,"日",IF(T14=2,"月",IF(T14=3,"火",IF(T14=4,"水",IF(T14=5,"木",IF(T14=6,"金","土"))))))</f>
        <v>日</v>
      </c>
      <c r="U15" s="444" t="str">
        <f t="shared" si="0"/>
        <v>月</v>
      </c>
      <c r="V15" s="444" t="str">
        <f t="shared" si="0"/>
        <v>火</v>
      </c>
      <c r="W15" s="444" t="str">
        <f t="shared" si="0"/>
        <v>水</v>
      </c>
      <c r="X15" s="444" t="str">
        <f t="shared" si="0"/>
        <v>木</v>
      </c>
      <c r="Y15" s="445" t="str">
        <f t="shared" si="0"/>
        <v>金</v>
      </c>
      <c r="Z15" s="446" t="str">
        <f t="shared" si="0"/>
        <v>土</v>
      </c>
      <c r="AA15" s="444" t="str">
        <f t="shared" si="0"/>
        <v>日</v>
      </c>
      <c r="AB15" s="444" t="str">
        <f t="shared" si="0"/>
        <v>月</v>
      </c>
      <c r="AC15" s="444" t="str">
        <f t="shared" si="0"/>
        <v>火</v>
      </c>
      <c r="AD15" s="444" t="str">
        <f t="shared" si="0"/>
        <v>水</v>
      </c>
      <c r="AE15" s="444" t="str">
        <f t="shared" si="0"/>
        <v>木</v>
      </c>
      <c r="AF15" s="447" t="str">
        <f t="shared" si="0"/>
        <v>金</v>
      </c>
      <c r="AG15" s="443" t="str">
        <f t="shared" si="0"/>
        <v>土</v>
      </c>
      <c r="AH15" s="444" t="str">
        <f t="shared" si="0"/>
        <v>日</v>
      </c>
      <c r="AI15" s="444" t="str">
        <f t="shared" si="0"/>
        <v>月</v>
      </c>
      <c r="AJ15" s="444" t="str">
        <f t="shared" si="0"/>
        <v>火</v>
      </c>
      <c r="AK15" s="444" t="str">
        <f t="shared" si="0"/>
        <v>水</v>
      </c>
      <c r="AL15" s="444" t="str">
        <f t="shared" si="0"/>
        <v>木</v>
      </c>
      <c r="AM15" s="445" t="str">
        <f t="shared" si="0"/>
        <v>金</v>
      </c>
      <c r="AN15" s="443" t="str">
        <f t="shared" si="0"/>
        <v>土</v>
      </c>
      <c r="AO15" s="444" t="str">
        <f t="shared" si="0"/>
        <v>日</v>
      </c>
      <c r="AP15" s="444" t="str">
        <f t="shared" si="0"/>
        <v>月</v>
      </c>
      <c r="AQ15" s="444" t="str">
        <f t="shared" si="0"/>
        <v>火</v>
      </c>
      <c r="AR15" s="444" t="str">
        <f t="shared" si="0"/>
        <v>水</v>
      </c>
      <c r="AS15" s="444" t="str">
        <f t="shared" si="0"/>
        <v>木</v>
      </c>
      <c r="AT15" s="445" t="str">
        <f t="shared" si="0"/>
        <v>金</v>
      </c>
      <c r="AU15" s="443" t="str">
        <f>IF(AU14=1,"日",IF(AU14=2,"月",IF(AU14=3,"火",IF(AU14=4,"水",IF(AU14=5,"木",IF(AU14=6,"金",IF(AU14=0,"","土")))))))</f>
        <v/>
      </c>
      <c r="AV15" s="444" t="str">
        <f>IF(AV14=1,"日",IF(AV14=2,"月",IF(AV14=3,"火",IF(AV14=4,"水",IF(AV14=5,"木",IF(AV14=6,"金",IF(AV14=0,"","土")))))))</f>
        <v/>
      </c>
      <c r="AW15" s="445" t="str">
        <f>IF(AW14=1,"日",IF(AW14=2,"月",IF(AW14=3,"火",IF(AW14=4,"水",IF(AW14=5,"木",IF(AW14=6,"金",IF(AW14=0,"","土")))))))</f>
        <v/>
      </c>
      <c r="AX15" s="1073"/>
      <c r="AY15" s="1074"/>
      <c r="AZ15" s="1079"/>
      <c r="BA15" s="1080"/>
      <c r="BB15" s="1083"/>
      <c r="BC15" s="1083"/>
      <c r="BD15" s="1083"/>
      <c r="BE15" s="1083"/>
      <c r="BF15" s="1083"/>
      <c r="BG15" s="1084"/>
    </row>
    <row r="16" spans="1:59" s="409" customFormat="1" ht="20.25" customHeight="1" x14ac:dyDescent="0.3">
      <c r="A16" s="1137">
        <v>1</v>
      </c>
      <c r="B16" s="1138"/>
      <c r="C16" s="1138"/>
      <c r="D16" s="1138"/>
      <c r="E16" s="1138"/>
      <c r="F16" s="1139"/>
      <c r="G16" s="468"/>
      <c r="H16" s="1085"/>
      <c r="I16" s="1086"/>
      <c r="J16" s="1087"/>
      <c r="K16" s="1088"/>
      <c r="L16" s="1088"/>
      <c r="M16" s="1088"/>
      <c r="N16" s="1088"/>
      <c r="O16" s="1089"/>
      <c r="P16" s="1013" t="s">
        <v>501</v>
      </c>
      <c r="Q16" s="1014"/>
      <c r="R16" s="1015"/>
      <c r="S16" s="472"/>
      <c r="T16" s="457"/>
      <c r="U16" s="457"/>
      <c r="V16" s="457"/>
      <c r="W16" s="457"/>
      <c r="X16" s="457"/>
      <c r="Y16" s="457"/>
      <c r="Z16" s="457"/>
      <c r="AA16" s="457"/>
      <c r="AB16" s="457"/>
      <c r="AC16" s="457"/>
      <c r="AD16" s="457"/>
      <c r="AE16" s="457"/>
      <c r="AF16" s="457"/>
      <c r="AG16" s="457"/>
      <c r="AH16" s="457"/>
      <c r="AI16" s="457"/>
      <c r="AJ16" s="457"/>
      <c r="AK16" s="457"/>
      <c r="AL16" s="457"/>
      <c r="AM16" s="457"/>
      <c r="AN16" s="457"/>
      <c r="AO16" s="457"/>
      <c r="AP16" s="457"/>
      <c r="AQ16" s="457"/>
      <c r="AR16" s="457"/>
      <c r="AS16" s="457"/>
      <c r="AT16" s="457"/>
      <c r="AU16" s="457"/>
      <c r="AV16" s="457"/>
      <c r="AW16" s="467"/>
      <c r="AX16" s="1090"/>
      <c r="AY16" s="1091"/>
      <c r="AZ16" s="1092"/>
      <c r="BA16" s="1093"/>
      <c r="BB16" s="1020"/>
      <c r="BC16" s="1020"/>
      <c r="BD16" s="1020"/>
      <c r="BE16" s="1020"/>
      <c r="BF16" s="1020"/>
      <c r="BG16" s="1021"/>
    </row>
    <row r="17" spans="1:59" s="409" customFormat="1" ht="20.25" customHeight="1" x14ac:dyDescent="0.3">
      <c r="A17" s="1130"/>
      <c r="B17" s="999"/>
      <c r="C17" s="999"/>
      <c r="D17" s="999"/>
      <c r="E17" s="999"/>
      <c r="F17" s="1000"/>
      <c r="G17" s="458"/>
      <c r="H17" s="1003"/>
      <c r="I17" s="1004"/>
      <c r="J17" s="1007"/>
      <c r="K17" s="1008"/>
      <c r="L17" s="1008"/>
      <c r="M17" s="1008"/>
      <c r="N17" s="1008"/>
      <c r="O17" s="1009"/>
      <c r="P17" s="1026" t="s">
        <v>502</v>
      </c>
      <c r="Q17" s="1027"/>
      <c r="R17" s="1028"/>
      <c r="S17" s="523" t="str">
        <f>IF(S16="","",VLOOKUP(S16,'シフト記号表（勤務時間帯）'!$C$6:$K$35,9,FALSE))</f>
        <v/>
      </c>
      <c r="T17" s="524" t="str">
        <f>IF(T16="","",VLOOKUP(T16,'シフト記号表（勤務時間帯）'!$C$6:$K$35,9,FALSE))</f>
        <v/>
      </c>
      <c r="U17" s="524" t="str">
        <f>IF(U16="","",VLOOKUP(U16,'シフト記号表（勤務時間帯）'!$C$6:$K$35,9,FALSE))</f>
        <v/>
      </c>
      <c r="V17" s="524" t="str">
        <f>IF(V16="","",VLOOKUP(V16,'シフト記号表（勤務時間帯）'!$C$6:$K$35,9,FALSE))</f>
        <v/>
      </c>
      <c r="W17" s="524" t="str">
        <f>IF(W16="","",VLOOKUP(W16,'シフト記号表（勤務時間帯）'!$C$6:$K$35,9,FALSE))</f>
        <v/>
      </c>
      <c r="X17" s="524" t="str">
        <f>IF(X16="","",VLOOKUP(X16,'シフト記号表（勤務時間帯）'!$C$6:$K$35,9,FALSE))</f>
        <v/>
      </c>
      <c r="Y17" s="524" t="str">
        <f>IF(Y16="","",VLOOKUP(Y16,'シフト記号表（勤務時間帯）'!$C$6:$K$35,9,FALSE))</f>
        <v/>
      </c>
      <c r="Z17" s="524" t="str">
        <f>IF(Z16="","",VLOOKUP(Z16,'シフト記号表（勤務時間帯）'!$C$6:$K$35,9,FALSE))</f>
        <v/>
      </c>
      <c r="AA17" s="524" t="str">
        <f>IF(AA16="","",VLOOKUP(AA16,'シフト記号表（勤務時間帯）'!$C$6:$K$35,9,FALSE))</f>
        <v/>
      </c>
      <c r="AB17" s="524" t="str">
        <f>IF(AB16="","",VLOOKUP(AB16,'シフト記号表（勤務時間帯）'!$C$6:$K$35,9,FALSE))</f>
        <v/>
      </c>
      <c r="AC17" s="524" t="str">
        <f>IF(AC16="","",VLOOKUP(AC16,'シフト記号表（勤務時間帯）'!$C$6:$K$35,9,FALSE))</f>
        <v/>
      </c>
      <c r="AD17" s="524" t="str">
        <f>IF(AD16="","",VLOOKUP(AD16,'シフト記号表（勤務時間帯）'!$C$6:$K$35,9,FALSE))</f>
        <v/>
      </c>
      <c r="AE17" s="524" t="str">
        <f>IF(AE16="","",VLOOKUP(AE16,'シフト記号表（勤務時間帯）'!$C$6:$K$35,9,FALSE))</f>
        <v/>
      </c>
      <c r="AF17" s="524" t="str">
        <f>IF(AF16="","",VLOOKUP(AF16,'シフト記号表（勤務時間帯）'!$C$6:$K$35,9,FALSE))</f>
        <v/>
      </c>
      <c r="AG17" s="524" t="str">
        <f>IF(AG16="","",VLOOKUP(AG16,'シフト記号表（勤務時間帯）'!$C$6:$K$35,9,FALSE))</f>
        <v/>
      </c>
      <c r="AH17" s="524" t="str">
        <f>IF(AH16="","",VLOOKUP(AH16,'シフト記号表（勤務時間帯）'!$C$6:$K$35,9,FALSE))</f>
        <v/>
      </c>
      <c r="AI17" s="524" t="str">
        <f>IF(AI16="","",VLOOKUP(AI16,'シフト記号表（勤務時間帯）'!$C$6:$K$35,9,FALSE))</f>
        <v/>
      </c>
      <c r="AJ17" s="524" t="str">
        <f>IF(AJ16="","",VLOOKUP(AJ16,'シフト記号表（勤務時間帯）'!$C$6:$K$35,9,FALSE))</f>
        <v/>
      </c>
      <c r="AK17" s="524" t="str">
        <f>IF(AK16="","",VLOOKUP(AK16,'シフト記号表（勤務時間帯）'!$C$6:$K$35,9,FALSE))</f>
        <v/>
      </c>
      <c r="AL17" s="524" t="str">
        <f>IF(AL16="","",VLOOKUP(AL16,'シフト記号表（勤務時間帯）'!$C$6:$K$35,9,FALSE))</f>
        <v/>
      </c>
      <c r="AM17" s="524" t="str">
        <f>IF(AM16="","",VLOOKUP(AM16,'シフト記号表（勤務時間帯）'!$C$6:$K$35,9,FALSE))</f>
        <v/>
      </c>
      <c r="AN17" s="524" t="str">
        <f>IF(AN16="","",VLOOKUP(AN16,'シフト記号表（勤務時間帯）'!$C$6:$K$35,9,FALSE))</f>
        <v/>
      </c>
      <c r="AO17" s="524" t="str">
        <f>IF(AO16="","",VLOOKUP(AO16,'シフト記号表（勤務時間帯）'!$C$6:$K$35,9,FALSE))</f>
        <v/>
      </c>
      <c r="AP17" s="524" t="str">
        <f>IF(AP16="","",VLOOKUP(AP16,'シフト記号表（勤務時間帯）'!$C$6:$K$35,9,FALSE))</f>
        <v/>
      </c>
      <c r="AQ17" s="524" t="str">
        <f>IF(AQ16="","",VLOOKUP(AQ16,'シフト記号表（勤務時間帯）'!$C$6:$K$35,9,FALSE))</f>
        <v/>
      </c>
      <c r="AR17" s="524" t="str">
        <f>IF(AR16="","",VLOOKUP(AR16,'シフト記号表（勤務時間帯）'!$C$6:$K$35,9,FALSE))</f>
        <v/>
      </c>
      <c r="AS17" s="524" t="str">
        <f>IF(AS16="","",VLOOKUP(AS16,'シフト記号表（勤務時間帯）'!$C$6:$K$35,9,FALSE))</f>
        <v/>
      </c>
      <c r="AT17" s="524" t="str">
        <f>IF(AT16="","",VLOOKUP(AT16,'シフト記号表（勤務時間帯）'!$C$6:$K$35,9,FALSE))</f>
        <v/>
      </c>
      <c r="AU17" s="524" t="str">
        <f>IF(AU16="","",VLOOKUP(AU16,'シフト記号表（勤務時間帯）'!$C$6:$K$35,9,FALSE))</f>
        <v/>
      </c>
      <c r="AV17" s="524" t="str">
        <f>IF(AV16="","",VLOOKUP(AV16,'シフト記号表（勤務時間帯）'!$C$6:$K$35,9,FALSE))</f>
        <v/>
      </c>
      <c r="AW17" s="525" t="str">
        <f>IF(AW16="","",VLOOKUP(AW16,'シフト記号表（勤務時間帯）'!$C$6:$K$35,9,FALSE))</f>
        <v/>
      </c>
      <c r="AX17" s="1029">
        <f>IF($BB$4="４週",SUM(S17:AT17),IF($BB$4="暦月",SUM(S17:AW17),""))</f>
        <v>0</v>
      </c>
      <c r="AY17" s="1030"/>
      <c r="AZ17" s="1031">
        <f>IF($BB$4="４週",AX17/4,IF($BB$4="暦月",AX17/($BB$7/7),""))</f>
        <v>0</v>
      </c>
      <c r="BA17" s="1032"/>
      <c r="BB17" s="1022"/>
      <c r="BC17" s="1022"/>
      <c r="BD17" s="1022"/>
      <c r="BE17" s="1022"/>
      <c r="BF17" s="1022"/>
      <c r="BG17" s="1023"/>
    </row>
    <row r="18" spans="1:59" s="409" customFormat="1" ht="20.25" customHeight="1" thickBot="1" x14ac:dyDescent="0.35">
      <c r="A18" s="1130"/>
      <c r="B18" s="1040"/>
      <c r="C18" s="1040"/>
      <c r="D18" s="1040"/>
      <c r="E18" s="1040"/>
      <c r="F18" s="1041"/>
      <c r="G18" s="466">
        <f>B16</f>
        <v>0</v>
      </c>
      <c r="H18" s="1042"/>
      <c r="I18" s="1043"/>
      <c r="J18" s="1044"/>
      <c r="K18" s="1045"/>
      <c r="L18" s="1045"/>
      <c r="M18" s="1045"/>
      <c r="N18" s="1045"/>
      <c r="O18" s="1046"/>
      <c r="P18" s="1049" t="s">
        <v>503</v>
      </c>
      <c r="Q18" s="1050"/>
      <c r="R18" s="1051"/>
      <c r="S18" s="526" t="str">
        <f>IF(S16="","",VLOOKUP(S16,'シフト記号表（勤務時間帯）'!$C$6:$U$35,19,FALSE))</f>
        <v/>
      </c>
      <c r="T18" s="527" t="str">
        <f>IF(T16="","",VLOOKUP(T16,'シフト記号表（勤務時間帯）'!$C$6:$U$35,19,FALSE))</f>
        <v/>
      </c>
      <c r="U18" s="527" t="str">
        <f>IF(U16="","",VLOOKUP(U16,'シフト記号表（勤務時間帯）'!$C$6:$U$35,19,FALSE))</f>
        <v/>
      </c>
      <c r="V18" s="527" t="str">
        <f>IF(V16="","",VLOOKUP(V16,'シフト記号表（勤務時間帯）'!$C$6:$U$35,19,FALSE))</f>
        <v/>
      </c>
      <c r="W18" s="527" t="str">
        <f>IF(W16="","",VLOOKUP(W16,'シフト記号表（勤務時間帯）'!$C$6:$U$35,19,FALSE))</f>
        <v/>
      </c>
      <c r="X18" s="527" t="str">
        <f>IF(X16="","",VLOOKUP(X16,'シフト記号表（勤務時間帯）'!$C$6:$U$35,19,FALSE))</f>
        <v/>
      </c>
      <c r="Y18" s="527" t="str">
        <f>IF(Y16="","",VLOOKUP(Y16,'シフト記号表（勤務時間帯）'!$C$6:$U$35,19,FALSE))</f>
        <v/>
      </c>
      <c r="Z18" s="527" t="str">
        <f>IF(Z16="","",VLOOKUP(Z16,'シフト記号表（勤務時間帯）'!$C$6:$U$35,19,FALSE))</f>
        <v/>
      </c>
      <c r="AA18" s="527" t="str">
        <f>IF(AA16="","",VLOOKUP(AA16,'シフト記号表（勤務時間帯）'!$C$6:$U$35,19,FALSE))</f>
        <v/>
      </c>
      <c r="AB18" s="527" t="str">
        <f>IF(AB16="","",VLOOKUP(AB16,'シフト記号表（勤務時間帯）'!$C$6:$U$35,19,FALSE))</f>
        <v/>
      </c>
      <c r="AC18" s="527" t="str">
        <f>IF(AC16="","",VLOOKUP(AC16,'シフト記号表（勤務時間帯）'!$C$6:$U$35,19,FALSE))</f>
        <v/>
      </c>
      <c r="AD18" s="527" t="str">
        <f>IF(AD16="","",VLOOKUP(AD16,'シフト記号表（勤務時間帯）'!$C$6:$U$35,19,FALSE))</f>
        <v/>
      </c>
      <c r="AE18" s="527" t="str">
        <f>IF(AE16="","",VLOOKUP(AE16,'シフト記号表（勤務時間帯）'!$C$6:$U$35,19,FALSE))</f>
        <v/>
      </c>
      <c r="AF18" s="527" t="str">
        <f>IF(AF16="","",VLOOKUP(AF16,'シフト記号表（勤務時間帯）'!$C$6:$U$35,19,FALSE))</f>
        <v/>
      </c>
      <c r="AG18" s="527" t="str">
        <f>IF(AG16="","",VLOOKUP(AG16,'シフト記号表（勤務時間帯）'!$C$6:$U$35,19,FALSE))</f>
        <v/>
      </c>
      <c r="AH18" s="527" t="str">
        <f>IF(AH16="","",VLOOKUP(AH16,'シフト記号表（勤務時間帯）'!$C$6:$U$35,19,FALSE))</f>
        <v/>
      </c>
      <c r="AI18" s="527" t="str">
        <f>IF(AI16="","",VLOOKUP(AI16,'シフト記号表（勤務時間帯）'!$C$6:$U$35,19,FALSE))</f>
        <v/>
      </c>
      <c r="AJ18" s="527" t="str">
        <f>IF(AJ16="","",VLOOKUP(AJ16,'シフト記号表（勤務時間帯）'!$C$6:$U$35,19,FALSE))</f>
        <v/>
      </c>
      <c r="AK18" s="527" t="str">
        <f>IF(AK16="","",VLOOKUP(AK16,'シフト記号表（勤務時間帯）'!$C$6:$U$35,19,FALSE))</f>
        <v/>
      </c>
      <c r="AL18" s="527" t="str">
        <f>IF(AL16="","",VLOOKUP(AL16,'シフト記号表（勤務時間帯）'!$C$6:$U$35,19,FALSE))</f>
        <v/>
      </c>
      <c r="AM18" s="527" t="str">
        <f>IF(AM16="","",VLOOKUP(AM16,'シフト記号表（勤務時間帯）'!$C$6:$U$35,19,FALSE))</f>
        <v/>
      </c>
      <c r="AN18" s="527" t="str">
        <f>IF(AN16="","",VLOOKUP(AN16,'シフト記号表（勤務時間帯）'!$C$6:$U$35,19,FALSE))</f>
        <v/>
      </c>
      <c r="AO18" s="527" t="str">
        <f>IF(AO16="","",VLOOKUP(AO16,'シフト記号表（勤務時間帯）'!$C$6:$U$35,19,FALSE))</f>
        <v/>
      </c>
      <c r="AP18" s="527" t="str">
        <f>IF(AP16="","",VLOOKUP(AP16,'シフト記号表（勤務時間帯）'!$C$6:$U$35,19,FALSE))</f>
        <v/>
      </c>
      <c r="AQ18" s="527" t="str">
        <f>IF(AQ16="","",VLOOKUP(AQ16,'シフト記号表（勤務時間帯）'!$C$6:$U$35,19,FALSE))</f>
        <v/>
      </c>
      <c r="AR18" s="527" t="str">
        <f>IF(AR16="","",VLOOKUP(AR16,'シフト記号表（勤務時間帯）'!$C$6:$U$35,19,FALSE))</f>
        <v/>
      </c>
      <c r="AS18" s="527" t="str">
        <f>IF(AS16="","",VLOOKUP(AS16,'シフト記号表（勤務時間帯）'!$C$6:$U$35,19,FALSE))</f>
        <v/>
      </c>
      <c r="AT18" s="527" t="str">
        <f>IF(AT16="","",VLOOKUP(AT16,'シフト記号表（勤務時間帯）'!$C$6:$U$35,19,FALSE))</f>
        <v/>
      </c>
      <c r="AU18" s="527" t="str">
        <f>IF(AU16="","",VLOOKUP(AU16,'シフト記号表（勤務時間帯）'!$C$6:$U$35,19,FALSE))</f>
        <v/>
      </c>
      <c r="AV18" s="527" t="str">
        <f>IF(AV16="","",VLOOKUP(AV16,'シフト記号表（勤務時間帯）'!$C$6:$U$35,19,FALSE))</f>
        <v/>
      </c>
      <c r="AW18" s="528" t="str">
        <f>IF(AW16="","",VLOOKUP(AW16,'シフト記号表（勤務時間帯）'!$C$6:$U$35,19,FALSE))</f>
        <v/>
      </c>
      <c r="AX18" s="1052">
        <f>IF($BB$4="４週",SUM(S18:AT18),IF($BB$4="暦月",SUM(S18:AW18),""))</f>
        <v>0</v>
      </c>
      <c r="AY18" s="1053"/>
      <c r="AZ18" s="1054">
        <f>IF($BB$4="４週",AX18/4,IF($BB$4="暦月",AX18/($BB$7/7),""))</f>
        <v>0</v>
      </c>
      <c r="BA18" s="1055"/>
      <c r="BB18" s="1047"/>
      <c r="BC18" s="1047"/>
      <c r="BD18" s="1047"/>
      <c r="BE18" s="1047"/>
      <c r="BF18" s="1047"/>
      <c r="BG18" s="1048"/>
    </row>
    <row r="19" spans="1:59" s="409" customFormat="1" ht="20.25" customHeight="1" x14ac:dyDescent="0.3">
      <c r="A19" s="1130">
        <v>2</v>
      </c>
      <c r="B19" s="999"/>
      <c r="C19" s="999"/>
      <c r="D19" s="999"/>
      <c r="E19" s="999"/>
      <c r="F19" s="1000"/>
      <c r="G19" s="458"/>
      <c r="H19" s="1003"/>
      <c r="I19" s="1004"/>
      <c r="J19" s="1007"/>
      <c r="K19" s="1008"/>
      <c r="L19" s="1008"/>
      <c r="M19" s="1008"/>
      <c r="N19" s="1008"/>
      <c r="O19" s="1009"/>
      <c r="P19" s="1013" t="s">
        <v>501</v>
      </c>
      <c r="Q19" s="1014"/>
      <c r="R19" s="1015"/>
      <c r="S19" s="472"/>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67"/>
      <c r="AX19" s="1016"/>
      <c r="AY19" s="1017"/>
      <c r="AZ19" s="1018"/>
      <c r="BA19" s="1019"/>
      <c r="BB19" s="1020"/>
      <c r="BC19" s="1020"/>
      <c r="BD19" s="1020"/>
      <c r="BE19" s="1020"/>
      <c r="BF19" s="1020"/>
      <c r="BG19" s="1021"/>
    </row>
    <row r="20" spans="1:59" s="409" customFormat="1" ht="20.25" customHeight="1" x14ac:dyDescent="0.3">
      <c r="A20" s="1130"/>
      <c r="B20" s="999"/>
      <c r="C20" s="999"/>
      <c r="D20" s="999"/>
      <c r="E20" s="999"/>
      <c r="F20" s="1000"/>
      <c r="G20" s="458"/>
      <c r="H20" s="1003"/>
      <c r="I20" s="1004"/>
      <c r="J20" s="1007"/>
      <c r="K20" s="1008"/>
      <c r="L20" s="1008"/>
      <c r="M20" s="1008"/>
      <c r="N20" s="1008"/>
      <c r="O20" s="1009"/>
      <c r="P20" s="1026" t="s">
        <v>502</v>
      </c>
      <c r="Q20" s="1027"/>
      <c r="R20" s="1028"/>
      <c r="S20" s="523" t="str">
        <f>IF(S19="","",VLOOKUP(S19,'シフト記号表（勤務時間帯）'!$C$6:$K$35,9,FALSE))</f>
        <v/>
      </c>
      <c r="T20" s="524" t="str">
        <f>IF(T19="","",VLOOKUP(T19,'シフト記号表（勤務時間帯）'!$C$6:$K$35,9,FALSE))</f>
        <v/>
      </c>
      <c r="U20" s="524" t="str">
        <f>IF(U19="","",VLOOKUP(U19,'シフト記号表（勤務時間帯）'!$C$6:$K$35,9,FALSE))</f>
        <v/>
      </c>
      <c r="V20" s="524" t="str">
        <f>IF(V19="","",VLOOKUP(V19,'シフト記号表（勤務時間帯）'!$C$6:$K$35,9,FALSE))</f>
        <v/>
      </c>
      <c r="W20" s="524" t="str">
        <f>IF(W19="","",VLOOKUP(W19,'シフト記号表（勤務時間帯）'!$C$6:$K$35,9,FALSE))</f>
        <v/>
      </c>
      <c r="X20" s="524" t="str">
        <f>IF(X19="","",VLOOKUP(X19,'シフト記号表（勤務時間帯）'!$C$6:$K$35,9,FALSE))</f>
        <v/>
      </c>
      <c r="Y20" s="524" t="str">
        <f>IF(Y19="","",VLOOKUP(Y19,'シフト記号表（勤務時間帯）'!$C$6:$K$35,9,FALSE))</f>
        <v/>
      </c>
      <c r="Z20" s="524" t="str">
        <f>IF(Z19="","",VLOOKUP(Z19,'シフト記号表（勤務時間帯）'!$C$6:$K$35,9,FALSE))</f>
        <v/>
      </c>
      <c r="AA20" s="524" t="str">
        <f>IF(AA19="","",VLOOKUP(AA19,'シフト記号表（勤務時間帯）'!$C$6:$K$35,9,FALSE))</f>
        <v/>
      </c>
      <c r="AB20" s="524" t="str">
        <f>IF(AB19="","",VLOOKUP(AB19,'シフト記号表（勤務時間帯）'!$C$6:$K$35,9,FALSE))</f>
        <v/>
      </c>
      <c r="AC20" s="524" t="str">
        <f>IF(AC19="","",VLOOKUP(AC19,'シフト記号表（勤務時間帯）'!$C$6:$K$35,9,FALSE))</f>
        <v/>
      </c>
      <c r="AD20" s="524" t="str">
        <f>IF(AD19="","",VLOOKUP(AD19,'シフト記号表（勤務時間帯）'!$C$6:$K$35,9,FALSE))</f>
        <v/>
      </c>
      <c r="AE20" s="524" t="str">
        <f>IF(AE19="","",VLOOKUP(AE19,'シフト記号表（勤務時間帯）'!$C$6:$K$35,9,FALSE))</f>
        <v/>
      </c>
      <c r="AF20" s="524" t="str">
        <f>IF(AF19="","",VLOOKUP(AF19,'シフト記号表（勤務時間帯）'!$C$6:$K$35,9,FALSE))</f>
        <v/>
      </c>
      <c r="AG20" s="524" t="str">
        <f>IF(AG19="","",VLOOKUP(AG19,'シフト記号表（勤務時間帯）'!$C$6:$K$35,9,FALSE))</f>
        <v/>
      </c>
      <c r="AH20" s="524" t="str">
        <f>IF(AH19="","",VLOOKUP(AH19,'シフト記号表（勤務時間帯）'!$C$6:$K$35,9,FALSE))</f>
        <v/>
      </c>
      <c r="AI20" s="524" t="str">
        <f>IF(AI19="","",VLOOKUP(AI19,'シフト記号表（勤務時間帯）'!$C$6:$K$35,9,FALSE))</f>
        <v/>
      </c>
      <c r="AJ20" s="524" t="str">
        <f>IF(AJ19="","",VLOOKUP(AJ19,'シフト記号表（勤務時間帯）'!$C$6:$K$35,9,FALSE))</f>
        <v/>
      </c>
      <c r="AK20" s="524"/>
      <c r="AL20" s="524" t="str">
        <f>IF(AL19="","",VLOOKUP(AL19,'シフト記号表（勤務時間帯）'!$C$6:$K$35,9,FALSE))</f>
        <v/>
      </c>
      <c r="AM20" s="524" t="str">
        <f>IF(AM19="","",VLOOKUP(AM19,'シフト記号表（勤務時間帯）'!$C$6:$K$35,9,FALSE))</f>
        <v/>
      </c>
      <c r="AN20" s="524" t="str">
        <f>IF(AN19="","",VLOOKUP(AN19,'シフト記号表（勤務時間帯）'!$C$6:$K$35,9,FALSE))</f>
        <v/>
      </c>
      <c r="AO20" s="524" t="str">
        <f>IF(AO19="","",VLOOKUP(AO19,'シフト記号表（勤務時間帯）'!$C$6:$K$35,9,FALSE))</f>
        <v/>
      </c>
      <c r="AP20" s="524" t="str">
        <f>IF(AP19="","",VLOOKUP(AP19,'シフト記号表（勤務時間帯）'!$C$6:$K$35,9,FALSE))</f>
        <v/>
      </c>
      <c r="AQ20" s="524" t="str">
        <f>IF(AQ19="","",VLOOKUP(AQ19,'シフト記号表（勤務時間帯）'!$C$6:$K$35,9,FALSE))</f>
        <v/>
      </c>
      <c r="AR20" s="524" t="str">
        <f>IF(AR19="","",VLOOKUP(AR19,'シフト記号表（勤務時間帯）'!$C$6:$K$35,9,FALSE))</f>
        <v/>
      </c>
      <c r="AS20" s="524" t="str">
        <f>IF(AS19="","",VLOOKUP(AS19,'シフト記号表（勤務時間帯）'!$C$6:$K$35,9,FALSE))</f>
        <v/>
      </c>
      <c r="AT20" s="524" t="str">
        <f>IF(AT19="","",VLOOKUP(AT19,'シフト記号表（勤務時間帯）'!$C$6:$K$35,9,FALSE))</f>
        <v/>
      </c>
      <c r="AU20" s="524" t="str">
        <f>IF(AU19="","",VLOOKUP(AU19,'シフト記号表（勤務時間帯）'!$C$6:$K$35,9,FALSE))</f>
        <v/>
      </c>
      <c r="AV20" s="524" t="str">
        <f>IF(AV19="","",VLOOKUP(AV19,'シフト記号表（勤務時間帯）'!$C$6:$K$35,9,FALSE))</f>
        <v/>
      </c>
      <c r="AW20" s="525" t="str">
        <f>IF(AW19="","",VLOOKUP(AW19,'シフト記号表（勤務時間帯）'!$C$6:$K$35,9,FALSE))</f>
        <v/>
      </c>
      <c r="AX20" s="1029">
        <f>IF($BB$4="４週",SUM(S20:AT20),IF($BB$4="暦月",SUM(S20:AW20),""))</f>
        <v>0</v>
      </c>
      <c r="AY20" s="1030"/>
      <c r="AZ20" s="1031">
        <f>IF($BB$4="４週",AX20/4,IF($BB$4="暦月",AX20/($BB$7/7),""))</f>
        <v>0</v>
      </c>
      <c r="BA20" s="1032"/>
      <c r="BB20" s="1022"/>
      <c r="BC20" s="1022"/>
      <c r="BD20" s="1022"/>
      <c r="BE20" s="1022"/>
      <c r="BF20" s="1022"/>
      <c r="BG20" s="1023"/>
    </row>
    <row r="21" spans="1:59" s="409" customFormat="1" ht="20.25" customHeight="1" thickBot="1" x14ac:dyDescent="0.35">
      <c r="A21" s="1130"/>
      <c r="B21" s="1040"/>
      <c r="C21" s="1040"/>
      <c r="D21" s="1040"/>
      <c r="E21" s="1040"/>
      <c r="F21" s="1041"/>
      <c r="G21" s="466">
        <f>B19</f>
        <v>0</v>
      </c>
      <c r="H21" s="1042"/>
      <c r="I21" s="1043"/>
      <c r="J21" s="1044"/>
      <c r="K21" s="1045"/>
      <c r="L21" s="1045"/>
      <c r="M21" s="1045"/>
      <c r="N21" s="1045"/>
      <c r="O21" s="1046"/>
      <c r="P21" s="1049" t="s">
        <v>503</v>
      </c>
      <c r="Q21" s="1050"/>
      <c r="R21" s="1051"/>
      <c r="S21" s="526" t="str">
        <f>IF(S19="","",VLOOKUP(S19,'シフト記号表（勤務時間帯）'!$C$6:$U$35,19,FALSE))</f>
        <v/>
      </c>
      <c r="T21" s="527" t="str">
        <f>IF(T19="","",VLOOKUP(T19,'シフト記号表（勤務時間帯）'!$C$6:$U$35,19,FALSE))</f>
        <v/>
      </c>
      <c r="U21" s="527" t="str">
        <f>IF(U19="","",VLOOKUP(U19,'シフト記号表（勤務時間帯）'!$C$6:$U$35,19,FALSE))</f>
        <v/>
      </c>
      <c r="V21" s="527" t="str">
        <f>IF(V19="","",VLOOKUP(V19,'シフト記号表（勤務時間帯）'!$C$6:$U$35,19,FALSE))</f>
        <v/>
      </c>
      <c r="W21" s="527" t="str">
        <f>IF(W19="","",VLOOKUP(W19,'シフト記号表（勤務時間帯）'!$C$6:$U$35,19,FALSE))</f>
        <v/>
      </c>
      <c r="X21" s="527" t="str">
        <f>IF(X19="","",VLOOKUP(X19,'シフト記号表（勤務時間帯）'!$C$6:$U$35,19,FALSE))</f>
        <v/>
      </c>
      <c r="Y21" s="527" t="str">
        <f>IF(Y19="","",VLOOKUP(Y19,'シフト記号表（勤務時間帯）'!$C$6:$U$35,19,FALSE))</f>
        <v/>
      </c>
      <c r="Z21" s="527" t="str">
        <f>IF(Z19="","",VLOOKUP(Z19,'シフト記号表（勤務時間帯）'!$C$6:$U$35,19,FALSE))</f>
        <v/>
      </c>
      <c r="AA21" s="527" t="str">
        <f>IF(AA19="","",VLOOKUP(AA19,'シフト記号表（勤務時間帯）'!$C$6:$U$35,19,FALSE))</f>
        <v/>
      </c>
      <c r="AB21" s="527" t="str">
        <f>IF(AB19="","",VLOOKUP(AB19,'シフト記号表（勤務時間帯）'!$C$6:$U$35,19,FALSE))</f>
        <v/>
      </c>
      <c r="AC21" s="527" t="str">
        <f>IF(AC19="","",VLOOKUP(AC19,'シフト記号表（勤務時間帯）'!$C$6:$U$35,19,FALSE))</f>
        <v/>
      </c>
      <c r="AD21" s="527" t="str">
        <f>IF(AD19="","",VLOOKUP(AD19,'シフト記号表（勤務時間帯）'!$C$6:$U$35,19,FALSE))</f>
        <v/>
      </c>
      <c r="AE21" s="527" t="str">
        <f>IF(AE19="","",VLOOKUP(AE19,'シフト記号表（勤務時間帯）'!$C$6:$U$35,19,FALSE))</f>
        <v/>
      </c>
      <c r="AF21" s="527" t="str">
        <f>IF(AF19="","",VLOOKUP(AF19,'シフト記号表（勤務時間帯）'!$C$6:$U$35,19,FALSE))</f>
        <v/>
      </c>
      <c r="AG21" s="527" t="str">
        <f>IF(AG19="","",VLOOKUP(AG19,'シフト記号表（勤務時間帯）'!$C$6:$U$35,19,FALSE))</f>
        <v/>
      </c>
      <c r="AH21" s="527" t="str">
        <f>IF(AH19="","",VLOOKUP(AH19,'シフト記号表（勤務時間帯）'!$C$6:$U$35,19,FALSE))</f>
        <v/>
      </c>
      <c r="AI21" s="527" t="str">
        <f>IF(AI19="","",VLOOKUP(AI19,'シフト記号表（勤務時間帯）'!$C$6:$U$35,19,FALSE))</f>
        <v/>
      </c>
      <c r="AJ21" s="527" t="str">
        <f>IF(AJ19="","",VLOOKUP(AJ19,'シフト記号表（勤務時間帯）'!$C$6:$U$35,19,FALSE))</f>
        <v/>
      </c>
      <c r="AK21" s="527"/>
      <c r="AL21" s="527" t="str">
        <f>IF(AL19="","",VLOOKUP(AL19,'シフト記号表（勤務時間帯）'!$C$6:$U$35,19,FALSE))</f>
        <v/>
      </c>
      <c r="AM21" s="527" t="str">
        <f>IF(AM19="","",VLOOKUP(AM19,'シフト記号表（勤務時間帯）'!$C$6:$U$35,19,FALSE))</f>
        <v/>
      </c>
      <c r="AN21" s="527" t="str">
        <f>IF(AN19="","",VLOOKUP(AN19,'シフト記号表（勤務時間帯）'!$C$6:$U$35,19,FALSE))</f>
        <v/>
      </c>
      <c r="AO21" s="527" t="str">
        <f>IF(AO19="","",VLOOKUP(AO19,'シフト記号表（勤務時間帯）'!$C$6:$U$35,19,FALSE))</f>
        <v/>
      </c>
      <c r="AP21" s="527" t="str">
        <f>IF(AP19="","",VLOOKUP(AP19,'シフト記号表（勤務時間帯）'!$C$6:$U$35,19,FALSE))</f>
        <v/>
      </c>
      <c r="AQ21" s="527" t="str">
        <f>IF(AQ19="","",VLOOKUP(AQ19,'シフト記号表（勤務時間帯）'!$C$6:$U$35,19,FALSE))</f>
        <v/>
      </c>
      <c r="AR21" s="527" t="str">
        <f>IF(AR19="","",VLOOKUP(AR19,'シフト記号表（勤務時間帯）'!$C$6:$U$35,19,FALSE))</f>
        <v/>
      </c>
      <c r="AS21" s="527" t="str">
        <f>IF(AS19="","",VLOOKUP(AS19,'シフト記号表（勤務時間帯）'!$C$6:$U$35,19,FALSE))</f>
        <v/>
      </c>
      <c r="AT21" s="527" t="str">
        <f>IF(AT19="","",VLOOKUP(AT19,'シフト記号表（勤務時間帯）'!$C$6:$U$35,19,FALSE))</f>
        <v/>
      </c>
      <c r="AU21" s="527" t="str">
        <f>IF(AU19="","",VLOOKUP(AU19,'シフト記号表（勤務時間帯）'!$C$6:$U$35,19,FALSE))</f>
        <v/>
      </c>
      <c r="AV21" s="527" t="str">
        <f>IF(AV19="","",VLOOKUP(AV19,'シフト記号表（勤務時間帯）'!$C$6:$U$35,19,FALSE))</f>
        <v/>
      </c>
      <c r="AW21" s="528" t="str">
        <f>IF(AW19="","",VLOOKUP(AW19,'シフト記号表（勤務時間帯）'!$C$6:$U$35,19,FALSE))</f>
        <v/>
      </c>
      <c r="AX21" s="1052">
        <f>IF($BB$4="４週",SUM(S21:AT21),IF($BB$4="暦月",SUM(S21:AW21),""))</f>
        <v>0</v>
      </c>
      <c r="AY21" s="1053"/>
      <c r="AZ21" s="1054">
        <f>IF($BB$4="４週",AX21/4,IF($BB$4="暦月",AX21/($BB$7/7),""))</f>
        <v>0</v>
      </c>
      <c r="BA21" s="1055"/>
      <c r="BB21" s="1047"/>
      <c r="BC21" s="1047"/>
      <c r="BD21" s="1047"/>
      <c r="BE21" s="1047"/>
      <c r="BF21" s="1047"/>
      <c r="BG21" s="1048"/>
    </row>
    <row r="22" spans="1:59" s="409" customFormat="1" ht="20.25" customHeight="1" x14ac:dyDescent="0.3">
      <c r="A22" s="1130">
        <v>3</v>
      </c>
      <c r="B22" s="999"/>
      <c r="C22" s="999"/>
      <c r="D22" s="999"/>
      <c r="E22" s="999"/>
      <c r="F22" s="1000"/>
      <c r="G22" s="458"/>
      <c r="H22" s="1003"/>
      <c r="I22" s="1004"/>
      <c r="J22" s="1007"/>
      <c r="K22" s="1008"/>
      <c r="L22" s="1008"/>
      <c r="M22" s="1008"/>
      <c r="N22" s="1008"/>
      <c r="O22" s="1009"/>
      <c r="P22" s="1013" t="s">
        <v>501</v>
      </c>
      <c r="Q22" s="1014"/>
      <c r="R22" s="1015"/>
      <c r="S22" s="472"/>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67"/>
      <c r="AX22" s="1016"/>
      <c r="AY22" s="1017"/>
      <c r="AZ22" s="1018"/>
      <c r="BA22" s="1019"/>
      <c r="BB22" s="1020"/>
      <c r="BC22" s="1020"/>
      <c r="BD22" s="1020"/>
      <c r="BE22" s="1020"/>
      <c r="BF22" s="1020"/>
      <c r="BG22" s="1021"/>
    </row>
    <row r="23" spans="1:59" s="409" customFormat="1" ht="20.25" customHeight="1" x14ac:dyDescent="0.3">
      <c r="A23" s="1130"/>
      <c r="B23" s="999"/>
      <c r="C23" s="999"/>
      <c r="D23" s="999"/>
      <c r="E23" s="999"/>
      <c r="F23" s="1000"/>
      <c r="G23" s="458"/>
      <c r="H23" s="1003"/>
      <c r="I23" s="1004"/>
      <c r="J23" s="1007"/>
      <c r="K23" s="1008"/>
      <c r="L23" s="1008"/>
      <c r="M23" s="1008"/>
      <c r="N23" s="1008"/>
      <c r="O23" s="1009"/>
      <c r="P23" s="1026" t="s">
        <v>502</v>
      </c>
      <c r="Q23" s="1027"/>
      <c r="R23" s="1028"/>
      <c r="S23" s="523" t="str">
        <f>IF(S22="","",VLOOKUP(S22,'シフト記号表（勤務時間帯）'!$C$6:$K$35,9,FALSE))</f>
        <v/>
      </c>
      <c r="T23" s="524" t="str">
        <f>IF(T22="","",VLOOKUP(T22,'シフト記号表（勤務時間帯）'!$C$6:$K$35,9,FALSE))</f>
        <v/>
      </c>
      <c r="U23" s="524" t="str">
        <f>IF(U22="","",VLOOKUP(U22,'シフト記号表（勤務時間帯）'!$C$6:$K$35,9,FALSE))</f>
        <v/>
      </c>
      <c r="V23" s="524" t="str">
        <f>IF(V22="","",VLOOKUP(V22,'シフト記号表（勤務時間帯）'!$C$6:$K$35,9,FALSE))</f>
        <v/>
      </c>
      <c r="W23" s="524" t="str">
        <f>IF(W22="","",VLOOKUP(W22,'シフト記号表（勤務時間帯）'!$C$6:$K$35,9,FALSE))</f>
        <v/>
      </c>
      <c r="X23" s="524" t="str">
        <f>IF(X22="","",VLOOKUP(X22,'シフト記号表（勤務時間帯）'!$C$6:$K$35,9,FALSE))</f>
        <v/>
      </c>
      <c r="Y23" s="524" t="str">
        <f>IF(Y22="","",VLOOKUP(Y22,'シフト記号表（勤務時間帯）'!$C$6:$K$35,9,FALSE))</f>
        <v/>
      </c>
      <c r="Z23" s="524" t="str">
        <f>IF(Z22="","",VLOOKUP(Z22,'シフト記号表（勤務時間帯）'!$C$6:$K$35,9,FALSE))</f>
        <v/>
      </c>
      <c r="AA23" s="524" t="str">
        <f>IF(AA22="","",VLOOKUP(AA22,'シフト記号表（勤務時間帯）'!$C$6:$K$35,9,FALSE))</f>
        <v/>
      </c>
      <c r="AB23" s="524" t="str">
        <f>IF(AB22="","",VLOOKUP(AB22,'シフト記号表（勤務時間帯）'!$C$6:$K$35,9,FALSE))</f>
        <v/>
      </c>
      <c r="AC23" s="524" t="str">
        <f>IF(AC22="","",VLOOKUP(AC22,'シフト記号表（勤務時間帯）'!$C$6:$K$35,9,FALSE))</f>
        <v/>
      </c>
      <c r="AD23" s="524" t="str">
        <f>IF(AD22="","",VLOOKUP(AD22,'シフト記号表（勤務時間帯）'!$C$6:$K$35,9,FALSE))</f>
        <v/>
      </c>
      <c r="AE23" s="524" t="str">
        <f>IF(AE22="","",VLOOKUP(AE22,'シフト記号表（勤務時間帯）'!$C$6:$K$35,9,FALSE))</f>
        <v/>
      </c>
      <c r="AF23" s="524" t="str">
        <f>IF(AF22="","",VLOOKUP(AF22,'シフト記号表（勤務時間帯）'!$C$6:$K$35,9,FALSE))</f>
        <v/>
      </c>
      <c r="AG23" s="524" t="str">
        <f>IF(AG22="","",VLOOKUP(AG22,'シフト記号表（勤務時間帯）'!$C$6:$K$35,9,FALSE))</f>
        <v/>
      </c>
      <c r="AH23" s="524" t="str">
        <f>IF(AH22="","",VLOOKUP(AH22,'シフト記号表（勤務時間帯）'!$C$6:$K$35,9,FALSE))</f>
        <v/>
      </c>
      <c r="AI23" s="524" t="str">
        <f>IF(AI22="","",VLOOKUP(AI22,'シフト記号表（勤務時間帯）'!$C$6:$K$35,9,FALSE))</f>
        <v/>
      </c>
      <c r="AJ23" s="524" t="str">
        <f>IF(AJ22="","",VLOOKUP(AJ22,'シフト記号表（勤務時間帯）'!$C$6:$K$35,9,FALSE))</f>
        <v/>
      </c>
      <c r="AK23" s="524"/>
      <c r="AL23" s="524" t="str">
        <f>IF(AL22="","",VLOOKUP(AL22,'シフト記号表（勤務時間帯）'!$C$6:$K$35,9,FALSE))</f>
        <v/>
      </c>
      <c r="AM23" s="524" t="str">
        <f>IF(AM22="","",VLOOKUP(AM22,'シフト記号表（勤務時間帯）'!$C$6:$K$35,9,FALSE))</f>
        <v/>
      </c>
      <c r="AN23" s="524" t="str">
        <f>IF(AN22="","",VLOOKUP(AN22,'シフト記号表（勤務時間帯）'!$C$6:$K$35,9,FALSE))</f>
        <v/>
      </c>
      <c r="AO23" s="524" t="str">
        <f>IF(AO22="","",VLOOKUP(AO22,'シフト記号表（勤務時間帯）'!$C$6:$K$35,9,FALSE))</f>
        <v/>
      </c>
      <c r="AP23" s="524" t="str">
        <f>IF(AP22="","",VLOOKUP(AP22,'シフト記号表（勤務時間帯）'!$C$6:$K$35,9,FALSE))</f>
        <v/>
      </c>
      <c r="AQ23" s="524" t="str">
        <f>IF(AQ22="","",VLOOKUP(AQ22,'シフト記号表（勤務時間帯）'!$C$6:$K$35,9,FALSE))</f>
        <v/>
      </c>
      <c r="AR23" s="524" t="str">
        <f>IF(AR22="","",VLOOKUP(AR22,'シフト記号表（勤務時間帯）'!$C$6:$K$35,9,FALSE))</f>
        <v/>
      </c>
      <c r="AS23" s="524" t="str">
        <f>IF(AS22="","",VLOOKUP(AS22,'シフト記号表（勤務時間帯）'!$C$6:$K$35,9,FALSE))</f>
        <v/>
      </c>
      <c r="AT23" s="524" t="str">
        <f>IF(AT22="","",VLOOKUP(AT22,'シフト記号表（勤務時間帯）'!$C$6:$K$35,9,FALSE))</f>
        <v/>
      </c>
      <c r="AU23" s="524" t="str">
        <f>IF(AU22="","",VLOOKUP(AU22,'シフト記号表（勤務時間帯）'!$C$6:$K$35,9,FALSE))</f>
        <v/>
      </c>
      <c r="AV23" s="524" t="str">
        <f>IF(AV22="","",VLOOKUP(AV22,'シフト記号表（勤務時間帯）'!$C$6:$K$35,9,FALSE))</f>
        <v/>
      </c>
      <c r="AW23" s="525" t="str">
        <f>IF(AW22="","",VLOOKUP(AW22,'シフト記号表（勤務時間帯）'!$C$6:$K$35,9,FALSE))</f>
        <v/>
      </c>
      <c r="AX23" s="1029">
        <f>IF($BB$4="４週",SUM(S23:AT23),IF($BB$4="暦月",SUM(S23:AW23),""))</f>
        <v>0</v>
      </c>
      <c r="AY23" s="1030"/>
      <c r="AZ23" s="1031">
        <f>IF($BB$4="４週",AX23/4,IF($BB$4="暦月",AX23/($BB$7/7),""))</f>
        <v>0</v>
      </c>
      <c r="BA23" s="1032"/>
      <c r="BB23" s="1022"/>
      <c r="BC23" s="1022"/>
      <c r="BD23" s="1022"/>
      <c r="BE23" s="1022"/>
      <c r="BF23" s="1022"/>
      <c r="BG23" s="1023"/>
    </row>
    <row r="24" spans="1:59" s="409" customFormat="1" ht="20.25" customHeight="1" thickBot="1" x14ac:dyDescent="0.35">
      <c r="A24" s="1130"/>
      <c r="B24" s="1040"/>
      <c r="C24" s="1040"/>
      <c r="D24" s="1040"/>
      <c r="E24" s="1040"/>
      <c r="F24" s="1041"/>
      <c r="G24" s="466">
        <f>B22</f>
        <v>0</v>
      </c>
      <c r="H24" s="1042"/>
      <c r="I24" s="1043"/>
      <c r="J24" s="1044"/>
      <c r="K24" s="1045"/>
      <c r="L24" s="1045"/>
      <c r="M24" s="1045"/>
      <c r="N24" s="1045"/>
      <c r="O24" s="1046"/>
      <c r="P24" s="1049" t="s">
        <v>503</v>
      </c>
      <c r="Q24" s="1050"/>
      <c r="R24" s="1051"/>
      <c r="S24" s="526" t="str">
        <f>IF(S22="","",VLOOKUP(S22,'シフト記号表（勤務時間帯）'!$C$6:$U$35,19,FALSE))</f>
        <v/>
      </c>
      <c r="T24" s="527" t="str">
        <f>IF(T22="","",VLOOKUP(T22,'シフト記号表（勤務時間帯）'!$C$6:$U$35,19,FALSE))</f>
        <v/>
      </c>
      <c r="U24" s="527" t="str">
        <f>IF(U22="","",VLOOKUP(U22,'シフト記号表（勤務時間帯）'!$C$6:$U$35,19,FALSE))</f>
        <v/>
      </c>
      <c r="V24" s="527" t="str">
        <f>IF(V22="","",VLOOKUP(V22,'シフト記号表（勤務時間帯）'!$C$6:$U$35,19,FALSE))</f>
        <v/>
      </c>
      <c r="W24" s="527" t="str">
        <f>IF(W22="","",VLOOKUP(W22,'シフト記号表（勤務時間帯）'!$C$6:$U$35,19,FALSE))</f>
        <v/>
      </c>
      <c r="X24" s="527" t="str">
        <f>IF(X22="","",VLOOKUP(X22,'シフト記号表（勤務時間帯）'!$C$6:$U$35,19,FALSE))</f>
        <v/>
      </c>
      <c r="Y24" s="527" t="str">
        <f>IF(Y22="","",VLOOKUP(Y22,'シフト記号表（勤務時間帯）'!$C$6:$U$35,19,FALSE))</f>
        <v/>
      </c>
      <c r="Z24" s="527" t="str">
        <f>IF(Z22="","",VLOOKUP(Z22,'シフト記号表（勤務時間帯）'!$C$6:$U$35,19,FALSE))</f>
        <v/>
      </c>
      <c r="AA24" s="527" t="str">
        <f>IF(AA22="","",VLOOKUP(AA22,'シフト記号表（勤務時間帯）'!$C$6:$U$35,19,FALSE))</f>
        <v/>
      </c>
      <c r="AB24" s="527" t="str">
        <f>IF(AB22="","",VLOOKUP(AB22,'シフト記号表（勤務時間帯）'!$C$6:$U$35,19,FALSE))</f>
        <v/>
      </c>
      <c r="AC24" s="527" t="str">
        <f>IF(AC22="","",VLOOKUP(AC22,'シフト記号表（勤務時間帯）'!$C$6:$U$35,19,FALSE))</f>
        <v/>
      </c>
      <c r="AD24" s="527" t="str">
        <f>IF(AD22="","",VLOOKUP(AD22,'シフト記号表（勤務時間帯）'!$C$6:$U$35,19,FALSE))</f>
        <v/>
      </c>
      <c r="AE24" s="527" t="str">
        <f>IF(AE22="","",VLOOKUP(AE22,'シフト記号表（勤務時間帯）'!$C$6:$U$35,19,FALSE))</f>
        <v/>
      </c>
      <c r="AF24" s="527" t="str">
        <f>IF(AF22="","",VLOOKUP(AF22,'シフト記号表（勤務時間帯）'!$C$6:$U$35,19,FALSE))</f>
        <v/>
      </c>
      <c r="AG24" s="527" t="str">
        <f>IF(AG22="","",VLOOKUP(AG22,'シフト記号表（勤務時間帯）'!$C$6:$U$35,19,FALSE))</f>
        <v/>
      </c>
      <c r="AH24" s="527" t="str">
        <f>IF(AH22="","",VLOOKUP(AH22,'シフト記号表（勤務時間帯）'!$C$6:$U$35,19,FALSE))</f>
        <v/>
      </c>
      <c r="AI24" s="527" t="str">
        <f>IF(AI22="","",VLOOKUP(AI22,'シフト記号表（勤務時間帯）'!$C$6:$U$35,19,FALSE))</f>
        <v/>
      </c>
      <c r="AJ24" s="527" t="str">
        <f>IF(AJ22="","",VLOOKUP(AJ22,'シフト記号表（勤務時間帯）'!$C$6:$U$35,19,FALSE))</f>
        <v/>
      </c>
      <c r="AK24" s="527"/>
      <c r="AL24" s="527" t="str">
        <f>IF(AL22="","",VLOOKUP(AL22,'シフト記号表（勤務時間帯）'!$C$6:$U$35,19,FALSE))</f>
        <v/>
      </c>
      <c r="AM24" s="527" t="str">
        <f>IF(AM22="","",VLOOKUP(AM22,'シフト記号表（勤務時間帯）'!$C$6:$U$35,19,FALSE))</f>
        <v/>
      </c>
      <c r="AN24" s="527" t="str">
        <f>IF(AN22="","",VLOOKUP(AN22,'シフト記号表（勤務時間帯）'!$C$6:$U$35,19,FALSE))</f>
        <v/>
      </c>
      <c r="AO24" s="527" t="str">
        <f>IF(AO22="","",VLOOKUP(AO22,'シフト記号表（勤務時間帯）'!$C$6:$U$35,19,FALSE))</f>
        <v/>
      </c>
      <c r="AP24" s="527" t="str">
        <f>IF(AP22="","",VLOOKUP(AP22,'シフト記号表（勤務時間帯）'!$C$6:$U$35,19,FALSE))</f>
        <v/>
      </c>
      <c r="AQ24" s="527" t="str">
        <f>IF(AQ22="","",VLOOKUP(AQ22,'シフト記号表（勤務時間帯）'!$C$6:$U$35,19,FALSE))</f>
        <v/>
      </c>
      <c r="AR24" s="527" t="str">
        <f>IF(AR22="","",VLOOKUP(AR22,'シフト記号表（勤務時間帯）'!$C$6:$U$35,19,FALSE))</f>
        <v/>
      </c>
      <c r="AS24" s="527" t="str">
        <f>IF(AS22="","",VLOOKUP(AS22,'シフト記号表（勤務時間帯）'!$C$6:$U$35,19,FALSE))</f>
        <v/>
      </c>
      <c r="AT24" s="527" t="str">
        <f>IF(AT22="","",VLOOKUP(AT22,'シフト記号表（勤務時間帯）'!$C$6:$U$35,19,FALSE))</f>
        <v/>
      </c>
      <c r="AU24" s="527" t="str">
        <f>IF(AU22="","",VLOOKUP(AU22,'シフト記号表（勤務時間帯）'!$C$6:$U$35,19,FALSE))</f>
        <v/>
      </c>
      <c r="AV24" s="527" t="str">
        <f>IF(AV22="","",VLOOKUP(AV22,'シフト記号表（勤務時間帯）'!$C$6:$U$35,19,FALSE))</f>
        <v/>
      </c>
      <c r="AW24" s="528" t="str">
        <f>IF(AW22="","",VLOOKUP(AW22,'シフト記号表（勤務時間帯）'!$C$6:$U$35,19,FALSE))</f>
        <v/>
      </c>
      <c r="AX24" s="1052">
        <f>IF($BB$4="４週",SUM(S24:AT24),IF($BB$4="暦月",SUM(S24:AW24),""))</f>
        <v>0</v>
      </c>
      <c r="AY24" s="1053"/>
      <c r="AZ24" s="1054">
        <f>IF($BB$4="４週",AX24/4,IF($BB$4="暦月",AX24/($BB$7/7),""))</f>
        <v>0</v>
      </c>
      <c r="BA24" s="1055"/>
      <c r="BB24" s="1047"/>
      <c r="BC24" s="1047"/>
      <c r="BD24" s="1047"/>
      <c r="BE24" s="1047"/>
      <c r="BF24" s="1047"/>
      <c r="BG24" s="1048"/>
    </row>
    <row r="25" spans="1:59" s="409" customFormat="1" ht="20.25" customHeight="1" x14ac:dyDescent="0.3">
      <c r="A25" s="1130">
        <v>4</v>
      </c>
      <c r="B25" s="999"/>
      <c r="C25" s="999"/>
      <c r="D25" s="999"/>
      <c r="E25" s="999"/>
      <c r="F25" s="1000"/>
      <c r="G25" s="458"/>
      <c r="H25" s="1003"/>
      <c r="I25" s="1004"/>
      <c r="J25" s="1007"/>
      <c r="K25" s="1008"/>
      <c r="L25" s="1008"/>
      <c r="M25" s="1008"/>
      <c r="N25" s="1008"/>
      <c r="O25" s="1009"/>
      <c r="P25" s="1013" t="s">
        <v>501</v>
      </c>
      <c r="Q25" s="1014"/>
      <c r="R25" s="1015"/>
      <c r="S25" s="472"/>
      <c r="T25" s="457"/>
      <c r="U25" s="457"/>
      <c r="V25" s="457"/>
      <c r="W25" s="457"/>
      <c r="X25" s="457"/>
      <c r="Y25" s="457"/>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457"/>
      <c r="AV25" s="457"/>
      <c r="AW25" s="467"/>
      <c r="AX25" s="1016"/>
      <c r="AY25" s="1017"/>
      <c r="AZ25" s="1018"/>
      <c r="BA25" s="1019"/>
      <c r="BB25" s="1020"/>
      <c r="BC25" s="1020"/>
      <c r="BD25" s="1020"/>
      <c r="BE25" s="1020"/>
      <c r="BF25" s="1020"/>
      <c r="BG25" s="1021"/>
    </row>
    <row r="26" spans="1:59" s="409" customFormat="1" ht="20.25" customHeight="1" x14ac:dyDescent="0.3">
      <c r="A26" s="1130"/>
      <c r="B26" s="999"/>
      <c r="C26" s="999"/>
      <c r="D26" s="999"/>
      <c r="E26" s="999"/>
      <c r="F26" s="1000"/>
      <c r="G26" s="458"/>
      <c r="H26" s="1003"/>
      <c r="I26" s="1004"/>
      <c r="J26" s="1007"/>
      <c r="K26" s="1008"/>
      <c r="L26" s="1008"/>
      <c r="M26" s="1008"/>
      <c r="N26" s="1008"/>
      <c r="O26" s="1009"/>
      <c r="P26" s="1026" t="s">
        <v>502</v>
      </c>
      <c r="Q26" s="1027"/>
      <c r="R26" s="1028"/>
      <c r="S26" s="523" t="str">
        <f>IF(S25="","",VLOOKUP(S25,'シフト記号表（勤務時間帯）'!$C$6:$K$35,9,FALSE))</f>
        <v/>
      </c>
      <c r="T26" s="524" t="str">
        <f>IF(T25="","",VLOOKUP(T25,'シフト記号表（勤務時間帯）'!$C$6:$K$35,9,FALSE))</f>
        <v/>
      </c>
      <c r="U26" s="524" t="str">
        <f>IF(U25="","",VLOOKUP(U25,'シフト記号表（勤務時間帯）'!$C$6:$K$35,9,FALSE))</f>
        <v/>
      </c>
      <c r="V26" s="524" t="str">
        <f>IF(V25="","",VLOOKUP(V25,'シフト記号表（勤務時間帯）'!$C$6:$K$35,9,FALSE))</f>
        <v/>
      </c>
      <c r="W26" s="524" t="str">
        <f>IF(W25="","",VLOOKUP(W25,'シフト記号表（勤務時間帯）'!$C$6:$K$35,9,FALSE))</f>
        <v/>
      </c>
      <c r="X26" s="524" t="str">
        <f>IF(X25="","",VLOOKUP(X25,'シフト記号表（勤務時間帯）'!$C$6:$K$35,9,FALSE))</f>
        <v/>
      </c>
      <c r="Y26" s="524" t="str">
        <f>IF(Y25="","",VLOOKUP(Y25,'シフト記号表（勤務時間帯）'!$C$6:$K$35,9,FALSE))</f>
        <v/>
      </c>
      <c r="Z26" s="524" t="str">
        <f>IF(Z25="","",VLOOKUP(Z25,'シフト記号表（勤務時間帯）'!$C$6:$K$35,9,FALSE))</f>
        <v/>
      </c>
      <c r="AA26" s="524" t="str">
        <f>IF(AA25="","",VLOOKUP(AA25,'シフト記号表（勤務時間帯）'!$C$6:$K$35,9,FALSE))</f>
        <v/>
      </c>
      <c r="AB26" s="524" t="str">
        <f>IF(AB25="","",VLOOKUP(AB25,'シフト記号表（勤務時間帯）'!$C$6:$K$35,9,FALSE))</f>
        <v/>
      </c>
      <c r="AC26" s="524" t="str">
        <f>IF(AC25="","",VLOOKUP(AC25,'シフト記号表（勤務時間帯）'!$C$6:$K$35,9,FALSE))</f>
        <v/>
      </c>
      <c r="AD26" s="524" t="str">
        <f>IF(AD25="","",VLOOKUP(AD25,'シフト記号表（勤務時間帯）'!$C$6:$K$35,9,FALSE))</f>
        <v/>
      </c>
      <c r="AE26" s="524" t="str">
        <f>IF(AE25="","",VLOOKUP(AE25,'シフト記号表（勤務時間帯）'!$C$6:$K$35,9,FALSE))</f>
        <v/>
      </c>
      <c r="AF26" s="524" t="str">
        <f>IF(AF25="","",VLOOKUP(AF25,'シフト記号表（勤務時間帯）'!$C$6:$K$35,9,FALSE))</f>
        <v/>
      </c>
      <c r="AG26" s="524" t="str">
        <f>IF(AG25="","",VLOOKUP(AG25,'シフト記号表（勤務時間帯）'!$C$6:$K$35,9,FALSE))</f>
        <v/>
      </c>
      <c r="AH26" s="524" t="str">
        <f>IF(AH25="","",VLOOKUP(AH25,'シフト記号表（勤務時間帯）'!$C$6:$K$35,9,FALSE))</f>
        <v/>
      </c>
      <c r="AI26" s="524" t="str">
        <f>IF(AI25="","",VLOOKUP(AI25,'シフト記号表（勤務時間帯）'!$C$6:$K$35,9,FALSE))</f>
        <v/>
      </c>
      <c r="AJ26" s="524" t="str">
        <f>IF(AJ25="","",VLOOKUP(AJ25,'シフト記号表（勤務時間帯）'!$C$6:$K$35,9,FALSE))</f>
        <v/>
      </c>
      <c r="AK26" s="524"/>
      <c r="AL26" s="524" t="str">
        <f>IF(AL25="","",VLOOKUP(AL25,'シフト記号表（勤務時間帯）'!$C$6:$K$35,9,FALSE))</f>
        <v/>
      </c>
      <c r="AM26" s="524" t="str">
        <f>IF(AM25="","",VLOOKUP(AM25,'シフト記号表（勤務時間帯）'!$C$6:$K$35,9,FALSE))</f>
        <v/>
      </c>
      <c r="AN26" s="524" t="str">
        <f>IF(AN25="","",VLOOKUP(AN25,'シフト記号表（勤務時間帯）'!$C$6:$K$35,9,FALSE))</f>
        <v/>
      </c>
      <c r="AO26" s="524" t="str">
        <f>IF(AO25="","",VLOOKUP(AO25,'シフト記号表（勤務時間帯）'!$C$6:$K$35,9,FALSE))</f>
        <v/>
      </c>
      <c r="AP26" s="524" t="str">
        <f>IF(AP25="","",VLOOKUP(AP25,'シフト記号表（勤務時間帯）'!$C$6:$K$35,9,FALSE))</f>
        <v/>
      </c>
      <c r="AQ26" s="524" t="str">
        <f>IF(AQ25="","",VLOOKUP(AQ25,'シフト記号表（勤務時間帯）'!$C$6:$K$35,9,FALSE))</f>
        <v/>
      </c>
      <c r="AR26" s="524" t="str">
        <f>IF(AR25="","",VLOOKUP(AR25,'シフト記号表（勤務時間帯）'!$C$6:$K$35,9,FALSE))</f>
        <v/>
      </c>
      <c r="AS26" s="524" t="str">
        <f>IF(AS25="","",VLOOKUP(AS25,'シフト記号表（勤務時間帯）'!$C$6:$K$35,9,FALSE))</f>
        <v/>
      </c>
      <c r="AT26" s="524" t="str">
        <f>IF(AT25="","",VLOOKUP(AT25,'シフト記号表（勤務時間帯）'!$C$6:$K$35,9,FALSE))</f>
        <v/>
      </c>
      <c r="AU26" s="524" t="str">
        <f>IF(AU25="","",VLOOKUP(AU25,'シフト記号表（勤務時間帯）'!$C$6:$K$35,9,FALSE))</f>
        <v/>
      </c>
      <c r="AV26" s="524" t="str">
        <f>IF(AV25="","",VLOOKUP(AV25,'シフト記号表（勤務時間帯）'!$C$6:$K$35,9,FALSE))</f>
        <v/>
      </c>
      <c r="AW26" s="525" t="str">
        <f>IF(AW25="","",VLOOKUP(AW25,'シフト記号表（勤務時間帯）'!$C$6:$K$35,9,FALSE))</f>
        <v/>
      </c>
      <c r="AX26" s="1029">
        <f>IF($BB$4="４週",SUM(S26:AT26),IF($BB$4="暦月",SUM(S26:AW26),""))</f>
        <v>0</v>
      </c>
      <c r="AY26" s="1030"/>
      <c r="AZ26" s="1031">
        <f>IF($BB$4="４週",AX26/4,IF($BB$4="暦月",AX26/($BB$7/7),""))</f>
        <v>0</v>
      </c>
      <c r="BA26" s="1032"/>
      <c r="BB26" s="1022"/>
      <c r="BC26" s="1022"/>
      <c r="BD26" s="1022"/>
      <c r="BE26" s="1022"/>
      <c r="BF26" s="1022"/>
      <c r="BG26" s="1023"/>
    </row>
    <row r="27" spans="1:59" s="409" customFormat="1" ht="20.25" customHeight="1" thickBot="1" x14ac:dyDescent="0.35">
      <c r="A27" s="1130"/>
      <c r="B27" s="1040"/>
      <c r="C27" s="1040"/>
      <c r="D27" s="1040"/>
      <c r="E27" s="1040"/>
      <c r="F27" s="1041"/>
      <c r="G27" s="466">
        <f>B25</f>
        <v>0</v>
      </c>
      <c r="H27" s="1042"/>
      <c r="I27" s="1043"/>
      <c r="J27" s="1044"/>
      <c r="K27" s="1045"/>
      <c r="L27" s="1045"/>
      <c r="M27" s="1045"/>
      <c r="N27" s="1045"/>
      <c r="O27" s="1046"/>
      <c r="P27" s="1049" t="s">
        <v>503</v>
      </c>
      <c r="Q27" s="1050"/>
      <c r="R27" s="1051"/>
      <c r="S27" s="526" t="str">
        <f>IF(S25="","",VLOOKUP(S25,'シフト記号表（勤務時間帯）'!$C$6:$U$35,19,FALSE))</f>
        <v/>
      </c>
      <c r="T27" s="527" t="str">
        <f>IF(T25="","",VLOOKUP(T25,'シフト記号表（勤務時間帯）'!$C$6:$U$35,19,FALSE))</f>
        <v/>
      </c>
      <c r="U27" s="527" t="str">
        <f>IF(U25="","",VLOOKUP(U25,'シフト記号表（勤務時間帯）'!$C$6:$U$35,19,FALSE))</f>
        <v/>
      </c>
      <c r="V27" s="527" t="str">
        <f>IF(V25="","",VLOOKUP(V25,'シフト記号表（勤務時間帯）'!$C$6:$U$35,19,FALSE))</f>
        <v/>
      </c>
      <c r="W27" s="527" t="str">
        <f>IF(W25="","",VLOOKUP(W25,'シフト記号表（勤務時間帯）'!$C$6:$U$35,19,FALSE))</f>
        <v/>
      </c>
      <c r="X27" s="527" t="str">
        <f>IF(X25="","",VLOOKUP(X25,'シフト記号表（勤務時間帯）'!$C$6:$U$35,19,FALSE))</f>
        <v/>
      </c>
      <c r="Y27" s="527" t="str">
        <f>IF(Y25="","",VLOOKUP(Y25,'シフト記号表（勤務時間帯）'!$C$6:$U$35,19,FALSE))</f>
        <v/>
      </c>
      <c r="Z27" s="527" t="str">
        <f>IF(Z25="","",VLOOKUP(Z25,'シフト記号表（勤務時間帯）'!$C$6:$U$35,19,FALSE))</f>
        <v/>
      </c>
      <c r="AA27" s="527" t="str">
        <f>IF(AA25="","",VLOOKUP(AA25,'シフト記号表（勤務時間帯）'!$C$6:$U$35,19,FALSE))</f>
        <v/>
      </c>
      <c r="AB27" s="527" t="str">
        <f>IF(AB25="","",VLOOKUP(AB25,'シフト記号表（勤務時間帯）'!$C$6:$U$35,19,FALSE))</f>
        <v/>
      </c>
      <c r="AC27" s="527" t="str">
        <f>IF(AC25="","",VLOOKUP(AC25,'シフト記号表（勤務時間帯）'!$C$6:$U$35,19,FALSE))</f>
        <v/>
      </c>
      <c r="AD27" s="527" t="str">
        <f>IF(AD25="","",VLOOKUP(AD25,'シフト記号表（勤務時間帯）'!$C$6:$U$35,19,FALSE))</f>
        <v/>
      </c>
      <c r="AE27" s="527" t="str">
        <f>IF(AE25="","",VLOOKUP(AE25,'シフト記号表（勤務時間帯）'!$C$6:$U$35,19,FALSE))</f>
        <v/>
      </c>
      <c r="AF27" s="527" t="str">
        <f>IF(AF25="","",VLOOKUP(AF25,'シフト記号表（勤務時間帯）'!$C$6:$U$35,19,FALSE))</f>
        <v/>
      </c>
      <c r="AG27" s="527" t="str">
        <f>IF(AG25="","",VLOOKUP(AG25,'シフト記号表（勤務時間帯）'!$C$6:$U$35,19,FALSE))</f>
        <v/>
      </c>
      <c r="AH27" s="527" t="str">
        <f>IF(AH25="","",VLOOKUP(AH25,'シフト記号表（勤務時間帯）'!$C$6:$U$35,19,FALSE))</f>
        <v/>
      </c>
      <c r="AI27" s="527" t="str">
        <f>IF(AI25="","",VLOOKUP(AI25,'シフト記号表（勤務時間帯）'!$C$6:$U$35,19,FALSE))</f>
        <v/>
      </c>
      <c r="AJ27" s="527" t="str">
        <f>IF(AJ25="","",VLOOKUP(AJ25,'シフト記号表（勤務時間帯）'!$C$6:$U$35,19,FALSE))</f>
        <v/>
      </c>
      <c r="AK27" s="527"/>
      <c r="AL27" s="527" t="str">
        <f>IF(AL25="","",VLOOKUP(AL25,'シフト記号表（勤務時間帯）'!$C$6:$U$35,19,FALSE))</f>
        <v/>
      </c>
      <c r="AM27" s="527" t="str">
        <f>IF(AM25="","",VLOOKUP(AM25,'シフト記号表（勤務時間帯）'!$C$6:$U$35,19,FALSE))</f>
        <v/>
      </c>
      <c r="AN27" s="527" t="str">
        <f>IF(AN25="","",VLOOKUP(AN25,'シフト記号表（勤務時間帯）'!$C$6:$U$35,19,FALSE))</f>
        <v/>
      </c>
      <c r="AO27" s="527" t="str">
        <f>IF(AO25="","",VLOOKUP(AO25,'シフト記号表（勤務時間帯）'!$C$6:$U$35,19,FALSE))</f>
        <v/>
      </c>
      <c r="AP27" s="527" t="str">
        <f>IF(AP25="","",VLOOKUP(AP25,'シフト記号表（勤務時間帯）'!$C$6:$U$35,19,FALSE))</f>
        <v/>
      </c>
      <c r="AQ27" s="527" t="str">
        <f>IF(AQ25="","",VLOOKUP(AQ25,'シフト記号表（勤務時間帯）'!$C$6:$U$35,19,FALSE))</f>
        <v/>
      </c>
      <c r="AR27" s="527" t="str">
        <f>IF(AR25="","",VLOOKUP(AR25,'シフト記号表（勤務時間帯）'!$C$6:$U$35,19,FALSE))</f>
        <v/>
      </c>
      <c r="AS27" s="527" t="str">
        <f>IF(AS25="","",VLOOKUP(AS25,'シフト記号表（勤務時間帯）'!$C$6:$U$35,19,FALSE))</f>
        <v/>
      </c>
      <c r="AT27" s="527" t="str">
        <f>IF(AT25="","",VLOOKUP(AT25,'シフト記号表（勤務時間帯）'!$C$6:$U$35,19,FALSE))</f>
        <v/>
      </c>
      <c r="AU27" s="527" t="str">
        <f>IF(AU25="","",VLOOKUP(AU25,'シフト記号表（勤務時間帯）'!$C$6:$U$35,19,FALSE))</f>
        <v/>
      </c>
      <c r="AV27" s="527" t="str">
        <f>IF(AV25="","",VLOOKUP(AV25,'シフト記号表（勤務時間帯）'!$C$6:$U$35,19,FALSE))</f>
        <v/>
      </c>
      <c r="AW27" s="528" t="str">
        <f>IF(AW25="","",VLOOKUP(AW25,'シフト記号表（勤務時間帯）'!$C$6:$U$35,19,FALSE))</f>
        <v/>
      </c>
      <c r="AX27" s="1052">
        <f>IF($BB$4="４週",SUM(S27:AT27),IF($BB$4="暦月",SUM(S27:AW27),""))</f>
        <v>0</v>
      </c>
      <c r="AY27" s="1053"/>
      <c r="AZ27" s="1054">
        <f>IF($BB$4="４週",AX27/4,IF($BB$4="暦月",AX27/($BB$7/7),""))</f>
        <v>0</v>
      </c>
      <c r="BA27" s="1055"/>
      <c r="BB27" s="1047"/>
      <c r="BC27" s="1047"/>
      <c r="BD27" s="1047"/>
      <c r="BE27" s="1047"/>
      <c r="BF27" s="1047"/>
      <c r="BG27" s="1048"/>
    </row>
    <row r="28" spans="1:59" s="409" customFormat="1" ht="20.25" customHeight="1" x14ac:dyDescent="0.3">
      <c r="A28" s="1130">
        <v>5</v>
      </c>
      <c r="B28" s="999"/>
      <c r="C28" s="999"/>
      <c r="D28" s="999"/>
      <c r="E28" s="999"/>
      <c r="F28" s="1000"/>
      <c r="G28" s="458"/>
      <c r="H28" s="1003"/>
      <c r="I28" s="1004"/>
      <c r="J28" s="1007"/>
      <c r="K28" s="1008"/>
      <c r="L28" s="1008"/>
      <c r="M28" s="1008"/>
      <c r="N28" s="1008"/>
      <c r="O28" s="1009"/>
      <c r="P28" s="1013" t="s">
        <v>501</v>
      </c>
      <c r="Q28" s="1014"/>
      <c r="R28" s="1015"/>
      <c r="S28" s="472"/>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67"/>
      <c r="AX28" s="1016"/>
      <c r="AY28" s="1017"/>
      <c r="AZ28" s="1018"/>
      <c r="BA28" s="1019"/>
      <c r="BB28" s="1020"/>
      <c r="BC28" s="1020"/>
      <c r="BD28" s="1020"/>
      <c r="BE28" s="1020"/>
      <c r="BF28" s="1020"/>
      <c r="BG28" s="1021"/>
    </row>
    <row r="29" spans="1:59" s="409" customFormat="1" ht="20.25" customHeight="1" x14ac:dyDescent="0.3">
      <c r="A29" s="1130"/>
      <c r="B29" s="999"/>
      <c r="C29" s="999"/>
      <c r="D29" s="999"/>
      <c r="E29" s="999"/>
      <c r="F29" s="1000"/>
      <c r="G29" s="458"/>
      <c r="H29" s="1003"/>
      <c r="I29" s="1004"/>
      <c r="J29" s="1007"/>
      <c r="K29" s="1008"/>
      <c r="L29" s="1008"/>
      <c r="M29" s="1008"/>
      <c r="N29" s="1008"/>
      <c r="O29" s="1009"/>
      <c r="P29" s="1026" t="s">
        <v>502</v>
      </c>
      <c r="Q29" s="1027"/>
      <c r="R29" s="1028"/>
      <c r="S29" s="523" t="str">
        <f>IF(S28="","",VLOOKUP(S28,'シフト記号表（勤務時間帯）'!$C$6:$K$35,9,FALSE))</f>
        <v/>
      </c>
      <c r="T29" s="524" t="str">
        <f>IF(T28="","",VLOOKUP(T28,'シフト記号表（勤務時間帯）'!$C$6:$K$35,9,FALSE))</f>
        <v/>
      </c>
      <c r="U29" s="524" t="str">
        <f>IF(U28="","",VLOOKUP(U28,'シフト記号表（勤務時間帯）'!$C$6:$K$35,9,FALSE))</f>
        <v/>
      </c>
      <c r="V29" s="524" t="str">
        <f>IF(V28="","",VLOOKUP(V28,'シフト記号表（勤務時間帯）'!$C$6:$K$35,9,FALSE))</f>
        <v/>
      </c>
      <c r="W29" s="524" t="str">
        <f>IF(W28="","",VLOOKUP(W28,'シフト記号表（勤務時間帯）'!$C$6:$K$35,9,FALSE))</f>
        <v/>
      </c>
      <c r="X29" s="524" t="str">
        <f>IF(X28="","",VLOOKUP(X28,'シフト記号表（勤務時間帯）'!$C$6:$K$35,9,FALSE))</f>
        <v/>
      </c>
      <c r="Y29" s="524" t="str">
        <f>IF(Y28="","",VLOOKUP(Y28,'シフト記号表（勤務時間帯）'!$C$6:$K$35,9,FALSE))</f>
        <v/>
      </c>
      <c r="Z29" s="524" t="str">
        <f>IF(Z28="","",VLOOKUP(Z28,'シフト記号表（勤務時間帯）'!$C$6:$K$35,9,FALSE))</f>
        <v/>
      </c>
      <c r="AA29" s="524" t="str">
        <f>IF(AA28="","",VLOOKUP(AA28,'シフト記号表（勤務時間帯）'!$C$6:$K$35,9,FALSE))</f>
        <v/>
      </c>
      <c r="AB29" s="524" t="str">
        <f>IF(AB28="","",VLOOKUP(AB28,'シフト記号表（勤務時間帯）'!$C$6:$K$35,9,FALSE))</f>
        <v/>
      </c>
      <c r="AC29" s="524" t="str">
        <f>IF(AC28="","",VLOOKUP(AC28,'シフト記号表（勤務時間帯）'!$C$6:$K$35,9,FALSE))</f>
        <v/>
      </c>
      <c r="AD29" s="524" t="str">
        <f>IF(AD28="","",VLOOKUP(AD28,'シフト記号表（勤務時間帯）'!$C$6:$K$35,9,FALSE))</f>
        <v/>
      </c>
      <c r="AE29" s="524" t="str">
        <f>IF(AE28="","",VLOOKUP(AE28,'シフト記号表（勤務時間帯）'!$C$6:$K$35,9,FALSE))</f>
        <v/>
      </c>
      <c r="AF29" s="524" t="str">
        <f>IF(AF28="","",VLOOKUP(AF28,'シフト記号表（勤務時間帯）'!$C$6:$K$35,9,FALSE))</f>
        <v/>
      </c>
      <c r="AG29" s="524" t="str">
        <f>IF(AG28="","",VLOOKUP(AG28,'シフト記号表（勤務時間帯）'!$C$6:$K$35,9,FALSE))</f>
        <v/>
      </c>
      <c r="AH29" s="524" t="str">
        <f>IF(AH28="","",VLOOKUP(AH28,'シフト記号表（勤務時間帯）'!$C$6:$K$35,9,FALSE))</f>
        <v/>
      </c>
      <c r="AI29" s="524" t="str">
        <f>IF(AI28="","",VLOOKUP(AI28,'シフト記号表（勤務時間帯）'!$C$6:$K$35,9,FALSE))</f>
        <v/>
      </c>
      <c r="AJ29" s="524" t="str">
        <f>IF(AJ28="","",VLOOKUP(AJ28,'シフト記号表（勤務時間帯）'!$C$6:$K$35,9,FALSE))</f>
        <v/>
      </c>
      <c r="AK29" s="524"/>
      <c r="AL29" s="524" t="str">
        <f>IF(AL28="","",VLOOKUP(AL28,'シフト記号表（勤務時間帯）'!$C$6:$K$35,9,FALSE))</f>
        <v/>
      </c>
      <c r="AM29" s="524" t="str">
        <f>IF(AM28="","",VLOOKUP(AM28,'シフト記号表（勤務時間帯）'!$C$6:$K$35,9,FALSE))</f>
        <v/>
      </c>
      <c r="AN29" s="524" t="str">
        <f>IF(AN28="","",VLOOKUP(AN28,'シフト記号表（勤務時間帯）'!$C$6:$K$35,9,FALSE))</f>
        <v/>
      </c>
      <c r="AO29" s="524" t="str">
        <f>IF(AO28="","",VLOOKUP(AO28,'シフト記号表（勤務時間帯）'!$C$6:$K$35,9,FALSE))</f>
        <v/>
      </c>
      <c r="AP29" s="524" t="str">
        <f>IF(AP28="","",VLOOKUP(AP28,'シフト記号表（勤務時間帯）'!$C$6:$K$35,9,FALSE))</f>
        <v/>
      </c>
      <c r="AQ29" s="524" t="str">
        <f>IF(AQ28="","",VLOOKUP(AQ28,'シフト記号表（勤務時間帯）'!$C$6:$K$35,9,FALSE))</f>
        <v/>
      </c>
      <c r="AR29" s="524" t="str">
        <f>IF(AR28="","",VLOOKUP(AR28,'シフト記号表（勤務時間帯）'!$C$6:$K$35,9,FALSE))</f>
        <v/>
      </c>
      <c r="AS29" s="524" t="str">
        <f>IF(AS28="","",VLOOKUP(AS28,'シフト記号表（勤務時間帯）'!$C$6:$K$35,9,FALSE))</f>
        <v/>
      </c>
      <c r="AT29" s="524" t="str">
        <f>IF(AT28="","",VLOOKUP(AT28,'シフト記号表（勤務時間帯）'!$C$6:$K$35,9,FALSE))</f>
        <v/>
      </c>
      <c r="AU29" s="524" t="str">
        <f>IF(AU28="","",VLOOKUP(AU28,'シフト記号表（勤務時間帯）'!$C$6:$K$35,9,FALSE))</f>
        <v/>
      </c>
      <c r="AV29" s="524" t="str">
        <f>IF(AV28="","",VLOOKUP(AV28,'シフト記号表（勤務時間帯）'!$C$6:$K$35,9,FALSE))</f>
        <v/>
      </c>
      <c r="AW29" s="525" t="str">
        <f>IF(AW28="","",VLOOKUP(AW28,'シフト記号表（勤務時間帯）'!$C$6:$K$35,9,FALSE))</f>
        <v/>
      </c>
      <c r="AX29" s="1029">
        <f>IF($BB$4="４週",SUM(S29:AT29),IF($BB$4="暦月",SUM(S29:AW29),""))</f>
        <v>0</v>
      </c>
      <c r="AY29" s="1030"/>
      <c r="AZ29" s="1031">
        <f>IF($BB$4="４週",AX29/4,IF($BB$4="暦月",AX29/($BB$7/7),""))</f>
        <v>0</v>
      </c>
      <c r="BA29" s="1032"/>
      <c r="BB29" s="1022"/>
      <c r="BC29" s="1022"/>
      <c r="BD29" s="1022"/>
      <c r="BE29" s="1022"/>
      <c r="BF29" s="1022"/>
      <c r="BG29" s="1023"/>
    </row>
    <row r="30" spans="1:59" s="409" customFormat="1" ht="20.25" customHeight="1" thickBot="1" x14ac:dyDescent="0.35">
      <c r="A30" s="1130"/>
      <c r="B30" s="1040"/>
      <c r="C30" s="1040"/>
      <c r="D30" s="1040"/>
      <c r="E30" s="1040"/>
      <c r="F30" s="1041"/>
      <c r="G30" s="466">
        <f>B28</f>
        <v>0</v>
      </c>
      <c r="H30" s="1042"/>
      <c r="I30" s="1043"/>
      <c r="J30" s="1044"/>
      <c r="K30" s="1045"/>
      <c r="L30" s="1045"/>
      <c r="M30" s="1045"/>
      <c r="N30" s="1045"/>
      <c r="O30" s="1046"/>
      <c r="P30" s="1049" t="s">
        <v>503</v>
      </c>
      <c r="Q30" s="1050"/>
      <c r="R30" s="1051"/>
      <c r="S30" s="526" t="str">
        <f>IF(S28="","",VLOOKUP(S28,'シフト記号表（勤務時間帯）'!$C$6:$U$35,19,FALSE))</f>
        <v/>
      </c>
      <c r="T30" s="527" t="str">
        <f>IF(T28="","",VLOOKUP(T28,'シフト記号表（勤務時間帯）'!$C$6:$U$35,19,FALSE))</f>
        <v/>
      </c>
      <c r="U30" s="527" t="str">
        <f>IF(U28="","",VLOOKUP(U28,'シフト記号表（勤務時間帯）'!$C$6:$U$35,19,FALSE))</f>
        <v/>
      </c>
      <c r="V30" s="527" t="str">
        <f>IF(V28="","",VLOOKUP(V28,'シフト記号表（勤務時間帯）'!$C$6:$U$35,19,FALSE))</f>
        <v/>
      </c>
      <c r="W30" s="527" t="str">
        <f>IF(W28="","",VLOOKUP(W28,'シフト記号表（勤務時間帯）'!$C$6:$U$35,19,FALSE))</f>
        <v/>
      </c>
      <c r="X30" s="527" t="str">
        <f>IF(X28="","",VLOOKUP(X28,'シフト記号表（勤務時間帯）'!$C$6:$U$35,19,FALSE))</f>
        <v/>
      </c>
      <c r="Y30" s="527" t="str">
        <f>IF(Y28="","",VLOOKUP(Y28,'シフト記号表（勤務時間帯）'!$C$6:$U$35,19,FALSE))</f>
        <v/>
      </c>
      <c r="Z30" s="527" t="str">
        <f>IF(Z28="","",VLOOKUP(Z28,'シフト記号表（勤務時間帯）'!$C$6:$U$35,19,FALSE))</f>
        <v/>
      </c>
      <c r="AA30" s="527" t="str">
        <f>IF(AA28="","",VLOOKUP(AA28,'シフト記号表（勤務時間帯）'!$C$6:$U$35,19,FALSE))</f>
        <v/>
      </c>
      <c r="AB30" s="527" t="str">
        <f>IF(AB28="","",VLOOKUP(AB28,'シフト記号表（勤務時間帯）'!$C$6:$U$35,19,FALSE))</f>
        <v/>
      </c>
      <c r="AC30" s="527" t="str">
        <f>IF(AC28="","",VLOOKUP(AC28,'シフト記号表（勤務時間帯）'!$C$6:$U$35,19,FALSE))</f>
        <v/>
      </c>
      <c r="AD30" s="527" t="str">
        <f>IF(AD28="","",VLOOKUP(AD28,'シフト記号表（勤務時間帯）'!$C$6:$U$35,19,FALSE))</f>
        <v/>
      </c>
      <c r="AE30" s="527" t="str">
        <f>IF(AE28="","",VLOOKUP(AE28,'シフト記号表（勤務時間帯）'!$C$6:$U$35,19,FALSE))</f>
        <v/>
      </c>
      <c r="AF30" s="527" t="str">
        <f>IF(AF28="","",VLOOKUP(AF28,'シフト記号表（勤務時間帯）'!$C$6:$U$35,19,FALSE))</f>
        <v/>
      </c>
      <c r="AG30" s="527" t="str">
        <f>IF(AG28="","",VLOOKUP(AG28,'シフト記号表（勤務時間帯）'!$C$6:$U$35,19,FALSE))</f>
        <v/>
      </c>
      <c r="AH30" s="527" t="str">
        <f>IF(AH28="","",VLOOKUP(AH28,'シフト記号表（勤務時間帯）'!$C$6:$U$35,19,FALSE))</f>
        <v/>
      </c>
      <c r="AI30" s="527" t="str">
        <f>IF(AI28="","",VLOOKUP(AI28,'シフト記号表（勤務時間帯）'!$C$6:$U$35,19,FALSE))</f>
        <v/>
      </c>
      <c r="AJ30" s="527" t="str">
        <f>IF(AJ28="","",VLOOKUP(AJ28,'シフト記号表（勤務時間帯）'!$C$6:$U$35,19,FALSE))</f>
        <v/>
      </c>
      <c r="AK30" s="527"/>
      <c r="AL30" s="527" t="str">
        <f>IF(AL28="","",VLOOKUP(AL28,'シフト記号表（勤務時間帯）'!$C$6:$U$35,19,FALSE))</f>
        <v/>
      </c>
      <c r="AM30" s="527" t="str">
        <f>IF(AM28="","",VLOOKUP(AM28,'シフト記号表（勤務時間帯）'!$C$6:$U$35,19,FALSE))</f>
        <v/>
      </c>
      <c r="AN30" s="527" t="str">
        <f>IF(AN28="","",VLOOKUP(AN28,'シフト記号表（勤務時間帯）'!$C$6:$U$35,19,FALSE))</f>
        <v/>
      </c>
      <c r="AO30" s="527" t="str">
        <f>IF(AO28="","",VLOOKUP(AO28,'シフト記号表（勤務時間帯）'!$C$6:$U$35,19,FALSE))</f>
        <v/>
      </c>
      <c r="AP30" s="527" t="str">
        <f>IF(AP28="","",VLOOKUP(AP28,'シフト記号表（勤務時間帯）'!$C$6:$U$35,19,FALSE))</f>
        <v/>
      </c>
      <c r="AQ30" s="527" t="str">
        <f>IF(AQ28="","",VLOOKUP(AQ28,'シフト記号表（勤務時間帯）'!$C$6:$U$35,19,FALSE))</f>
        <v/>
      </c>
      <c r="AR30" s="527" t="str">
        <f>IF(AR28="","",VLOOKUP(AR28,'シフト記号表（勤務時間帯）'!$C$6:$U$35,19,FALSE))</f>
        <v/>
      </c>
      <c r="AS30" s="527" t="str">
        <f>IF(AS28="","",VLOOKUP(AS28,'シフト記号表（勤務時間帯）'!$C$6:$U$35,19,FALSE))</f>
        <v/>
      </c>
      <c r="AT30" s="527" t="str">
        <f>IF(AT28="","",VLOOKUP(AT28,'シフト記号表（勤務時間帯）'!$C$6:$U$35,19,FALSE))</f>
        <v/>
      </c>
      <c r="AU30" s="527" t="str">
        <f>IF(AU28="","",VLOOKUP(AU28,'シフト記号表（勤務時間帯）'!$C$6:$U$35,19,FALSE))</f>
        <v/>
      </c>
      <c r="AV30" s="527" t="str">
        <f>IF(AV28="","",VLOOKUP(AV28,'シフト記号表（勤務時間帯）'!$C$6:$U$35,19,FALSE))</f>
        <v/>
      </c>
      <c r="AW30" s="528" t="str">
        <f>IF(AW28="","",VLOOKUP(AW28,'シフト記号表（勤務時間帯）'!$C$6:$U$35,19,FALSE))</f>
        <v/>
      </c>
      <c r="AX30" s="1052">
        <f>IF($BB$4="４週",SUM(S30:AT30),IF($BB$4="暦月",SUM(S30:AW30),""))</f>
        <v>0</v>
      </c>
      <c r="AY30" s="1053"/>
      <c r="AZ30" s="1054">
        <f>IF($BB$4="４週",AX30/4,IF($BB$4="暦月",AX30/($BB$7/7),""))</f>
        <v>0</v>
      </c>
      <c r="BA30" s="1055"/>
      <c r="BB30" s="1047"/>
      <c r="BC30" s="1047"/>
      <c r="BD30" s="1047"/>
      <c r="BE30" s="1047"/>
      <c r="BF30" s="1047"/>
      <c r="BG30" s="1048"/>
    </row>
    <row r="31" spans="1:59" s="409" customFormat="1" ht="20.25" customHeight="1" x14ac:dyDescent="0.3">
      <c r="A31" s="1130">
        <v>6</v>
      </c>
      <c r="B31" s="999"/>
      <c r="C31" s="999"/>
      <c r="D31" s="999"/>
      <c r="E31" s="999"/>
      <c r="F31" s="1000"/>
      <c r="G31" s="458"/>
      <c r="H31" s="1003"/>
      <c r="I31" s="1004"/>
      <c r="J31" s="1007"/>
      <c r="K31" s="1008"/>
      <c r="L31" s="1008"/>
      <c r="M31" s="1008"/>
      <c r="N31" s="1008"/>
      <c r="O31" s="1009"/>
      <c r="P31" s="1013" t="s">
        <v>501</v>
      </c>
      <c r="Q31" s="1014"/>
      <c r="R31" s="1015"/>
      <c r="S31" s="472"/>
      <c r="T31" s="457"/>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7"/>
      <c r="AV31" s="457"/>
      <c r="AW31" s="467"/>
      <c r="AX31" s="1016"/>
      <c r="AY31" s="1017"/>
      <c r="AZ31" s="1018"/>
      <c r="BA31" s="1019"/>
      <c r="BB31" s="1020"/>
      <c r="BC31" s="1020"/>
      <c r="BD31" s="1020"/>
      <c r="BE31" s="1020"/>
      <c r="BF31" s="1020"/>
      <c r="BG31" s="1021"/>
    </row>
    <row r="32" spans="1:59" s="409" customFormat="1" ht="20.25" customHeight="1" x14ac:dyDescent="0.3">
      <c r="A32" s="1130"/>
      <c r="B32" s="999"/>
      <c r="C32" s="999"/>
      <c r="D32" s="999"/>
      <c r="E32" s="999"/>
      <c r="F32" s="1000"/>
      <c r="G32" s="458"/>
      <c r="H32" s="1003"/>
      <c r="I32" s="1004"/>
      <c r="J32" s="1007"/>
      <c r="K32" s="1008"/>
      <c r="L32" s="1008"/>
      <c r="M32" s="1008"/>
      <c r="N32" s="1008"/>
      <c r="O32" s="1009"/>
      <c r="P32" s="1026" t="s">
        <v>502</v>
      </c>
      <c r="Q32" s="1027"/>
      <c r="R32" s="1028"/>
      <c r="S32" s="523" t="str">
        <f>IF(S31="","",VLOOKUP(S31,'シフト記号表（勤務時間帯）'!$C$6:$K$35,9,FALSE))</f>
        <v/>
      </c>
      <c r="T32" s="524" t="str">
        <f>IF(T31="","",VLOOKUP(T31,'シフト記号表（勤務時間帯）'!$C$6:$K$35,9,FALSE))</f>
        <v/>
      </c>
      <c r="U32" s="524" t="str">
        <f>IF(U31="","",VLOOKUP(U31,'シフト記号表（勤務時間帯）'!$C$6:$K$35,9,FALSE))</f>
        <v/>
      </c>
      <c r="V32" s="524" t="str">
        <f>IF(V31="","",VLOOKUP(V31,'シフト記号表（勤務時間帯）'!$C$6:$K$35,9,FALSE))</f>
        <v/>
      </c>
      <c r="W32" s="524" t="str">
        <f>IF(W31="","",VLOOKUP(W31,'シフト記号表（勤務時間帯）'!$C$6:$K$35,9,FALSE))</f>
        <v/>
      </c>
      <c r="X32" s="524" t="str">
        <f>IF(X31="","",VLOOKUP(X31,'シフト記号表（勤務時間帯）'!$C$6:$K$35,9,FALSE))</f>
        <v/>
      </c>
      <c r="Y32" s="524" t="str">
        <f>IF(Y31="","",VLOOKUP(Y31,'シフト記号表（勤務時間帯）'!$C$6:$K$35,9,FALSE))</f>
        <v/>
      </c>
      <c r="Z32" s="524" t="str">
        <f>IF(Z31="","",VLOOKUP(Z31,'シフト記号表（勤務時間帯）'!$C$6:$K$35,9,FALSE))</f>
        <v/>
      </c>
      <c r="AA32" s="524" t="str">
        <f>IF(AA31="","",VLOOKUP(AA31,'シフト記号表（勤務時間帯）'!$C$6:$K$35,9,FALSE))</f>
        <v/>
      </c>
      <c r="AB32" s="524" t="str">
        <f>IF(AB31="","",VLOOKUP(AB31,'シフト記号表（勤務時間帯）'!$C$6:$K$35,9,FALSE))</f>
        <v/>
      </c>
      <c r="AC32" s="524" t="str">
        <f>IF(AC31="","",VLOOKUP(AC31,'シフト記号表（勤務時間帯）'!$C$6:$K$35,9,FALSE))</f>
        <v/>
      </c>
      <c r="AD32" s="524" t="str">
        <f>IF(AD31="","",VLOOKUP(AD31,'シフト記号表（勤務時間帯）'!$C$6:$K$35,9,FALSE))</f>
        <v/>
      </c>
      <c r="AE32" s="524" t="str">
        <f>IF(AE31="","",VLOOKUP(AE31,'シフト記号表（勤務時間帯）'!$C$6:$K$35,9,FALSE))</f>
        <v/>
      </c>
      <c r="AF32" s="524" t="str">
        <f>IF(AF31="","",VLOOKUP(AF31,'シフト記号表（勤務時間帯）'!$C$6:$K$35,9,FALSE))</f>
        <v/>
      </c>
      <c r="AG32" s="524" t="str">
        <f>IF(AG31="","",VLOOKUP(AG31,'シフト記号表（勤務時間帯）'!$C$6:$K$35,9,FALSE))</f>
        <v/>
      </c>
      <c r="AH32" s="524" t="str">
        <f>IF(AH31="","",VLOOKUP(AH31,'シフト記号表（勤務時間帯）'!$C$6:$K$35,9,FALSE))</f>
        <v/>
      </c>
      <c r="AI32" s="524" t="str">
        <f>IF(AI31="","",VLOOKUP(AI31,'シフト記号表（勤務時間帯）'!$C$6:$K$35,9,FALSE))</f>
        <v/>
      </c>
      <c r="AJ32" s="524" t="str">
        <f>IF(AJ31="","",VLOOKUP(AJ31,'シフト記号表（勤務時間帯）'!$C$6:$K$35,9,FALSE))</f>
        <v/>
      </c>
      <c r="AK32" s="524"/>
      <c r="AL32" s="524" t="str">
        <f>IF(AL31="","",VLOOKUP(AL31,'シフト記号表（勤務時間帯）'!$C$6:$K$35,9,FALSE))</f>
        <v/>
      </c>
      <c r="AM32" s="524" t="str">
        <f>IF(AM31="","",VLOOKUP(AM31,'シフト記号表（勤務時間帯）'!$C$6:$K$35,9,FALSE))</f>
        <v/>
      </c>
      <c r="AN32" s="524" t="str">
        <f>IF(AN31="","",VLOOKUP(AN31,'シフト記号表（勤務時間帯）'!$C$6:$K$35,9,FALSE))</f>
        <v/>
      </c>
      <c r="AO32" s="524" t="str">
        <f>IF(AO31="","",VLOOKUP(AO31,'シフト記号表（勤務時間帯）'!$C$6:$K$35,9,FALSE))</f>
        <v/>
      </c>
      <c r="AP32" s="524" t="str">
        <f>IF(AP31="","",VLOOKUP(AP31,'シフト記号表（勤務時間帯）'!$C$6:$K$35,9,FALSE))</f>
        <v/>
      </c>
      <c r="AQ32" s="524" t="str">
        <f>IF(AQ31="","",VLOOKUP(AQ31,'シフト記号表（勤務時間帯）'!$C$6:$K$35,9,FALSE))</f>
        <v/>
      </c>
      <c r="AR32" s="524" t="str">
        <f>IF(AR31="","",VLOOKUP(AR31,'シフト記号表（勤務時間帯）'!$C$6:$K$35,9,FALSE))</f>
        <v/>
      </c>
      <c r="AS32" s="524" t="str">
        <f>IF(AS31="","",VLOOKUP(AS31,'シフト記号表（勤務時間帯）'!$C$6:$K$35,9,FALSE))</f>
        <v/>
      </c>
      <c r="AT32" s="524" t="str">
        <f>IF(AT31="","",VLOOKUP(AT31,'シフト記号表（勤務時間帯）'!$C$6:$K$35,9,FALSE))</f>
        <v/>
      </c>
      <c r="AU32" s="524" t="str">
        <f>IF(AU31="","",VLOOKUP(AU31,'シフト記号表（勤務時間帯）'!$C$6:$K$35,9,FALSE))</f>
        <v/>
      </c>
      <c r="AV32" s="524" t="str">
        <f>IF(AV31="","",VLOOKUP(AV31,'シフト記号表（勤務時間帯）'!$C$6:$K$35,9,FALSE))</f>
        <v/>
      </c>
      <c r="AW32" s="525" t="str">
        <f>IF(AW31="","",VLOOKUP(AW31,'シフト記号表（勤務時間帯）'!$C$6:$K$35,9,FALSE))</f>
        <v/>
      </c>
      <c r="AX32" s="1029">
        <f>IF($BB$4="４週",SUM(S32:AT32),IF($BB$4="暦月",SUM(S32:AW32),""))</f>
        <v>0</v>
      </c>
      <c r="AY32" s="1030"/>
      <c r="AZ32" s="1031">
        <f>IF($BB$4="４週",AX32/4,IF($BB$4="暦月",AX32/($BB$7/7),""))</f>
        <v>0</v>
      </c>
      <c r="BA32" s="1032"/>
      <c r="BB32" s="1022"/>
      <c r="BC32" s="1022"/>
      <c r="BD32" s="1022"/>
      <c r="BE32" s="1022"/>
      <c r="BF32" s="1022"/>
      <c r="BG32" s="1023"/>
    </row>
    <row r="33" spans="1:59" s="409" customFormat="1" ht="20.25" customHeight="1" thickBot="1" x14ac:dyDescent="0.35">
      <c r="A33" s="1130"/>
      <c r="B33" s="1040"/>
      <c r="C33" s="1040"/>
      <c r="D33" s="1040"/>
      <c r="E33" s="1040"/>
      <c r="F33" s="1041"/>
      <c r="G33" s="466">
        <f>B31</f>
        <v>0</v>
      </c>
      <c r="H33" s="1042"/>
      <c r="I33" s="1043"/>
      <c r="J33" s="1044"/>
      <c r="K33" s="1045"/>
      <c r="L33" s="1045"/>
      <c r="M33" s="1045"/>
      <c r="N33" s="1045"/>
      <c r="O33" s="1046"/>
      <c r="P33" s="1049" t="s">
        <v>503</v>
      </c>
      <c r="Q33" s="1050"/>
      <c r="R33" s="1051"/>
      <c r="S33" s="526" t="str">
        <f>IF(S31="","",VLOOKUP(S31,'シフト記号表（勤務時間帯）'!$C$6:$U$35,19,FALSE))</f>
        <v/>
      </c>
      <c r="T33" s="527" t="str">
        <f>IF(T31="","",VLOOKUP(T31,'シフト記号表（勤務時間帯）'!$C$6:$U$35,19,FALSE))</f>
        <v/>
      </c>
      <c r="U33" s="527" t="str">
        <f>IF(U31="","",VLOOKUP(U31,'シフト記号表（勤務時間帯）'!$C$6:$U$35,19,FALSE))</f>
        <v/>
      </c>
      <c r="V33" s="527" t="str">
        <f>IF(V31="","",VLOOKUP(V31,'シフト記号表（勤務時間帯）'!$C$6:$U$35,19,FALSE))</f>
        <v/>
      </c>
      <c r="W33" s="527" t="str">
        <f>IF(W31="","",VLOOKUP(W31,'シフト記号表（勤務時間帯）'!$C$6:$U$35,19,FALSE))</f>
        <v/>
      </c>
      <c r="X33" s="527" t="str">
        <f>IF(X31="","",VLOOKUP(X31,'シフト記号表（勤務時間帯）'!$C$6:$U$35,19,FALSE))</f>
        <v/>
      </c>
      <c r="Y33" s="527" t="str">
        <f>IF(Y31="","",VLOOKUP(Y31,'シフト記号表（勤務時間帯）'!$C$6:$U$35,19,FALSE))</f>
        <v/>
      </c>
      <c r="Z33" s="527" t="str">
        <f>IF(Z31="","",VLOOKUP(Z31,'シフト記号表（勤務時間帯）'!$C$6:$U$35,19,FALSE))</f>
        <v/>
      </c>
      <c r="AA33" s="527" t="str">
        <f>IF(AA31="","",VLOOKUP(AA31,'シフト記号表（勤務時間帯）'!$C$6:$U$35,19,FALSE))</f>
        <v/>
      </c>
      <c r="AB33" s="527" t="str">
        <f>IF(AB31="","",VLOOKUP(AB31,'シフト記号表（勤務時間帯）'!$C$6:$U$35,19,FALSE))</f>
        <v/>
      </c>
      <c r="AC33" s="527" t="str">
        <f>IF(AC31="","",VLOOKUP(AC31,'シフト記号表（勤務時間帯）'!$C$6:$U$35,19,FALSE))</f>
        <v/>
      </c>
      <c r="AD33" s="527" t="str">
        <f>IF(AD31="","",VLOOKUP(AD31,'シフト記号表（勤務時間帯）'!$C$6:$U$35,19,FALSE))</f>
        <v/>
      </c>
      <c r="AE33" s="527" t="str">
        <f>IF(AE31="","",VLOOKUP(AE31,'シフト記号表（勤務時間帯）'!$C$6:$U$35,19,FALSE))</f>
        <v/>
      </c>
      <c r="AF33" s="527" t="str">
        <f>IF(AF31="","",VLOOKUP(AF31,'シフト記号表（勤務時間帯）'!$C$6:$U$35,19,FALSE))</f>
        <v/>
      </c>
      <c r="AG33" s="527" t="str">
        <f>IF(AG31="","",VLOOKUP(AG31,'シフト記号表（勤務時間帯）'!$C$6:$U$35,19,FALSE))</f>
        <v/>
      </c>
      <c r="AH33" s="527" t="str">
        <f>IF(AH31="","",VLOOKUP(AH31,'シフト記号表（勤務時間帯）'!$C$6:$U$35,19,FALSE))</f>
        <v/>
      </c>
      <c r="AI33" s="527" t="str">
        <f>IF(AI31="","",VLOOKUP(AI31,'シフト記号表（勤務時間帯）'!$C$6:$U$35,19,FALSE))</f>
        <v/>
      </c>
      <c r="AJ33" s="527" t="str">
        <f>IF(AJ31="","",VLOOKUP(AJ31,'シフト記号表（勤務時間帯）'!$C$6:$U$35,19,FALSE))</f>
        <v/>
      </c>
      <c r="AK33" s="527"/>
      <c r="AL33" s="527" t="str">
        <f>IF(AL31="","",VLOOKUP(AL31,'シフト記号表（勤務時間帯）'!$C$6:$U$35,19,FALSE))</f>
        <v/>
      </c>
      <c r="AM33" s="527" t="str">
        <f>IF(AM31="","",VLOOKUP(AM31,'シフト記号表（勤務時間帯）'!$C$6:$U$35,19,FALSE))</f>
        <v/>
      </c>
      <c r="AN33" s="527" t="str">
        <f>IF(AN31="","",VLOOKUP(AN31,'シフト記号表（勤務時間帯）'!$C$6:$U$35,19,FALSE))</f>
        <v/>
      </c>
      <c r="AO33" s="527" t="str">
        <f>IF(AO31="","",VLOOKUP(AO31,'シフト記号表（勤務時間帯）'!$C$6:$U$35,19,FALSE))</f>
        <v/>
      </c>
      <c r="AP33" s="527" t="str">
        <f>IF(AP31="","",VLOOKUP(AP31,'シフト記号表（勤務時間帯）'!$C$6:$U$35,19,FALSE))</f>
        <v/>
      </c>
      <c r="AQ33" s="527" t="str">
        <f>IF(AQ31="","",VLOOKUP(AQ31,'シフト記号表（勤務時間帯）'!$C$6:$U$35,19,FALSE))</f>
        <v/>
      </c>
      <c r="AR33" s="527" t="str">
        <f>IF(AR31="","",VLOOKUP(AR31,'シフト記号表（勤務時間帯）'!$C$6:$U$35,19,FALSE))</f>
        <v/>
      </c>
      <c r="AS33" s="527" t="str">
        <f>IF(AS31="","",VLOOKUP(AS31,'シフト記号表（勤務時間帯）'!$C$6:$U$35,19,FALSE))</f>
        <v/>
      </c>
      <c r="AT33" s="527" t="str">
        <f>IF(AT31="","",VLOOKUP(AT31,'シフト記号表（勤務時間帯）'!$C$6:$U$35,19,FALSE))</f>
        <v/>
      </c>
      <c r="AU33" s="527" t="str">
        <f>IF(AU31="","",VLOOKUP(AU31,'シフト記号表（勤務時間帯）'!$C$6:$U$35,19,FALSE))</f>
        <v/>
      </c>
      <c r="AV33" s="527" t="str">
        <f>IF(AV31="","",VLOOKUP(AV31,'シフト記号表（勤務時間帯）'!$C$6:$U$35,19,FALSE))</f>
        <v/>
      </c>
      <c r="AW33" s="528" t="str">
        <f>IF(AW31="","",VLOOKUP(AW31,'シフト記号表（勤務時間帯）'!$C$6:$U$35,19,FALSE))</f>
        <v/>
      </c>
      <c r="AX33" s="1052">
        <f>IF($BB$4="４週",SUM(S33:AT33),IF($BB$4="暦月",SUM(S33:AW33),""))</f>
        <v>0</v>
      </c>
      <c r="AY33" s="1053"/>
      <c r="AZ33" s="1054">
        <f>IF($BB$4="４週",AX33/4,IF($BB$4="暦月",AX33/($BB$7/7),""))</f>
        <v>0</v>
      </c>
      <c r="BA33" s="1055"/>
      <c r="BB33" s="1047"/>
      <c r="BC33" s="1047"/>
      <c r="BD33" s="1047"/>
      <c r="BE33" s="1047"/>
      <c r="BF33" s="1047"/>
      <c r="BG33" s="1048"/>
    </row>
    <row r="34" spans="1:59" s="409" customFormat="1" ht="20.25" customHeight="1" x14ac:dyDescent="0.3">
      <c r="A34" s="1130">
        <v>7</v>
      </c>
      <c r="B34" s="999"/>
      <c r="C34" s="999"/>
      <c r="D34" s="999"/>
      <c r="E34" s="999"/>
      <c r="F34" s="1000"/>
      <c r="G34" s="458"/>
      <c r="H34" s="1003"/>
      <c r="I34" s="1004"/>
      <c r="J34" s="1007"/>
      <c r="K34" s="1008"/>
      <c r="L34" s="1008"/>
      <c r="M34" s="1008"/>
      <c r="N34" s="1008"/>
      <c r="O34" s="1009"/>
      <c r="P34" s="1013" t="s">
        <v>501</v>
      </c>
      <c r="Q34" s="1014"/>
      <c r="R34" s="1015"/>
      <c r="S34" s="472"/>
      <c r="T34" s="457"/>
      <c r="U34" s="457"/>
      <c r="V34" s="457"/>
      <c r="W34" s="457"/>
      <c r="X34" s="457"/>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67"/>
      <c r="AX34" s="1016"/>
      <c r="AY34" s="1017"/>
      <c r="AZ34" s="1018"/>
      <c r="BA34" s="1019"/>
      <c r="BB34" s="1020"/>
      <c r="BC34" s="1020"/>
      <c r="BD34" s="1020"/>
      <c r="BE34" s="1020"/>
      <c r="BF34" s="1020"/>
      <c r="BG34" s="1021"/>
    </row>
    <row r="35" spans="1:59" s="409" customFormat="1" ht="20.25" customHeight="1" x14ac:dyDescent="0.3">
      <c r="A35" s="1130"/>
      <c r="B35" s="999"/>
      <c r="C35" s="999"/>
      <c r="D35" s="999"/>
      <c r="E35" s="999"/>
      <c r="F35" s="1000"/>
      <c r="G35" s="458"/>
      <c r="H35" s="1003"/>
      <c r="I35" s="1004"/>
      <c r="J35" s="1007"/>
      <c r="K35" s="1008"/>
      <c r="L35" s="1008"/>
      <c r="M35" s="1008"/>
      <c r="N35" s="1008"/>
      <c r="O35" s="1009"/>
      <c r="P35" s="1026" t="s">
        <v>502</v>
      </c>
      <c r="Q35" s="1027"/>
      <c r="R35" s="1028"/>
      <c r="S35" s="523" t="str">
        <f>IF(S34="","",VLOOKUP(S34,'シフト記号表（勤務時間帯）'!$C$6:$K$35,9,FALSE))</f>
        <v/>
      </c>
      <c r="T35" s="524" t="str">
        <f>IF(T34="","",VLOOKUP(T34,'シフト記号表（勤務時間帯）'!$C$6:$K$35,9,FALSE))</f>
        <v/>
      </c>
      <c r="U35" s="524" t="str">
        <f>IF(U34="","",VLOOKUP(U34,'シフト記号表（勤務時間帯）'!$C$6:$K$35,9,FALSE))</f>
        <v/>
      </c>
      <c r="V35" s="524" t="str">
        <f>IF(V34="","",VLOOKUP(V34,'シフト記号表（勤務時間帯）'!$C$6:$K$35,9,FALSE))</f>
        <v/>
      </c>
      <c r="W35" s="524" t="str">
        <f>IF(W34="","",VLOOKUP(W34,'シフト記号表（勤務時間帯）'!$C$6:$K$35,9,FALSE))</f>
        <v/>
      </c>
      <c r="X35" s="524" t="str">
        <f>IF(X34="","",VLOOKUP(X34,'シフト記号表（勤務時間帯）'!$C$6:$K$35,9,FALSE))</f>
        <v/>
      </c>
      <c r="Y35" s="524" t="str">
        <f>IF(Y34="","",VLOOKUP(Y34,'シフト記号表（勤務時間帯）'!$C$6:$K$35,9,FALSE))</f>
        <v/>
      </c>
      <c r="Z35" s="524" t="str">
        <f>IF(Z34="","",VLOOKUP(Z34,'シフト記号表（勤務時間帯）'!$C$6:$K$35,9,FALSE))</f>
        <v/>
      </c>
      <c r="AA35" s="524" t="str">
        <f>IF(AA34="","",VLOOKUP(AA34,'シフト記号表（勤務時間帯）'!$C$6:$K$35,9,FALSE))</f>
        <v/>
      </c>
      <c r="AB35" s="524" t="str">
        <f>IF(AB34="","",VLOOKUP(AB34,'シフト記号表（勤務時間帯）'!$C$6:$K$35,9,FALSE))</f>
        <v/>
      </c>
      <c r="AC35" s="524" t="str">
        <f>IF(AC34="","",VLOOKUP(AC34,'シフト記号表（勤務時間帯）'!$C$6:$K$35,9,FALSE))</f>
        <v/>
      </c>
      <c r="AD35" s="524" t="str">
        <f>IF(AD34="","",VLOOKUP(AD34,'シフト記号表（勤務時間帯）'!$C$6:$K$35,9,FALSE))</f>
        <v/>
      </c>
      <c r="AE35" s="524" t="str">
        <f>IF(AE34="","",VLOOKUP(AE34,'シフト記号表（勤務時間帯）'!$C$6:$K$35,9,FALSE))</f>
        <v/>
      </c>
      <c r="AF35" s="524" t="str">
        <f>IF(AF34="","",VLOOKUP(AF34,'シフト記号表（勤務時間帯）'!$C$6:$K$35,9,FALSE))</f>
        <v/>
      </c>
      <c r="AG35" s="524" t="str">
        <f>IF(AG34="","",VLOOKUP(AG34,'シフト記号表（勤務時間帯）'!$C$6:$K$35,9,FALSE))</f>
        <v/>
      </c>
      <c r="AH35" s="524" t="str">
        <f>IF(AH34="","",VLOOKUP(AH34,'シフト記号表（勤務時間帯）'!$C$6:$K$35,9,FALSE))</f>
        <v/>
      </c>
      <c r="AI35" s="524" t="str">
        <f>IF(AI34="","",VLOOKUP(AI34,'シフト記号表（勤務時間帯）'!$C$6:$K$35,9,FALSE))</f>
        <v/>
      </c>
      <c r="AJ35" s="524" t="str">
        <f>IF(AJ34="","",VLOOKUP(AJ34,'シフト記号表（勤務時間帯）'!$C$6:$K$35,9,FALSE))</f>
        <v/>
      </c>
      <c r="AK35" s="524"/>
      <c r="AL35" s="524" t="str">
        <f>IF(AL34="","",VLOOKUP(AL34,'シフト記号表（勤務時間帯）'!$C$6:$K$35,9,FALSE))</f>
        <v/>
      </c>
      <c r="AM35" s="524" t="str">
        <f>IF(AM34="","",VLOOKUP(AM34,'シフト記号表（勤務時間帯）'!$C$6:$K$35,9,FALSE))</f>
        <v/>
      </c>
      <c r="AN35" s="524" t="str">
        <f>IF(AN34="","",VLOOKUP(AN34,'シフト記号表（勤務時間帯）'!$C$6:$K$35,9,FALSE))</f>
        <v/>
      </c>
      <c r="AO35" s="524" t="str">
        <f>IF(AO34="","",VLOOKUP(AO34,'シフト記号表（勤務時間帯）'!$C$6:$K$35,9,FALSE))</f>
        <v/>
      </c>
      <c r="AP35" s="524" t="str">
        <f>IF(AP34="","",VLOOKUP(AP34,'シフト記号表（勤務時間帯）'!$C$6:$K$35,9,FALSE))</f>
        <v/>
      </c>
      <c r="AQ35" s="524" t="str">
        <f>IF(AQ34="","",VLOOKUP(AQ34,'シフト記号表（勤務時間帯）'!$C$6:$K$35,9,FALSE))</f>
        <v/>
      </c>
      <c r="AR35" s="524" t="str">
        <f>IF(AR34="","",VLOOKUP(AR34,'シフト記号表（勤務時間帯）'!$C$6:$K$35,9,FALSE))</f>
        <v/>
      </c>
      <c r="AS35" s="524" t="str">
        <f>IF(AS34="","",VLOOKUP(AS34,'シフト記号表（勤務時間帯）'!$C$6:$K$35,9,FALSE))</f>
        <v/>
      </c>
      <c r="AT35" s="524" t="str">
        <f>IF(AT34="","",VLOOKUP(AT34,'シフト記号表（勤務時間帯）'!$C$6:$K$35,9,FALSE))</f>
        <v/>
      </c>
      <c r="AU35" s="524" t="str">
        <f>IF(AU34="","",VLOOKUP(AU34,'シフト記号表（勤務時間帯）'!$C$6:$K$35,9,FALSE))</f>
        <v/>
      </c>
      <c r="AV35" s="524" t="str">
        <f>IF(AV34="","",VLOOKUP(AV34,'シフト記号表（勤務時間帯）'!$C$6:$K$35,9,FALSE))</f>
        <v/>
      </c>
      <c r="AW35" s="525" t="str">
        <f>IF(AW34="","",VLOOKUP(AW34,'シフト記号表（勤務時間帯）'!$C$6:$K$35,9,FALSE))</f>
        <v/>
      </c>
      <c r="AX35" s="1029">
        <f>IF($BB$4="４週",SUM(S35:AT35),IF($BB$4="暦月",SUM(S35:AW35),""))</f>
        <v>0</v>
      </c>
      <c r="AY35" s="1030"/>
      <c r="AZ35" s="1031">
        <f>IF($BB$4="４週",AX35/4,IF($BB$4="暦月",AX35/($BB$7/7),""))</f>
        <v>0</v>
      </c>
      <c r="BA35" s="1032"/>
      <c r="BB35" s="1022"/>
      <c r="BC35" s="1022"/>
      <c r="BD35" s="1022"/>
      <c r="BE35" s="1022"/>
      <c r="BF35" s="1022"/>
      <c r="BG35" s="1023"/>
    </row>
    <row r="36" spans="1:59" s="409" customFormat="1" ht="20.25" customHeight="1" thickBot="1" x14ac:dyDescent="0.35">
      <c r="A36" s="1130"/>
      <c r="B36" s="1040"/>
      <c r="C36" s="1040"/>
      <c r="D36" s="1040"/>
      <c r="E36" s="1040"/>
      <c r="F36" s="1041"/>
      <c r="G36" s="466">
        <f>B34</f>
        <v>0</v>
      </c>
      <c r="H36" s="1042"/>
      <c r="I36" s="1043"/>
      <c r="J36" s="1044"/>
      <c r="K36" s="1045"/>
      <c r="L36" s="1045"/>
      <c r="M36" s="1045"/>
      <c r="N36" s="1045"/>
      <c r="O36" s="1046"/>
      <c r="P36" s="1049" t="s">
        <v>503</v>
      </c>
      <c r="Q36" s="1050"/>
      <c r="R36" s="1051"/>
      <c r="S36" s="526" t="str">
        <f>IF(S34="","",VLOOKUP(S34,'シフト記号表（勤務時間帯）'!$C$6:$U$35,19,FALSE))</f>
        <v/>
      </c>
      <c r="T36" s="527" t="str">
        <f>IF(T34="","",VLOOKUP(T34,'シフト記号表（勤務時間帯）'!$C$6:$U$35,19,FALSE))</f>
        <v/>
      </c>
      <c r="U36" s="527" t="str">
        <f>IF(U34="","",VLOOKUP(U34,'シフト記号表（勤務時間帯）'!$C$6:$U$35,19,FALSE))</f>
        <v/>
      </c>
      <c r="V36" s="527" t="str">
        <f>IF(V34="","",VLOOKUP(V34,'シフト記号表（勤務時間帯）'!$C$6:$U$35,19,FALSE))</f>
        <v/>
      </c>
      <c r="W36" s="527" t="str">
        <f>IF(W34="","",VLOOKUP(W34,'シフト記号表（勤務時間帯）'!$C$6:$U$35,19,FALSE))</f>
        <v/>
      </c>
      <c r="X36" s="527" t="str">
        <f>IF(X34="","",VLOOKUP(X34,'シフト記号表（勤務時間帯）'!$C$6:$U$35,19,FALSE))</f>
        <v/>
      </c>
      <c r="Y36" s="527" t="str">
        <f>IF(Y34="","",VLOOKUP(Y34,'シフト記号表（勤務時間帯）'!$C$6:$U$35,19,FALSE))</f>
        <v/>
      </c>
      <c r="Z36" s="527" t="str">
        <f>IF(Z34="","",VLOOKUP(Z34,'シフト記号表（勤務時間帯）'!$C$6:$U$35,19,FALSE))</f>
        <v/>
      </c>
      <c r="AA36" s="527" t="str">
        <f>IF(AA34="","",VLOOKUP(AA34,'シフト記号表（勤務時間帯）'!$C$6:$U$35,19,FALSE))</f>
        <v/>
      </c>
      <c r="AB36" s="527" t="str">
        <f>IF(AB34="","",VLOOKUP(AB34,'シフト記号表（勤務時間帯）'!$C$6:$U$35,19,FALSE))</f>
        <v/>
      </c>
      <c r="AC36" s="527" t="str">
        <f>IF(AC34="","",VLOOKUP(AC34,'シフト記号表（勤務時間帯）'!$C$6:$U$35,19,FALSE))</f>
        <v/>
      </c>
      <c r="AD36" s="527" t="str">
        <f>IF(AD34="","",VLOOKUP(AD34,'シフト記号表（勤務時間帯）'!$C$6:$U$35,19,FALSE))</f>
        <v/>
      </c>
      <c r="AE36" s="527" t="str">
        <f>IF(AE34="","",VLOOKUP(AE34,'シフト記号表（勤務時間帯）'!$C$6:$U$35,19,FALSE))</f>
        <v/>
      </c>
      <c r="AF36" s="527" t="str">
        <f>IF(AF34="","",VLOOKUP(AF34,'シフト記号表（勤務時間帯）'!$C$6:$U$35,19,FALSE))</f>
        <v/>
      </c>
      <c r="AG36" s="527" t="str">
        <f>IF(AG34="","",VLOOKUP(AG34,'シフト記号表（勤務時間帯）'!$C$6:$U$35,19,FALSE))</f>
        <v/>
      </c>
      <c r="AH36" s="527" t="str">
        <f>IF(AH34="","",VLOOKUP(AH34,'シフト記号表（勤務時間帯）'!$C$6:$U$35,19,FALSE))</f>
        <v/>
      </c>
      <c r="AI36" s="527" t="str">
        <f>IF(AI34="","",VLOOKUP(AI34,'シフト記号表（勤務時間帯）'!$C$6:$U$35,19,FALSE))</f>
        <v/>
      </c>
      <c r="AJ36" s="527" t="str">
        <f>IF(AJ34="","",VLOOKUP(AJ34,'シフト記号表（勤務時間帯）'!$C$6:$U$35,19,FALSE))</f>
        <v/>
      </c>
      <c r="AK36" s="527"/>
      <c r="AL36" s="527" t="str">
        <f>IF(AL34="","",VLOOKUP(AL34,'シフト記号表（勤務時間帯）'!$C$6:$U$35,19,FALSE))</f>
        <v/>
      </c>
      <c r="AM36" s="527" t="str">
        <f>IF(AM34="","",VLOOKUP(AM34,'シフト記号表（勤務時間帯）'!$C$6:$U$35,19,FALSE))</f>
        <v/>
      </c>
      <c r="AN36" s="527" t="str">
        <f>IF(AN34="","",VLOOKUP(AN34,'シフト記号表（勤務時間帯）'!$C$6:$U$35,19,FALSE))</f>
        <v/>
      </c>
      <c r="AO36" s="527" t="str">
        <f>IF(AO34="","",VLOOKUP(AO34,'シフト記号表（勤務時間帯）'!$C$6:$U$35,19,FALSE))</f>
        <v/>
      </c>
      <c r="AP36" s="527" t="str">
        <f>IF(AP34="","",VLOOKUP(AP34,'シフト記号表（勤務時間帯）'!$C$6:$U$35,19,FALSE))</f>
        <v/>
      </c>
      <c r="AQ36" s="527" t="str">
        <f>IF(AQ34="","",VLOOKUP(AQ34,'シフト記号表（勤務時間帯）'!$C$6:$U$35,19,FALSE))</f>
        <v/>
      </c>
      <c r="AR36" s="527" t="str">
        <f>IF(AR34="","",VLOOKUP(AR34,'シフト記号表（勤務時間帯）'!$C$6:$U$35,19,FALSE))</f>
        <v/>
      </c>
      <c r="AS36" s="527" t="str">
        <f>IF(AS34="","",VLOOKUP(AS34,'シフト記号表（勤務時間帯）'!$C$6:$U$35,19,FALSE))</f>
        <v/>
      </c>
      <c r="AT36" s="527" t="str">
        <f>IF(AT34="","",VLOOKUP(AT34,'シフト記号表（勤務時間帯）'!$C$6:$U$35,19,FALSE))</f>
        <v/>
      </c>
      <c r="AU36" s="527" t="str">
        <f>IF(AU34="","",VLOOKUP(AU34,'シフト記号表（勤務時間帯）'!$C$6:$U$35,19,FALSE))</f>
        <v/>
      </c>
      <c r="AV36" s="527" t="str">
        <f>IF(AV34="","",VLOOKUP(AV34,'シフト記号表（勤務時間帯）'!$C$6:$U$35,19,FALSE))</f>
        <v/>
      </c>
      <c r="AW36" s="528" t="str">
        <f>IF(AW34="","",VLOOKUP(AW34,'シフト記号表（勤務時間帯）'!$C$6:$U$35,19,FALSE))</f>
        <v/>
      </c>
      <c r="AX36" s="1052">
        <f>IF($BB$4="４週",SUM(S36:AT36),IF($BB$4="暦月",SUM(S36:AW36),""))</f>
        <v>0</v>
      </c>
      <c r="AY36" s="1053"/>
      <c r="AZ36" s="1054">
        <f>IF($BB$4="４週",AX36/4,IF($BB$4="暦月",AX36/($BB$7/7),""))</f>
        <v>0</v>
      </c>
      <c r="BA36" s="1055"/>
      <c r="BB36" s="1047"/>
      <c r="BC36" s="1047"/>
      <c r="BD36" s="1047"/>
      <c r="BE36" s="1047"/>
      <c r="BF36" s="1047"/>
      <c r="BG36" s="1048"/>
    </row>
    <row r="37" spans="1:59" s="409" customFormat="1" ht="20.25" customHeight="1" x14ac:dyDescent="0.3">
      <c r="A37" s="1130">
        <v>8</v>
      </c>
      <c r="B37" s="999"/>
      <c r="C37" s="999"/>
      <c r="D37" s="999"/>
      <c r="E37" s="999"/>
      <c r="F37" s="1000"/>
      <c r="G37" s="458"/>
      <c r="H37" s="1003"/>
      <c r="I37" s="1004"/>
      <c r="J37" s="1007"/>
      <c r="K37" s="1008"/>
      <c r="L37" s="1008"/>
      <c r="M37" s="1008"/>
      <c r="N37" s="1008"/>
      <c r="O37" s="1009"/>
      <c r="P37" s="1013" t="s">
        <v>501</v>
      </c>
      <c r="Q37" s="1014"/>
      <c r="R37" s="1015"/>
      <c r="S37" s="472"/>
      <c r="T37" s="457"/>
      <c r="U37" s="457"/>
      <c r="V37" s="457"/>
      <c r="W37" s="457"/>
      <c r="X37" s="457"/>
      <c r="Y37" s="457"/>
      <c r="Z37" s="457"/>
      <c r="AA37" s="457"/>
      <c r="AB37" s="457"/>
      <c r="AC37" s="457"/>
      <c r="AD37" s="457"/>
      <c r="AE37" s="457"/>
      <c r="AF37" s="457"/>
      <c r="AG37" s="457"/>
      <c r="AH37" s="457"/>
      <c r="AI37" s="457"/>
      <c r="AJ37" s="457"/>
      <c r="AK37" s="457"/>
      <c r="AL37" s="457"/>
      <c r="AM37" s="457"/>
      <c r="AN37" s="457"/>
      <c r="AO37" s="457"/>
      <c r="AP37" s="457"/>
      <c r="AQ37" s="457"/>
      <c r="AR37" s="457"/>
      <c r="AS37" s="457"/>
      <c r="AT37" s="457"/>
      <c r="AU37" s="457"/>
      <c r="AV37" s="457"/>
      <c r="AW37" s="467"/>
      <c r="AX37" s="1016"/>
      <c r="AY37" s="1017"/>
      <c r="AZ37" s="1018"/>
      <c r="BA37" s="1019"/>
      <c r="BB37" s="1020"/>
      <c r="BC37" s="1020"/>
      <c r="BD37" s="1020"/>
      <c r="BE37" s="1020"/>
      <c r="BF37" s="1020"/>
      <c r="BG37" s="1021"/>
    </row>
    <row r="38" spans="1:59" s="409" customFormat="1" ht="20.25" customHeight="1" x14ac:dyDescent="0.3">
      <c r="A38" s="1130"/>
      <c r="B38" s="999"/>
      <c r="C38" s="999"/>
      <c r="D38" s="999"/>
      <c r="E38" s="999"/>
      <c r="F38" s="1000"/>
      <c r="G38" s="458"/>
      <c r="H38" s="1003"/>
      <c r="I38" s="1004"/>
      <c r="J38" s="1007"/>
      <c r="K38" s="1008"/>
      <c r="L38" s="1008"/>
      <c r="M38" s="1008"/>
      <c r="N38" s="1008"/>
      <c r="O38" s="1009"/>
      <c r="P38" s="1026" t="s">
        <v>502</v>
      </c>
      <c r="Q38" s="1027"/>
      <c r="R38" s="1028"/>
      <c r="S38" s="523" t="str">
        <f>IF(S37="","",VLOOKUP(S37,'シフト記号表（勤務時間帯）'!$C$6:$K$35,9,FALSE))</f>
        <v/>
      </c>
      <c r="T38" s="524" t="str">
        <f>IF(T37="","",VLOOKUP(T37,'シフト記号表（勤務時間帯）'!$C$6:$K$35,9,FALSE))</f>
        <v/>
      </c>
      <c r="U38" s="524" t="str">
        <f>IF(U37="","",VLOOKUP(U37,'シフト記号表（勤務時間帯）'!$C$6:$K$35,9,FALSE))</f>
        <v/>
      </c>
      <c r="V38" s="524" t="str">
        <f>IF(V37="","",VLOOKUP(V37,'シフト記号表（勤務時間帯）'!$C$6:$K$35,9,FALSE))</f>
        <v/>
      </c>
      <c r="W38" s="524" t="str">
        <f>IF(W37="","",VLOOKUP(W37,'シフト記号表（勤務時間帯）'!$C$6:$K$35,9,FALSE))</f>
        <v/>
      </c>
      <c r="X38" s="524" t="str">
        <f>IF(X37="","",VLOOKUP(X37,'シフト記号表（勤務時間帯）'!$C$6:$K$35,9,FALSE))</f>
        <v/>
      </c>
      <c r="Y38" s="524" t="str">
        <f>IF(Y37="","",VLOOKUP(Y37,'シフト記号表（勤務時間帯）'!$C$6:$K$35,9,FALSE))</f>
        <v/>
      </c>
      <c r="Z38" s="524" t="str">
        <f>IF(Z37="","",VLOOKUP(Z37,'シフト記号表（勤務時間帯）'!$C$6:$K$35,9,FALSE))</f>
        <v/>
      </c>
      <c r="AA38" s="524" t="str">
        <f>IF(AA37="","",VLOOKUP(AA37,'シフト記号表（勤務時間帯）'!$C$6:$K$35,9,FALSE))</f>
        <v/>
      </c>
      <c r="AB38" s="524" t="str">
        <f>IF(AB37="","",VLOOKUP(AB37,'シフト記号表（勤務時間帯）'!$C$6:$K$35,9,FALSE))</f>
        <v/>
      </c>
      <c r="AC38" s="524" t="str">
        <f>IF(AC37="","",VLOOKUP(AC37,'シフト記号表（勤務時間帯）'!$C$6:$K$35,9,FALSE))</f>
        <v/>
      </c>
      <c r="AD38" s="524" t="str">
        <f>IF(AD37="","",VLOOKUP(AD37,'シフト記号表（勤務時間帯）'!$C$6:$K$35,9,FALSE))</f>
        <v/>
      </c>
      <c r="AE38" s="524" t="str">
        <f>IF(AE37="","",VLOOKUP(AE37,'シフト記号表（勤務時間帯）'!$C$6:$K$35,9,FALSE))</f>
        <v/>
      </c>
      <c r="AF38" s="524" t="str">
        <f>IF(AF37="","",VLOOKUP(AF37,'シフト記号表（勤務時間帯）'!$C$6:$K$35,9,FALSE))</f>
        <v/>
      </c>
      <c r="AG38" s="524" t="str">
        <f>IF(AG37="","",VLOOKUP(AG37,'シフト記号表（勤務時間帯）'!$C$6:$K$35,9,FALSE))</f>
        <v/>
      </c>
      <c r="AH38" s="524" t="str">
        <f>IF(AH37="","",VLOOKUP(AH37,'シフト記号表（勤務時間帯）'!$C$6:$K$35,9,FALSE))</f>
        <v/>
      </c>
      <c r="AI38" s="524" t="str">
        <f>IF(AI37="","",VLOOKUP(AI37,'シフト記号表（勤務時間帯）'!$C$6:$K$35,9,FALSE))</f>
        <v/>
      </c>
      <c r="AJ38" s="524" t="str">
        <f>IF(AJ37="","",VLOOKUP(AJ37,'シフト記号表（勤務時間帯）'!$C$6:$K$35,9,FALSE))</f>
        <v/>
      </c>
      <c r="AK38" s="524"/>
      <c r="AL38" s="524" t="str">
        <f>IF(AL37="","",VLOOKUP(AL37,'シフト記号表（勤務時間帯）'!$C$6:$K$35,9,FALSE))</f>
        <v/>
      </c>
      <c r="AM38" s="524" t="str">
        <f>IF(AM37="","",VLOOKUP(AM37,'シフト記号表（勤務時間帯）'!$C$6:$K$35,9,FALSE))</f>
        <v/>
      </c>
      <c r="AN38" s="524" t="str">
        <f>IF(AN37="","",VLOOKUP(AN37,'シフト記号表（勤務時間帯）'!$C$6:$K$35,9,FALSE))</f>
        <v/>
      </c>
      <c r="AO38" s="524" t="str">
        <f>IF(AO37="","",VLOOKUP(AO37,'シフト記号表（勤務時間帯）'!$C$6:$K$35,9,FALSE))</f>
        <v/>
      </c>
      <c r="AP38" s="524" t="str">
        <f>IF(AP37="","",VLOOKUP(AP37,'シフト記号表（勤務時間帯）'!$C$6:$K$35,9,FALSE))</f>
        <v/>
      </c>
      <c r="AQ38" s="524" t="str">
        <f>IF(AQ37="","",VLOOKUP(AQ37,'シフト記号表（勤務時間帯）'!$C$6:$K$35,9,FALSE))</f>
        <v/>
      </c>
      <c r="AR38" s="524" t="str">
        <f>IF(AR37="","",VLOOKUP(AR37,'シフト記号表（勤務時間帯）'!$C$6:$K$35,9,FALSE))</f>
        <v/>
      </c>
      <c r="AS38" s="524" t="str">
        <f>IF(AS37="","",VLOOKUP(AS37,'シフト記号表（勤務時間帯）'!$C$6:$K$35,9,FALSE))</f>
        <v/>
      </c>
      <c r="AT38" s="524" t="str">
        <f>IF(AT37="","",VLOOKUP(AT37,'シフト記号表（勤務時間帯）'!$C$6:$K$35,9,FALSE))</f>
        <v/>
      </c>
      <c r="AU38" s="524" t="str">
        <f>IF(AU37="","",VLOOKUP(AU37,'シフト記号表（勤務時間帯）'!$C$6:$K$35,9,FALSE))</f>
        <v/>
      </c>
      <c r="AV38" s="524" t="str">
        <f>IF(AV37="","",VLOOKUP(AV37,'シフト記号表（勤務時間帯）'!$C$6:$K$35,9,FALSE))</f>
        <v/>
      </c>
      <c r="AW38" s="525" t="str">
        <f>IF(AW37="","",VLOOKUP(AW37,'シフト記号表（勤務時間帯）'!$C$6:$K$35,9,FALSE))</f>
        <v/>
      </c>
      <c r="AX38" s="1029">
        <f>IF($BB$4="４週",SUM(S38:AT38),IF($BB$4="暦月",SUM(S38:AW38),""))</f>
        <v>0</v>
      </c>
      <c r="AY38" s="1030"/>
      <c r="AZ38" s="1031">
        <f>IF($BB$4="４週",AX38/4,IF($BB$4="暦月",AX38/($BB$7/7),""))</f>
        <v>0</v>
      </c>
      <c r="BA38" s="1032"/>
      <c r="BB38" s="1022"/>
      <c r="BC38" s="1022"/>
      <c r="BD38" s="1022"/>
      <c r="BE38" s="1022"/>
      <c r="BF38" s="1022"/>
      <c r="BG38" s="1023"/>
    </row>
    <row r="39" spans="1:59" s="409" customFormat="1" ht="20.25" customHeight="1" thickBot="1" x14ac:dyDescent="0.35">
      <c r="A39" s="1130"/>
      <c r="B39" s="1040"/>
      <c r="C39" s="1040"/>
      <c r="D39" s="1040"/>
      <c r="E39" s="1040"/>
      <c r="F39" s="1041"/>
      <c r="G39" s="466">
        <f>B37</f>
        <v>0</v>
      </c>
      <c r="H39" s="1042"/>
      <c r="I39" s="1043"/>
      <c r="J39" s="1044"/>
      <c r="K39" s="1045"/>
      <c r="L39" s="1045"/>
      <c r="M39" s="1045"/>
      <c r="N39" s="1045"/>
      <c r="O39" s="1046"/>
      <c r="P39" s="1049" t="s">
        <v>503</v>
      </c>
      <c r="Q39" s="1050"/>
      <c r="R39" s="1051"/>
      <c r="S39" s="526" t="str">
        <f>IF(S37="","",VLOOKUP(S37,'シフト記号表（勤務時間帯）'!$C$6:$U$35,19,FALSE))</f>
        <v/>
      </c>
      <c r="T39" s="527" t="str">
        <f>IF(T37="","",VLOOKUP(T37,'シフト記号表（勤務時間帯）'!$C$6:$U$35,19,FALSE))</f>
        <v/>
      </c>
      <c r="U39" s="527" t="str">
        <f>IF(U37="","",VLOOKUP(U37,'シフト記号表（勤務時間帯）'!$C$6:$U$35,19,FALSE))</f>
        <v/>
      </c>
      <c r="V39" s="527" t="str">
        <f>IF(V37="","",VLOOKUP(V37,'シフト記号表（勤務時間帯）'!$C$6:$U$35,19,FALSE))</f>
        <v/>
      </c>
      <c r="W39" s="527" t="str">
        <f>IF(W37="","",VLOOKUP(W37,'シフト記号表（勤務時間帯）'!$C$6:$U$35,19,FALSE))</f>
        <v/>
      </c>
      <c r="X39" s="527" t="str">
        <f>IF(X37="","",VLOOKUP(X37,'シフト記号表（勤務時間帯）'!$C$6:$U$35,19,FALSE))</f>
        <v/>
      </c>
      <c r="Y39" s="527" t="str">
        <f>IF(Y37="","",VLOOKUP(Y37,'シフト記号表（勤務時間帯）'!$C$6:$U$35,19,FALSE))</f>
        <v/>
      </c>
      <c r="Z39" s="527" t="str">
        <f>IF(Z37="","",VLOOKUP(Z37,'シフト記号表（勤務時間帯）'!$C$6:$U$35,19,FALSE))</f>
        <v/>
      </c>
      <c r="AA39" s="527" t="str">
        <f>IF(AA37="","",VLOOKUP(AA37,'シフト記号表（勤務時間帯）'!$C$6:$U$35,19,FALSE))</f>
        <v/>
      </c>
      <c r="AB39" s="527" t="str">
        <f>IF(AB37="","",VLOOKUP(AB37,'シフト記号表（勤務時間帯）'!$C$6:$U$35,19,FALSE))</f>
        <v/>
      </c>
      <c r="AC39" s="527" t="str">
        <f>IF(AC37="","",VLOOKUP(AC37,'シフト記号表（勤務時間帯）'!$C$6:$U$35,19,FALSE))</f>
        <v/>
      </c>
      <c r="AD39" s="527" t="str">
        <f>IF(AD37="","",VLOOKUP(AD37,'シフト記号表（勤務時間帯）'!$C$6:$U$35,19,FALSE))</f>
        <v/>
      </c>
      <c r="AE39" s="527" t="str">
        <f>IF(AE37="","",VLOOKUP(AE37,'シフト記号表（勤務時間帯）'!$C$6:$U$35,19,FALSE))</f>
        <v/>
      </c>
      <c r="AF39" s="527" t="str">
        <f>IF(AF37="","",VLOOKUP(AF37,'シフト記号表（勤務時間帯）'!$C$6:$U$35,19,FALSE))</f>
        <v/>
      </c>
      <c r="AG39" s="527" t="str">
        <f>IF(AG37="","",VLOOKUP(AG37,'シフト記号表（勤務時間帯）'!$C$6:$U$35,19,FALSE))</f>
        <v/>
      </c>
      <c r="AH39" s="527" t="str">
        <f>IF(AH37="","",VLOOKUP(AH37,'シフト記号表（勤務時間帯）'!$C$6:$U$35,19,FALSE))</f>
        <v/>
      </c>
      <c r="AI39" s="527" t="str">
        <f>IF(AI37="","",VLOOKUP(AI37,'シフト記号表（勤務時間帯）'!$C$6:$U$35,19,FALSE))</f>
        <v/>
      </c>
      <c r="AJ39" s="527" t="str">
        <f>IF(AJ37="","",VLOOKUP(AJ37,'シフト記号表（勤務時間帯）'!$C$6:$U$35,19,FALSE))</f>
        <v/>
      </c>
      <c r="AK39" s="527"/>
      <c r="AL39" s="527" t="str">
        <f>IF(AL37="","",VLOOKUP(AL37,'シフト記号表（勤務時間帯）'!$C$6:$U$35,19,FALSE))</f>
        <v/>
      </c>
      <c r="AM39" s="527" t="str">
        <f>IF(AM37="","",VLOOKUP(AM37,'シフト記号表（勤務時間帯）'!$C$6:$U$35,19,FALSE))</f>
        <v/>
      </c>
      <c r="AN39" s="527" t="str">
        <f>IF(AN37="","",VLOOKUP(AN37,'シフト記号表（勤務時間帯）'!$C$6:$U$35,19,FALSE))</f>
        <v/>
      </c>
      <c r="AO39" s="527" t="str">
        <f>IF(AO37="","",VLOOKUP(AO37,'シフト記号表（勤務時間帯）'!$C$6:$U$35,19,FALSE))</f>
        <v/>
      </c>
      <c r="AP39" s="527" t="str">
        <f>IF(AP37="","",VLOOKUP(AP37,'シフト記号表（勤務時間帯）'!$C$6:$U$35,19,FALSE))</f>
        <v/>
      </c>
      <c r="AQ39" s="527" t="str">
        <f>IF(AQ37="","",VLOOKUP(AQ37,'シフト記号表（勤務時間帯）'!$C$6:$U$35,19,FALSE))</f>
        <v/>
      </c>
      <c r="AR39" s="527" t="str">
        <f>IF(AR37="","",VLOOKUP(AR37,'シフト記号表（勤務時間帯）'!$C$6:$U$35,19,FALSE))</f>
        <v/>
      </c>
      <c r="AS39" s="527" t="str">
        <f>IF(AS37="","",VLOOKUP(AS37,'シフト記号表（勤務時間帯）'!$C$6:$U$35,19,FALSE))</f>
        <v/>
      </c>
      <c r="AT39" s="527" t="str">
        <f>IF(AT37="","",VLOOKUP(AT37,'シフト記号表（勤務時間帯）'!$C$6:$U$35,19,FALSE))</f>
        <v/>
      </c>
      <c r="AU39" s="527" t="str">
        <f>IF(AU37="","",VLOOKUP(AU37,'シフト記号表（勤務時間帯）'!$C$6:$U$35,19,FALSE))</f>
        <v/>
      </c>
      <c r="AV39" s="527" t="str">
        <f>IF(AV37="","",VLOOKUP(AV37,'シフト記号表（勤務時間帯）'!$C$6:$U$35,19,FALSE))</f>
        <v/>
      </c>
      <c r="AW39" s="528" t="str">
        <f>IF(AW37="","",VLOOKUP(AW37,'シフト記号表（勤務時間帯）'!$C$6:$U$35,19,FALSE))</f>
        <v/>
      </c>
      <c r="AX39" s="1052">
        <f>IF($BB$4="４週",SUM(S39:AT39),IF($BB$4="暦月",SUM(S39:AW39),""))</f>
        <v>0</v>
      </c>
      <c r="AY39" s="1053"/>
      <c r="AZ39" s="1054">
        <f>IF($BB$4="４週",AX39/4,IF($BB$4="暦月",AX39/($BB$7/7),""))</f>
        <v>0</v>
      </c>
      <c r="BA39" s="1055"/>
      <c r="BB39" s="1047"/>
      <c r="BC39" s="1047"/>
      <c r="BD39" s="1047"/>
      <c r="BE39" s="1047"/>
      <c r="BF39" s="1047"/>
      <c r="BG39" s="1048"/>
    </row>
    <row r="40" spans="1:59" s="409" customFormat="1" ht="20.25" customHeight="1" x14ac:dyDescent="0.3">
      <c r="A40" s="1130">
        <v>9</v>
      </c>
      <c r="B40" s="999"/>
      <c r="C40" s="999"/>
      <c r="D40" s="999"/>
      <c r="E40" s="999"/>
      <c r="F40" s="1000"/>
      <c r="G40" s="458"/>
      <c r="H40" s="1003"/>
      <c r="I40" s="1004"/>
      <c r="J40" s="1007"/>
      <c r="K40" s="1008"/>
      <c r="L40" s="1008"/>
      <c r="M40" s="1008"/>
      <c r="N40" s="1008"/>
      <c r="O40" s="1009"/>
      <c r="P40" s="1013" t="s">
        <v>501</v>
      </c>
      <c r="Q40" s="1014"/>
      <c r="R40" s="1015"/>
      <c r="S40" s="472"/>
      <c r="T40" s="457"/>
      <c r="U40" s="457"/>
      <c r="V40" s="457"/>
      <c r="W40" s="457"/>
      <c r="X40" s="457"/>
      <c r="Y40" s="457"/>
      <c r="Z40" s="457"/>
      <c r="AA40" s="457"/>
      <c r="AB40" s="457"/>
      <c r="AC40" s="457"/>
      <c r="AD40" s="457"/>
      <c r="AE40" s="457"/>
      <c r="AF40" s="457"/>
      <c r="AG40" s="457"/>
      <c r="AH40" s="457"/>
      <c r="AI40" s="457"/>
      <c r="AJ40" s="457"/>
      <c r="AK40" s="457"/>
      <c r="AL40" s="457"/>
      <c r="AM40" s="457"/>
      <c r="AN40" s="457"/>
      <c r="AO40" s="457"/>
      <c r="AP40" s="457"/>
      <c r="AQ40" s="457"/>
      <c r="AR40" s="457"/>
      <c r="AS40" s="457"/>
      <c r="AT40" s="457"/>
      <c r="AU40" s="457"/>
      <c r="AV40" s="457"/>
      <c r="AW40" s="467"/>
      <c r="AX40" s="1016"/>
      <c r="AY40" s="1017"/>
      <c r="AZ40" s="1018"/>
      <c r="BA40" s="1019"/>
      <c r="BB40" s="1020"/>
      <c r="BC40" s="1020"/>
      <c r="BD40" s="1020"/>
      <c r="BE40" s="1020"/>
      <c r="BF40" s="1020"/>
      <c r="BG40" s="1021"/>
    </row>
    <row r="41" spans="1:59" s="409" customFormat="1" ht="20.25" customHeight="1" x14ac:dyDescent="0.3">
      <c r="A41" s="1130"/>
      <c r="B41" s="999"/>
      <c r="C41" s="999"/>
      <c r="D41" s="999"/>
      <c r="E41" s="999"/>
      <c r="F41" s="1000"/>
      <c r="G41" s="458"/>
      <c r="H41" s="1003"/>
      <c r="I41" s="1004"/>
      <c r="J41" s="1007"/>
      <c r="K41" s="1008"/>
      <c r="L41" s="1008"/>
      <c r="M41" s="1008"/>
      <c r="N41" s="1008"/>
      <c r="O41" s="1009"/>
      <c r="P41" s="1026" t="s">
        <v>502</v>
      </c>
      <c r="Q41" s="1027"/>
      <c r="R41" s="1028"/>
      <c r="S41" s="523" t="str">
        <f>IF(S40="","",VLOOKUP(S40,'シフト記号表（勤務時間帯）'!$C$6:$K$35,9,FALSE))</f>
        <v/>
      </c>
      <c r="T41" s="524" t="str">
        <f>IF(T40="","",VLOOKUP(T40,'シフト記号表（勤務時間帯）'!$C$6:$K$35,9,FALSE))</f>
        <v/>
      </c>
      <c r="U41" s="524" t="str">
        <f>IF(U40="","",VLOOKUP(U40,'シフト記号表（勤務時間帯）'!$C$6:$K$35,9,FALSE))</f>
        <v/>
      </c>
      <c r="V41" s="524" t="str">
        <f>IF(V40="","",VLOOKUP(V40,'シフト記号表（勤務時間帯）'!$C$6:$K$35,9,FALSE))</f>
        <v/>
      </c>
      <c r="W41" s="524" t="str">
        <f>IF(W40="","",VLOOKUP(W40,'シフト記号表（勤務時間帯）'!$C$6:$K$35,9,FALSE))</f>
        <v/>
      </c>
      <c r="X41" s="524" t="str">
        <f>IF(X40="","",VLOOKUP(X40,'シフト記号表（勤務時間帯）'!$C$6:$K$35,9,FALSE))</f>
        <v/>
      </c>
      <c r="Y41" s="524" t="str">
        <f>IF(Y40="","",VLOOKUP(Y40,'シフト記号表（勤務時間帯）'!$C$6:$K$35,9,FALSE))</f>
        <v/>
      </c>
      <c r="Z41" s="524" t="str">
        <f>IF(Z40="","",VLOOKUP(Z40,'シフト記号表（勤務時間帯）'!$C$6:$K$35,9,FALSE))</f>
        <v/>
      </c>
      <c r="AA41" s="524" t="str">
        <f>IF(AA40="","",VLOOKUP(AA40,'シフト記号表（勤務時間帯）'!$C$6:$K$35,9,FALSE))</f>
        <v/>
      </c>
      <c r="AB41" s="524" t="str">
        <f>IF(AB40="","",VLOOKUP(AB40,'シフト記号表（勤務時間帯）'!$C$6:$K$35,9,FALSE))</f>
        <v/>
      </c>
      <c r="AC41" s="524" t="str">
        <f>IF(AC40="","",VLOOKUP(AC40,'シフト記号表（勤務時間帯）'!$C$6:$K$35,9,FALSE))</f>
        <v/>
      </c>
      <c r="AD41" s="524" t="str">
        <f>IF(AD40="","",VLOOKUP(AD40,'シフト記号表（勤務時間帯）'!$C$6:$K$35,9,FALSE))</f>
        <v/>
      </c>
      <c r="AE41" s="524" t="str">
        <f>IF(AE40="","",VLOOKUP(AE40,'シフト記号表（勤務時間帯）'!$C$6:$K$35,9,FALSE))</f>
        <v/>
      </c>
      <c r="AF41" s="524" t="str">
        <f>IF(AF40="","",VLOOKUP(AF40,'シフト記号表（勤務時間帯）'!$C$6:$K$35,9,FALSE))</f>
        <v/>
      </c>
      <c r="AG41" s="524" t="str">
        <f>IF(AG40="","",VLOOKUP(AG40,'シフト記号表（勤務時間帯）'!$C$6:$K$35,9,FALSE))</f>
        <v/>
      </c>
      <c r="AH41" s="524" t="str">
        <f>IF(AH40="","",VLOOKUP(AH40,'シフト記号表（勤務時間帯）'!$C$6:$K$35,9,FALSE))</f>
        <v/>
      </c>
      <c r="AI41" s="524" t="str">
        <f>IF(AI40="","",VLOOKUP(AI40,'シフト記号表（勤務時間帯）'!$C$6:$K$35,9,FALSE))</f>
        <v/>
      </c>
      <c r="AJ41" s="524" t="str">
        <f>IF(AJ40="","",VLOOKUP(AJ40,'シフト記号表（勤務時間帯）'!$C$6:$K$35,9,FALSE))</f>
        <v/>
      </c>
      <c r="AK41" s="524"/>
      <c r="AL41" s="524" t="str">
        <f>IF(AL40="","",VLOOKUP(AL40,'シフト記号表（勤務時間帯）'!$C$6:$K$35,9,FALSE))</f>
        <v/>
      </c>
      <c r="AM41" s="524" t="str">
        <f>IF(AM40="","",VLOOKUP(AM40,'シフト記号表（勤務時間帯）'!$C$6:$K$35,9,FALSE))</f>
        <v/>
      </c>
      <c r="AN41" s="524" t="str">
        <f>IF(AN40="","",VLOOKUP(AN40,'シフト記号表（勤務時間帯）'!$C$6:$K$35,9,FALSE))</f>
        <v/>
      </c>
      <c r="AO41" s="524" t="str">
        <f>IF(AO40="","",VLOOKUP(AO40,'シフト記号表（勤務時間帯）'!$C$6:$K$35,9,FALSE))</f>
        <v/>
      </c>
      <c r="AP41" s="524" t="str">
        <f>IF(AP40="","",VLOOKUP(AP40,'シフト記号表（勤務時間帯）'!$C$6:$K$35,9,FALSE))</f>
        <v/>
      </c>
      <c r="AQ41" s="524" t="str">
        <f>IF(AQ40="","",VLOOKUP(AQ40,'シフト記号表（勤務時間帯）'!$C$6:$K$35,9,FALSE))</f>
        <v/>
      </c>
      <c r="AR41" s="524" t="str">
        <f>IF(AR40="","",VLOOKUP(AR40,'シフト記号表（勤務時間帯）'!$C$6:$K$35,9,FALSE))</f>
        <v/>
      </c>
      <c r="AS41" s="524" t="str">
        <f>IF(AS40="","",VLOOKUP(AS40,'シフト記号表（勤務時間帯）'!$C$6:$K$35,9,FALSE))</f>
        <v/>
      </c>
      <c r="AT41" s="524" t="str">
        <f>IF(AT40="","",VLOOKUP(AT40,'シフト記号表（勤務時間帯）'!$C$6:$K$35,9,FALSE))</f>
        <v/>
      </c>
      <c r="AU41" s="524" t="str">
        <f>IF(AU40="","",VLOOKUP(AU40,'シフト記号表（勤務時間帯）'!$C$6:$K$35,9,FALSE))</f>
        <v/>
      </c>
      <c r="AV41" s="524" t="str">
        <f>IF(AV40="","",VLOOKUP(AV40,'シフト記号表（勤務時間帯）'!$C$6:$K$35,9,FALSE))</f>
        <v/>
      </c>
      <c r="AW41" s="525" t="str">
        <f>IF(AW40="","",VLOOKUP(AW40,'シフト記号表（勤務時間帯）'!$C$6:$K$35,9,FALSE))</f>
        <v/>
      </c>
      <c r="AX41" s="1029">
        <f>IF($BB$4="４週",SUM(S41:AT41),IF($BB$4="暦月",SUM(S41:AW41),""))</f>
        <v>0</v>
      </c>
      <c r="AY41" s="1030"/>
      <c r="AZ41" s="1031">
        <f>IF($BB$4="４週",AX41/4,IF($BB$4="暦月",AX41/($BB$7/7),""))</f>
        <v>0</v>
      </c>
      <c r="BA41" s="1032"/>
      <c r="BB41" s="1022"/>
      <c r="BC41" s="1022"/>
      <c r="BD41" s="1022"/>
      <c r="BE41" s="1022"/>
      <c r="BF41" s="1022"/>
      <c r="BG41" s="1023"/>
    </row>
    <row r="42" spans="1:59" s="409" customFormat="1" ht="20.25" customHeight="1" thickBot="1" x14ac:dyDescent="0.35">
      <c r="A42" s="1130"/>
      <c r="B42" s="1040"/>
      <c r="C42" s="1040"/>
      <c r="D42" s="1040"/>
      <c r="E42" s="1040"/>
      <c r="F42" s="1041"/>
      <c r="G42" s="466">
        <f>B40</f>
        <v>0</v>
      </c>
      <c r="H42" s="1042"/>
      <c r="I42" s="1043"/>
      <c r="J42" s="1044"/>
      <c r="K42" s="1045"/>
      <c r="L42" s="1045"/>
      <c r="M42" s="1045"/>
      <c r="N42" s="1045"/>
      <c r="O42" s="1046"/>
      <c r="P42" s="1049" t="s">
        <v>503</v>
      </c>
      <c r="Q42" s="1050"/>
      <c r="R42" s="1051"/>
      <c r="S42" s="526" t="str">
        <f>IF(S40="","",VLOOKUP(S40,'シフト記号表（勤務時間帯）'!$C$6:$U$35,19,FALSE))</f>
        <v/>
      </c>
      <c r="T42" s="527" t="str">
        <f>IF(T40="","",VLOOKUP(T40,'シフト記号表（勤務時間帯）'!$C$6:$U$35,19,FALSE))</f>
        <v/>
      </c>
      <c r="U42" s="527" t="str">
        <f>IF(U40="","",VLOOKUP(U40,'シフト記号表（勤務時間帯）'!$C$6:$U$35,19,FALSE))</f>
        <v/>
      </c>
      <c r="V42" s="527" t="str">
        <f>IF(V40="","",VLOOKUP(V40,'シフト記号表（勤務時間帯）'!$C$6:$U$35,19,FALSE))</f>
        <v/>
      </c>
      <c r="W42" s="527" t="str">
        <f>IF(W40="","",VLOOKUP(W40,'シフト記号表（勤務時間帯）'!$C$6:$U$35,19,FALSE))</f>
        <v/>
      </c>
      <c r="X42" s="527" t="str">
        <f>IF(X40="","",VLOOKUP(X40,'シフト記号表（勤務時間帯）'!$C$6:$U$35,19,FALSE))</f>
        <v/>
      </c>
      <c r="Y42" s="527" t="str">
        <f>IF(Y40="","",VLOOKUP(Y40,'シフト記号表（勤務時間帯）'!$C$6:$U$35,19,FALSE))</f>
        <v/>
      </c>
      <c r="Z42" s="527" t="str">
        <f>IF(Z40="","",VLOOKUP(Z40,'シフト記号表（勤務時間帯）'!$C$6:$U$35,19,FALSE))</f>
        <v/>
      </c>
      <c r="AA42" s="527" t="str">
        <f>IF(AA40="","",VLOOKUP(AA40,'シフト記号表（勤務時間帯）'!$C$6:$U$35,19,FALSE))</f>
        <v/>
      </c>
      <c r="AB42" s="527" t="str">
        <f>IF(AB40="","",VLOOKUP(AB40,'シフト記号表（勤務時間帯）'!$C$6:$U$35,19,FALSE))</f>
        <v/>
      </c>
      <c r="AC42" s="527" t="str">
        <f>IF(AC40="","",VLOOKUP(AC40,'シフト記号表（勤務時間帯）'!$C$6:$U$35,19,FALSE))</f>
        <v/>
      </c>
      <c r="AD42" s="527" t="str">
        <f>IF(AD40="","",VLOOKUP(AD40,'シフト記号表（勤務時間帯）'!$C$6:$U$35,19,FALSE))</f>
        <v/>
      </c>
      <c r="AE42" s="527" t="str">
        <f>IF(AE40="","",VLOOKUP(AE40,'シフト記号表（勤務時間帯）'!$C$6:$U$35,19,FALSE))</f>
        <v/>
      </c>
      <c r="AF42" s="527" t="str">
        <f>IF(AF40="","",VLOOKUP(AF40,'シフト記号表（勤務時間帯）'!$C$6:$U$35,19,FALSE))</f>
        <v/>
      </c>
      <c r="AG42" s="527" t="str">
        <f>IF(AG40="","",VLOOKUP(AG40,'シフト記号表（勤務時間帯）'!$C$6:$U$35,19,FALSE))</f>
        <v/>
      </c>
      <c r="AH42" s="527" t="str">
        <f>IF(AH40="","",VLOOKUP(AH40,'シフト記号表（勤務時間帯）'!$C$6:$U$35,19,FALSE))</f>
        <v/>
      </c>
      <c r="AI42" s="527" t="str">
        <f>IF(AI40="","",VLOOKUP(AI40,'シフト記号表（勤務時間帯）'!$C$6:$U$35,19,FALSE))</f>
        <v/>
      </c>
      <c r="AJ42" s="527" t="str">
        <f>IF(AJ40="","",VLOOKUP(AJ40,'シフト記号表（勤務時間帯）'!$C$6:$U$35,19,FALSE))</f>
        <v/>
      </c>
      <c r="AK42" s="527"/>
      <c r="AL42" s="527" t="str">
        <f>IF(AL40="","",VLOOKUP(AL40,'シフト記号表（勤務時間帯）'!$C$6:$U$35,19,FALSE))</f>
        <v/>
      </c>
      <c r="AM42" s="527" t="str">
        <f>IF(AM40="","",VLOOKUP(AM40,'シフト記号表（勤務時間帯）'!$C$6:$U$35,19,FALSE))</f>
        <v/>
      </c>
      <c r="AN42" s="527" t="str">
        <f>IF(AN40="","",VLOOKUP(AN40,'シフト記号表（勤務時間帯）'!$C$6:$U$35,19,FALSE))</f>
        <v/>
      </c>
      <c r="AO42" s="527" t="str">
        <f>IF(AO40="","",VLOOKUP(AO40,'シフト記号表（勤務時間帯）'!$C$6:$U$35,19,FALSE))</f>
        <v/>
      </c>
      <c r="AP42" s="527" t="str">
        <f>IF(AP40="","",VLOOKUP(AP40,'シフト記号表（勤務時間帯）'!$C$6:$U$35,19,FALSE))</f>
        <v/>
      </c>
      <c r="AQ42" s="527" t="str">
        <f>IF(AQ40="","",VLOOKUP(AQ40,'シフト記号表（勤務時間帯）'!$C$6:$U$35,19,FALSE))</f>
        <v/>
      </c>
      <c r="AR42" s="527" t="str">
        <f>IF(AR40="","",VLOOKUP(AR40,'シフト記号表（勤務時間帯）'!$C$6:$U$35,19,FALSE))</f>
        <v/>
      </c>
      <c r="AS42" s="527" t="str">
        <f>IF(AS40="","",VLOOKUP(AS40,'シフト記号表（勤務時間帯）'!$C$6:$U$35,19,FALSE))</f>
        <v/>
      </c>
      <c r="AT42" s="527" t="str">
        <f>IF(AT40="","",VLOOKUP(AT40,'シフト記号表（勤務時間帯）'!$C$6:$U$35,19,FALSE))</f>
        <v/>
      </c>
      <c r="AU42" s="527" t="str">
        <f>IF(AU40="","",VLOOKUP(AU40,'シフト記号表（勤務時間帯）'!$C$6:$U$35,19,FALSE))</f>
        <v/>
      </c>
      <c r="AV42" s="527" t="str">
        <f>IF(AV40="","",VLOOKUP(AV40,'シフト記号表（勤務時間帯）'!$C$6:$U$35,19,FALSE))</f>
        <v/>
      </c>
      <c r="AW42" s="528" t="str">
        <f>IF(AW40="","",VLOOKUP(AW40,'シフト記号表（勤務時間帯）'!$C$6:$U$35,19,FALSE))</f>
        <v/>
      </c>
      <c r="AX42" s="1052">
        <f>IF($BB$4="４週",SUM(S42:AT42),IF($BB$4="暦月",SUM(S42:AW42),""))</f>
        <v>0</v>
      </c>
      <c r="AY42" s="1053"/>
      <c r="AZ42" s="1054">
        <f>IF($BB$4="４週",AX42/4,IF($BB$4="暦月",AX42/($BB$7/7),""))</f>
        <v>0</v>
      </c>
      <c r="BA42" s="1055"/>
      <c r="BB42" s="1047"/>
      <c r="BC42" s="1047"/>
      <c r="BD42" s="1047"/>
      <c r="BE42" s="1047"/>
      <c r="BF42" s="1047"/>
      <c r="BG42" s="1048"/>
    </row>
    <row r="43" spans="1:59" s="409" customFormat="1" ht="20.25" customHeight="1" x14ac:dyDescent="0.3">
      <c r="A43" s="1130">
        <v>10</v>
      </c>
      <c r="B43" s="999"/>
      <c r="C43" s="999"/>
      <c r="D43" s="999"/>
      <c r="E43" s="999"/>
      <c r="F43" s="1000"/>
      <c r="G43" s="458"/>
      <c r="H43" s="1003"/>
      <c r="I43" s="1004"/>
      <c r="J43" s="1007"/>
      <c r="K43" s="1008"/>
      <c r="L43" s="1008"/>
      <c r="M43" s="1008"/>
      <c r="N43" s="1008"/>
      <c r="O43" s="1009"/>
      <c r="P43" s="1013" t="s">
        <v>501</v>
      </c>
      <c r="Q43" s="1014"/>
      <c r="R43" s="1015"/>
      <c r="S43" s="472"/>
      <c r="T43" s="457"/>
      <c r="U43" s="457"/>
      <c r="V43" s="457"/>
      <c r="W43" s="457"/>
      <c r="X43" s="457"/>
      <c r="Y43" s="457"/>
      <c r="Z43" s="457"/>
      <c r="AA43" s="457"/>
      <c r="AB43" s="457"/>
      <c r="AC43" s="457"/>
      <c r="AD43" s="457"/>
      <c r="AE43" s="457"/>
      <c r="AF43" s="457"/>
      <c r="AG43" s="457"/>
      <c r="AH43" s="457"/>
      <c r="AI43" s="457"/>
      <c r="AJ43" s="457"/>
      <c r="AK43" s="457"/>
      <c r="AL43" s="457"/>
      <c r="AM43" s="457"/>
      <c r="AN43" s="457"/>
      <c r="AO43" s="457"/>
      <c r="AP43" s="457"/>
      <c r="AQ43" s="457"/>
      <c r="AR43" s="457"/>
      <c r="AS43" s="457"/>
      <c r="AT43" s="457"/>
      <c r="AU43" s="457"/>
      <c r="AV43" s="457"/>
      <c r="AW43" s="467"/>
      <c r="AX43" s="1016"/>
      <c r="AY43" s="1017"/>
      <c r="AZ43" s="1018"/>
      <c r="BA43" s="1019"/>
      <c r="BB43" s="1020"/>
      <c r="BC43" s="1020"/>
      <c r="BD43" s="1020"/>
      <c r="BE43" s="1020"/>
      <c r="BF43" s="1020"/>
      <c r="BG43" s="1021"/>
    </row>
    <row r="44" spans="1:59" s="409" customFormat="1" ht="20.25" customHeight="1" x14ac:dyDescent="0.3">
      <c r="A44" s="1130"/>
      <c r="B44" s="999"/>
      <c r="C44" s="999"/>
      <c r="D44" s="999"/>
      <c r="E44" s="999"/>
      <c r="F44" s="1000"/>
      <c r="G44" s="458"/>
      <c r="H44" s="1003"/>
      <c r="I44" s="1004"/>
      <c r="J44" s="1007"/>
      <c r="K44" s="1008"/>
      <c r="L44" s="1008"/>
      <c r="M44" s="1008"/>
      <c r="N44" s="1008"/>
      <c r="O44" s="1009"/>
      <c r="P44" s="1026" t="s">
        <v>502</v>
      </c>
      <c r="Q44" s="1027"/>
      <c r="R44" s="1028"/>
      <c r="S44" s="523" t="str">
        <f>IF(S43="","",VLOOKUP(S43,'シフト記号表（勤務時間帯）'!$C$6:$K$35,9,FALSE))</f>
        <v/>
      </c>
      <c r="T44" s="524" t="str">
        <f>IF(T43="","",VLOOKUP(T43,'シフト記号表（勤務時間帯）'!$C$6:$K$35,9,FALSE))</f>
        <v/>
      </c>
      <c r="U44" s="524" t="str">
        <f>IF(U43="","",VLOOKUP(U43,'シフト記号表（勤務時間帯）'!$C$6:$K$35,9,FALSE))</f>
        <v/>
      </c>
      <c r="V44" s="524" t="str">
        <f>IF(V43="","",VLOOKUP(V43,'シフト記号表（勤務時間帯）'!$C$6:$K$35,9,FALSE))</f>
        <v/>
      </c>
      <c r="W44" s="524" t="str">
        <f>IF(W43="","",VLOOKUP(W43,'シフト記号表（勤務時間帯）'!$C$6:$K$35,9,FALSE))</f>
        <v/>
      </c>
      <c r="X44" s="524" t="str">
        <f>IF(X43="","",VLOOKUP(X43,'シフト記号表（勤務時間帯）'!$C$6:$K$35,9,FALSE))</f>
        <v/>
      </c>
      <c r="Y44" s="524" t="str">
        <f>IF(Y43="","",VLOOKUP(Y43,'シフト記号表（勤務時間帯）'!$C$6:$K$35,9,FALSE))</f>
        <v/>
      </c>
      <c r="Z44" s="524" t="str">
        <f>IF(Z43="","",VLOOKUP(Z43,'シフト記号表（勤務時間帯）'!$C$6:$K$35,9,FALSE))</f>
        <v/>
      </c>
      <c r="AA44" s="524" t="str">
        <f>IF(AA43="","",VLOOKUP(AA43,'シフト記号表（勤務時間帯）'!$C$6:$K$35,9,FALSE))</f>
        <v/>
      </c>
      <c r="AB44" s="524" t="str">
        <f>IF(AB43="","",VLOOKUP(AB43,'シフト記号表（勤務時間帯）'!$C$6:$K$35,9,FALSE))</f>
        <v/>
      </c>
      <c r="AC44" s="524" t="str">
        <f>IF(AC43="","",VLOOKUP(AC43,'シフト記号表（勤務時間帯）'!$C$6:$K$35,9,FALSE))</f>
        <v/>
      </c>
      <c r="AD44" s="524" t="str">
        <f>IF(AD43="","",VLOOKUP(AD43,'シフト記号表（勤務時間帯）'!$C$6:$K$35,9,FALSE))</f>
        <v/>
      </c>
      <c r="AE44" s="524" t="str">
        <f>IF(AE43="","",VLOOKUP(AE43,'シフト記号表（勤務時間帯）'!$C$6:$K$35,9,FALSE))</f>
        <v/>
      </c>
      <c r="AF44" s="524" t="str">
        <f>IF(AF43="","",VLOOKUP(AF43,'シフト記号表（勤務時間帯）'!$C$6:$K$35,9,FALSE))</f>
        <v/>
      </c>
      <c r="AG44" s="524" t="str">
        <f>IF(AG43="","",VLOOKUP(AG43,'シフト記号表（勤務時間帯）'!$C$6:$K$35,9,FALSE))</f>
        <v/>
      </c>
      <c r="AH44" s="524" t="str">
        <f>IF(AH43="","",VLOOKUP(AH43,'シフト記号表（勤務時間帯）'!$C$6:$K$35,9,FALSE))</f>
        <v/>
      </c>
      <c r="AI44" s="524" t="str">
        <f>IF(AI43="","",VLOOKUP(AI43,'シフト記号表（勤務時間帯）'!$C$6:$K$35,9,FALSE))</f>
        <v/>
      </c>
      <c r="AJ44" s="524" t="str">
        <f>IF(AJ43="","",VLOOKUP(AJ43,'シフト記号表（勤務時間帯）'!$C$6:$K$35,9,FALSE))</f>
        <v/>
      </c>
      <c r="AK44" s="524"/>
      <c r="AL44" s="524" t="str">
        <f>IF(AL43="","",VLOOKUP(AL43,'シフト記号表（勤務時間帯）'!$C$6:$K$35,9,FALSE))</f>
        <v/>
      </c>
      <c r="AM44" s="524" t="str">
        <f>IF(AM43="","",VLOOKUP(AM43,'シフト記号表（勤務時間帯）'!$C$6:$K$35,9,FALSE))</f>
        <v/>
      </c>
      <c r="AN44" s="524" t="str">
        <f>IF(AN43="","",VLOOKUP(AN43,'シフト記号表（勤務時間帯）'!$C$6:$K$35,9,FALSE))</f>
        <v/>
      </c>
      <c r="AO44" s="524" t="str">
        <f>IF(AO43="","",VLOOKUP(AO43,'シフト記号表（勤務時間帯）'!$C$6:$K$35,9,FALSE))</f>
        <v/>
      </c>
      <c r="AP44" s="524" t="str">
        <f>IF(AP43="","",VLOOKUP(AP43,'シフト記号表（勤務時間帯）'!$C$6:$K$35,9,FALSE))</f>
        <v/>
      </c>
      <c r="AQ44" s="524" t="str">
        <f>IF(AQ43="","",VLOOKUP(AQ43,'シフト記号表（勤務時間帯）'!$C$6:$K$35,9,FALSE))</f>
        <v/>
      </c>
      <c r="AR44" s="524" t="str">
        <f>IF(AR43="","",VLOOKUP(AR43,'シフト記号表（勤務時間帯）'!$C$6:$K$35,9,FALSE))</f>
        <v/>
      </c>
      <c r="AS44" s="524" t="str">
        <f>IF(AS43="","",VLOOKUP(AS43,'シフト記号表（勤務時間帯）'!$C$6:$K$35,9,FALSE))</f>
        <v/>
      </c>
      <c r="AT44" s="524" t="str">
        <f>IF(AT43="","",VLOOKUP(AT43,'シフト記号表（勤務時間帯）'!$C$6:$K$35,9,FALSE))</f>
        <v/>
      </c>
      <c r="AU44" s="524" t="str">
        <f>IF(AU43="","",VLOOKUP(AU43,'シフト記号表（勤務時間帯）'!$C$6:$K$35,9,FALSE))</f>
        <v/>
      </c>
      <c r="AV44" s="524" t="str">
        <f>IF(AV43="","",VLOOKUP(AV43,'シフト記号表（勤務時間帯）'!$C$6:$K$35,9,FALSE))</f>
        <v/>
      </c>
      <c r="AW44" s="525" t="str">
        <f>IF(AW43="","",VLOOKUP(AW43,'シフト記号表（勤務時間帯）'!$C$6:$K$35,9,FALSE))</f>
        <v/>
      </c>
      <c r="AX44" s="1029">
        <f>IF($BB$4="４週",SUM(S44:AT44),IF($BB$4="暦月",SUM(S44:AW44),""))</f>
        <v>0</v>
      </c>
      <c r="AY44" s="1030"/>
      <c r="AZ44" s="1031">
        <f>IF($BB$4="４週",AX44/4,IF($BB$4="暦月",AX44/($BB$7/7),""))</f>
        <v>0</v>
      </c>
      <c r="BA44" s="1032"/>
      <c r="BB44" s="1022"/>
      <c r="BC44" s="1022"/>
      <c r="BD44" s="1022"/>
      <c r="BE44" s="1022"/>
      <c r="BF44" s="1022"/>
      <c r="BG44" s="1023"/>
    </row>
    <row r="45" spans="1:59" s="409" customFormat="1" ht="20.25" customHeight="1" thickBot="1" x14ac:dyDescent="0.35">
      <c r="A45" s="1130"/>
      <c r="B45" s="1040"/>
      <c r="C45" s="1040"/>
      <c r="D45" s="1040"/>
      <c r="E45" s="1040"/>
      <c r="F45" s="1041"/>
      <c r="G45" s="466">
        <f>B43</f>
        <v>0</v>
      </c>
      <c r="H45" s="1042"/>
      <c r="I45" s="1043"/>
      <c r="J45" s="1044"/>
      <c r="K45" s="1045"/>
      <c r="L45" s="1045"/>
      <c r="M45" s="1045"/>
      <c r="N45" s="1045"/>
      <c r="O45" s="1046"/>
      <c r="P45" s="1049" t="s">
        <v>503</v>
      </c>
      <c r="Q45" s="1050"/>
      <c r="R45" s="1051"/>
      <c r="S45" s="526" t="str">
        <f>IF(S43="","",VLOOKUP(S43,'シフト記号表（勤務時間帯）'!$C$6:$U$35,19,FALSE))</f>
        <v/>
      </c>
      <c r="T45" s="527" t="str">
        <f>IF(T43="","",VLOOKUP(T43,'シフト記号表（勤務時間帯）'!$C$6:$U$35,19,FALSE))</f>
        <v/>
      </c>
      <c r="U45" s="527" t="str">
        <f>IF(U43="","",VLOOKUP(U43,'シフト記号表（勤務時間帯）'!$C$6:$U$35,19,FALSE))</f>
        <v/>
      </c>
      <c r="V45" s="527" t="str">
        <f>IF(V43="","",VLOOKUP(V43,'シフト記号表（勤務時間帯）'!$C$6:$U$35,19,FALSE))</f>
        <v/>
      </c>
      <c r="W45" s="527" t="str">
        <f>IF(W43="","",VLOOKUP(W43,'シフト記号表（勤務時間帯）'!$C$6:$U$35,19,FALSE))</f>
        <v/>
      </c>
      <c r="X45" s="527" t="str">
        <f>IF(X43="","",VLOOKUP(X43,'シフト記号表（勤務時間帯）'!$C$6:$U$35,19,FALSE))</f>
        <v/>
      </c>
      <c r="Y45" s="527" t="str">
        <f>IF(Y43="","",VLOOKUP(Y43,'シフト記号表（勤務時間帯）'!$C$6:$U$35,19,FALSE))</f>
        <v/>
      </c>
      <c r="Z45" s="527" t="str">
        <f>IF(Z43="","",VLOOKUP(Z43,'シフト記号表（勤務時間帯）'!$C$6:$U$35,19,FALSE))</f>
        <v/>
      </c>
      <c r="AA45" s="527" t="str">
        <f>IF(AA43="","",VLOOKUP(AA43,'シフト記号表（勤務時間帯）'!$C$6:$U$35,19,FALSE))</f>
        <v/>
      </c>
      <c r="AB45" s="527" t="str">
        <f>IF(AB43="","",VLOOKUP(AB43,'シフト記号表（勤務時間帯）'!$C$6:$U$35,19,FALSE))</f>
        <v/>
      </c>
      <c r="AC45" s="527" t="str">
        <f>IF(AC43="","",VLOOKUP(AC43,'シフト記号表（勤務時間帯）'!$C$6:$U$35,19,FALSE))</f>
        <v/>
      </c>
      <c r="AD45" s="527" t="str">
        <f>IF(AD43="","",VLOOKUP(AD43,'シフト記号表（勤務時間帯）'!$C$6:$U$35,19,FALSE))</f>
        <v/>
      </c>
      <c r="AE45" s="527" t="str">
        <f>IF(AE43="","",VLOOKUP(AE43,'シフト記号表（勤務時間帯）'!$C$6:$U$35,19,FALSE))</f>
        <v/>
      </c>
      <c r="AF45" s="527" t="str">
        <f>IF(AF43="","",VLOOKUP(AF43,'シフト記号表（勤務時間帯）'!$C$6:$U$35,19,FALSE))</f>
        <v/>
      </c>
      <c r="AG45" s="527" t="str">
        <f>IF(AG43="","",VLOOKUP(AG43,'シフト記号表（勤務時間帯）'!$C$6:$U$35,19,FALSE))</f>
        <v/>
      </c>
      <c r="AH45" s="527" t="str">
        <f>IF(AH43="","",VLOOKUP(AH43,'シフト記号表（勤務時間帯）'!$C$6:$U$35,19,FALSE))</f>
        <v/>
      </c>
      <c r="AI45" s="527" t="str">
        <f>IF(AI43="","",VLOOKUP(AI43,'シフト記号表（勤務時間帯）'!$C$6:$U$35,19,FALSE))</f>
        <v/>
      </c>
      <c r="AJ45" s="527" t="str">
        <f>IF(AJ43="","",VLOOKUP(AJ43,'シフト記号表（勤務時間帯）'!$C$6:$U$35,19,FALSE))</f>
        <v/>
      </c>
      <c r="AK45" s="527"/>
      <c r="AL45" s="527" t="str">
        <f>IF(AL43="","",VLOOKUP(AL43,'シフト記号表（勤務時間帯）'!$C$6:$U$35,19,FALSE))</f>
        <v/>
      </c>
      <c r="AM45" s="527" t="str">
        <f>IF(AM43="","",VLOOKUP(AM43,'シフト記号表（勤務時間帯）'!$C$6:$U$35,19,FALSE))</f>
        <v/>
      </c>
      <c r="AN45" s="527" t="str">
        <f>IF(AN43="","",VLOOKUP(AN43,'シフト記号表（勤務時間帯）'!$C$6:$U$35,19,FALSE))</f>
        <v/>
      </c>
      <c r="AO45" s="527" t="str">
        <f>IF(AO43="","",VLOOKUP(AO43,'シフト記号表（勤務時間帯）'!$C$6:$U$35,19,FALSE))</f>
        <v/>
      </c>
      <c r="AP45" s="527" t="str">
        <f>IF(AP43="","",VLOOKUP(AP43,'シフト記号表（勤務時間帯）'!$C$6:$U$35,19,FALSE))</f>
        <v/>
      </c>
      <c r="AQ45" s="527" t="str">
        <f>IF(AQ43="","",VLOOKUP(AQ43,'シフト記号表（勤務時間帯）'!$C$6:$U$35,19,FALSE))</f>
        <v/>
      </c>
      <c r="AR45" s="527" t="str">
        <f>IF(AR43="","",VLOOKUP(AR43,'シフト記号表（勤務時間帯）'!$C$6:$U$35,19,FALSE))</f>
        <v/>
      </c>
      <c r="AS45" s="527" t="str">
        <f>IF(AS43="","",VLOOKUP(AS43,'シフト記号表（勤務時間帯）'!$C$6:$U$35,19,FALSE))</f>
        <v/>
      </c>
      <c r="AT45" s="527" t="str">
        <f>IF(AT43="","",VLOOKUP(AT43,'シフト記号表（勤務時間帯）'!$C$6:$U$35,19,FALSE))</f>
        <v/>
      </c>
      <c r="AU45" s="527" t="str">
        <f>IF(AU43="","",VLOOKUP(AU43,'シフト記号表（勤務時間帯）'!$C$6:$U$35,19,FALSE))</f>
        <v/>
      </c>
      <c r="AV45" s="527" t="str">
        <f>IF(AV43="","",VLOOKUP(AV43,'シフト記号表（勤務時間帯）'!$C$6:$U$35,19,FALSE))</f>
        <v/>
      </c>
      <c r="AW45" s="528" t="str">
        <f>IF(AW43="","",VLOOKUP(AW43,'シフト記号表（勤務時間帯）'!$C$6:$U$35,19,FALSE))</f>
        <v/>
      </c>
      <c r="AX45" s="1052">
        <f>IF($BB$4="４週",SUM(S45:AT45),IF($BB$4="暦月",SUM(S45:AW45),""))</f>
        <v>0</v>
      </c>
      <c r="AY45" s="1053"/>
      <c r="AZ45" s="1054">
        <f>IF($BB$4="４週",AX45/4,IF($BB$4="暦月",AX45/($BB$7/7),""))</f>
        <v>0</v>
      </c>
      <c r="BA45" s="1055"/>
      <c r="BB45" s="1047"/>
      <c r="BC45" s="1047"/>
      <c r="BD45" s="1047"/>
      <c r="BE45" s="1047"/>
      <c r="BF45" s="1047"/>
      <c r="BG45" s="1048"/>
    </row>
    <row r="46" spans="1:59" s="409" customFormat="1" ht="20.25" customHeight="1" x14ac:dyDescent="0.3">
      <c r="A46" s="1130">
        <v>11</v>
      </c>
      <c r="B46" s="999"/>
      <c r="C46" s="999"/>
      <c r="D46" s="999"/>
      <c r="E46" s="999"/>
      <c r="F46" s="1000"/>
      <c r="G46" s="458"/>
      <c r="H46" s="1003"/>
      <c r="I46" s="1004"/>
      <c r="J46" s="1007"/>
      <c r="K46" s="1008"/>
      <c r="L46" s="1008"/>
      <c r="M46" s="1008"/>
      <c r="N46" s="1008"/>
      <c r="O46" s="1009"/>
      <c r="P46" s="1013" t="s">
        <v>501</v>
      </c>
      <c r="Q46" s="1014"/>
      <c r="R46" s="1015"/>
      <c r="S46" s="472"/>
      <c r="T46" s="457"/>
      <c r="U46" s="457"/>
      <c r="V46" s="457"/>
      <c r="W46" s="457"/>
      <c r="X46" s="457"/>
      <c r="Y46" s="457"/>
      <c r="Z46" s="457"/>
      <c r="AA46" s="457"/>
      <c r="AB46" s="457"/>
      <c r="AC46" s="457"/>
      <c r="AD46" s="457"/>
      <c r="AE46" s="457"/>
      <c r="AF46" s="457"/>
      <c r="AG46" s="457"/>
      <c r="AH46" s="457"/>
      <c r="AI46" s="457"/>
      <c r="AJ46" s="457"/>
      <c r="AK46" s="457"/>
      <c r="AL46" s="457"/>
      <c r="AM46" s="457"/>
      <c r="AN46" s="457"/>
      <c r="AO46" s="457"/>
      <c r="AP46" s="457"/>
      <c r="AQ46" s="457"/>
      <c r="AR46" s="457"/>
      <c r="AS46" s="457"/>
      <c r="AT46" s="457"/>
      <c r="AU46" s="457"/>
      <c r="AV46" s="457"/>
      <c r="AW46" s="467"/>
      <c r="AX46" s="1016"/>
      <c r="AY46" s="1017"/>
      <c r="AZ46" s="1018"/>
      <c r="BA46" s="1019"/>
      <c r="BB46" s="1020"/>
      <c r="BC46" s="1020"/>
      <c r="BD46" s="1020"/>
      <c r="BE46" s="1020"/>
      <c r="BF46" s="1020"/>
      <c r="BG46" s="1021"/>
    </row>
    <row r="47" spans="1:59" s="409" customFormat="1" ht="20.25" customHeight="1" x14ac:dyDescent="0.3">
      <c r="A47" s="1130"/>
      <c r="B47" s="999"/>
      <c r="C47" s="999"/>
      <c r="D47" s="999"/>
      <c r="E47" s="999"/>
      <c r="F47" s="1000"/>
      <c r="G47" s="458"/>
      <c r="H47" s="1003"/>
      <c r="I47" s="1004"/>
      <c r="J47" s="1007"/>
      <c r="K47" s="1008"/>
      <c r="L47" s="1008"/>
      <c r="M47" s="1008"/>
      <c r="N47" s="1008"/>
      <c r="O47" s="1009"/>
      <c r="P47" s="1026" t="s">
        <v>502</v>
      </c>
      <c r="Q47" s="1027"/>
      <c r="R47" s="1028"/>
      <c r="S47" s="523" t="str">
        <f>IF(S46="","",VLOOKUP(S46,'シフト記号表（勤務時間帯）'!$C$6:$K$35,9,FALSE))</f>
        <v/>
      </c>
      <c r="T47" s="524" t="str">
        <f>IF(T46="","",VLOOKUP(T46,'シフト記号表（勤務時間帯）'!$C$6:$K$35,9,FALSE))</f>
        <v/>
      </c>
      <c r="U47" s="524" t="str">
        <f>IF(U46="","",VLOOKUP(U46,'シフト記号表（勤務時間帯）'!$C$6:$K$35,9,FALSE))</f>
        <v/>
      </c>
      <c r="V47" s="524" t="str">
        <f>IF(V46="","",VLOOKUP(V46,'シフト記号表（勤務時間帯）'!$C$6:$K$35,9,FALSE))</f>
        <v/>
      </c>
      <c r="W47" s="524" t="str">
        <f>IF(W46="","",VLOOKUP(W46,'シフト記号表（勤務時間帯）'!$C$6:$K$35,9,FALSE))</f>
        <v/>
      </c>
      <c r="X47" s="524" t="str">
        <f>IF(X46="","",VLOOKUP(X46,'シフト記号表（勤務時間帯）'!$C$6:$K$35,9,FALSE))</f>
        <v/>
      </c>
      <c r="Y47" s="524" t="str">
        <f>IF(Y46="","",VLOOKUP(Y46,'シフト記号表（勤務時間帯）'!$C$6:$K$35,9,FALSE))</f>
        <v/>
      </c>
      <c r="Z47" s="524" t="str">
        <f>IF(Z46="","",VLOOKUP(Z46,'シフト記号表（勤務時間帯）'!$C$6:$K$35,9,FALSE))</f>
        <v/>
      </c>
      <c r="AA47" s="524" t="str">
        <f>IF(AA46="","",VLOOKUP(AA46,'シフト記号表（勤務時間帯）'!$C$6:$K$35,9,FALSE))</f>
        <v/>
      </c>
      <c r="AB47" s="524" t="str">
        <f>IF(AB46="","",VLOOKUP(AB46,'シフト記号表（勤務時間帯）'!$C$6:$K$35,9,FALSE))</f>
        <v/>
      </c>
      <c r="AC47" s="524" t="str">
        <f>IF(AC46="","",VLOOKUP(AC46,'シフト記号表（勤務時間帯）'!$C$6:$K$35,9,FALSE))</f>
        <v/>
      </c>
      <c r="AD47" s="524" t="str">
        <f>IF(AD46="","",VLOOKUP(AD46,'シフト記号表（勤務時間帯）'!$C$6:$K$35,9,FALSE))</f>
        <v/>
      </c>
      <c r="AE47" s="524" t="str">
        <f>IF(AE46="","",VLOOKUP(AE46,'シフト記号表（勤務時間帯）'!$C$6:$K$35,9,FALSE))</f>
        <v/>
      </c>
      <c r="AF47" s="524" t="str">
        <f>IF(AF46="","",VLOOKUP(AF46,'シフト記号表（勤務時間帯）'!$C$6:$K$35,9,FALSE))</f>
        <v/>
      </c>
      <c r="AG47" s="524" t="str">
        <f>IF(AG46="","",VLOOKUP(AG46,'シフト記号表（勤務時間帯）'!$C$6:$K$35,9,FALSE))</f>
        <v/>
      </c>
      <c r="AH47" s="524" t="str">
        <f>IF(AH46="","",VLOOKUP(AH46,'シフト記号表（勤務時間帯）'!$C$6:$K$35,9,FALSE))</f>
        <v/>
      </c>
      <c r="AI47" s="524" t="str">
        <f>IF(AI46="","",VLOOKUP(AI46,'シフト記号表（勤務時間帯）'!$C$6:$K$35,9,FALSE))</f>
        <v/>
      </c>
      <c r="AJ47" s="524" t="str">
        <f>IF(AJ46="","",VLOOKUP(AJ46,'シフト記号表（勤務時間帯）'!$C$6:$K$35,9,FALSE))</f>
        <v/>
      </c>
      <c r="AK47" s="524"/>
      <c r="AL47" s="524" t="str">
        <f>IF(AL46="","",VLOOKUP(AL46,'シフト記号表（勤務時間帯）'!$C$6:$K$35,9,FALSE))</f>
        <v/>
      </c>
      <c r="AM47" s="524" t="str">
        <f>IF(AM46="","",VLOOKUP(AM46,'シフト記号表（勤務時間帯）'!$C$6:$K$35,9,FALSE))</f>
        <v/>
      </c>
      <c r="AN47" s="524" t="str">
        <f>IF(AN46="","",VLOOKUP(AN46,'シフト記号表（勤務時間帯）'!$C$6:$K$35,9,FALSE))</f>
        <v/>
      </c>
      <c r="AO47" s="524" t="str">
        <f>IF(AO46="","",VLOOKUP(AO46,'シフト記号表（勤務時間帯）'!$C$6:$K$35,9,FALSE))</f>
        <v/>
      </c>
      <c r="AP47" s="524" t="str">
        <f>IF(AP46="","",VLOOKUP(AP46,'シフト記号表（勤務時間帯）'!$C$6:$K$35,9,FALSE))</f>
        <v/>
      </c>
      <c r="AQ47" s="524" t="str">
        <f>IF(AQ46="","",VLOOKUP(AQ46,'シフト記号表（勤務時間帯）'!$C$6:$K$35,9,FALSE))</f>
        <v/>
      </c>
      <c r="AR47" s="524" t="str">
        <f>IF(AR46="","",VLOOKUP(AR46,'シフト記号表（勤務時間帯）'!$C$6:$K$35,9,FALSE))</f>
        <v/>
      </c>
      <c r="AS47" s="524" t="str">
        <f>IF(AS46="","",VLOOKUP(AS46,'シフト記号表（勤務時間帯）'!$C$6:$K$35,9,FALSE))</f>
        <v/>
      </c>
      <c r="AT47" s="524" t="str">
        <f>IF(AT46="","",VLOOKUP(AT46,'シフト記号表（勤務時間帯）'!$C$6:$K$35,9,FALSE))</f>
        <v/>
      </c>
      <c r="AU47" s="524" t="str">
        <f>IF(AU46="","",VLOOKUP(AU46,'シフト記号表（勤務時間帯）'!$C$6:$K$35,9,FALSE))</f>
        <v/>
      </c>
      <c r="AV47" s="524" t="str">
        <f>IF(AV46="","",VLOOKUP(AV46,'シフト記号表（勤務時間帯）'!$C$6:$K$35,9,FALSE))</f>
        <v/>
      </c>
      <c r="AW47" s="525" t="str">
        <f>IF(AW46="","",VLOOKUP(AW46,'シフト記号表（勤務時間帯）'!$C$6:$K$35,9,FALSE))</f>
        <v/>
      </c>
      <c r="AX47" s="1029">
        <f>IF($BB$4="４週",SUM(S47:AT47),IF($BB$4="暦月",SUM(S47:AW47),""))</f>
        <v>0</v>
      </c>
      <c r="AY47" s="1030"/>
      <c r="AZ47" s="1031">
        <f>IF($BB$4="４週",AX47/4,IF($BB$4="暦月",AX47/($BB$7/7),""))</f>
        <v>0</v>
      </c>
      <c r="BA47" s="1032"/>
      <c r="BB47" s="1022"/>
      <c r="BC47" s="1022"/>
      <c r="BD47" s="1022"/>
      <c r="BE47" s="1022"/>
      <c r="BF47" s="1022"/>
      <c r="BG47" s="1023"/>
    </row>
    <row r="48" spans="1:59" s="409" customFormat="1" ht="20.25" customHeight="1" thickBot="1" x14ac:dyDescent="0.35">
      <c r="A48" s="1130"/>
      <c r="B48" s="1040"/>
      <c r="C48" s="1040"/>
      <c r="D48" s="1040"/>
      <c r="E48" s="1040"/>
      <c r="F48" s="1041"/>
      <c r="G48" s="466">
        <f>B46</f>
        <v>0</v>
      </c>
      <c r="H48" s="1042"/>
      <c r="I48" s="1043"/>
      <c r="J48" s="1044"/>
      <c r="K48" s="1045"/>
      <c r="L48" s="1045"/>
      <c r="M48" s="1045"/>
      <c r="N48" s="1045"/>
      <c r="O48" s="1046"/>
      <c r="P48" s="1049" t="s">
        <v>503</v>
      </c>
      <c r="Q48" s="1050"/>
      <c r="R48" s="1051"/>
      <c r="S48" s="526" t="str">
        <f>IF(S46="","",VLOOKUP(S46,'シフト記号表（勤務時間帯）'!$C$6:$U$35,19,FALSE))</f>
        <v/>
      </c>
      <c r="T48" s="527" t="str">
        <f>IF(T46="","",VLOOKUP(T46,'シフト記号表（勤務時間帯）'!$C$6:$U$35,19,FALSE))</f>
        <v/>
      </c>
      <c r="U48" s="527" t="str">
        <f>IF(U46="","",VLOOKUP(U46,'シフト記号表（勤務時間帯）'!$C$6:$U$35,19,FALSE))</f>
        <v/>
      </c>
      <c r="V48" s="527" t="str">
        <f>IF(V46="","",VLOOKUP(V46,'シフト記号表（勤務時間帯）'!$C$6:$U$35,19,FALSE))</f>
        <v/>
      </c>
      <c r="W48" s="527" t="str">
        <f>IF(W46="","",VLOOKUP(W46,'シフト記号表（勤務時間帯）'!$C$6:$U$35,19,FALSE))</f>
        <v/>
      </c>
      <c r="X48" s="527" t="str">
        <f>IF(X46="","",VLOOKUP(X46,'シフト記号表（勤務時間帯）'!$C$6:$U$35,19,FALSE))</f>
        <v/>
      </c>
      <c r="Y48" s="527" t="str">
        <f>IF(Y46="","",VLOOKUP(Y46,'シフト記号表（勤務時間帯）'!$C$6:$U$35,19,FALSE))</f>
        <v/>
      </c>
      <c r="Z48" s="527" t="str">
        <f>IF(Z46="","",VLOOKUP(Z46,'シフト記号表（勤務時間帯）'!$C$6:$U$35,19,FALSE))</f>
        <v/>
      </c>
      <c r="AA48" s="527" t="str">
        <f>IF(AA46="","",VLOOKUP(AA46,'シフト記号表（勤務時間帯）'!$C$6:$U$35,19,FALSE))</f>
        <v/>
      </c>
      <c r="AB48" s="527" t="str">
        <f>IF(AB46="","",VLOOKUP(AB46,'シフト記号表（勤務時間帯）'!$C$6:$U$35,19,FALSE))</f>
        <v/>
      </c>
      <c r="AC48" s="527" t="str">
        <f>IF(AC46="","",VLOOKUP(AC46,'シフト記号表（勤務時間帯）'!$C$6:$U$35,19,FALSE))</f>
        <v/>
      </c>
      <c r="AD48" s="527" t="str">
        <f>IF(AD46="","",VLOOKUP(AD46,'シフト記号表（勤務時間帯）'!$C$6:$U$35,19,FALSE))</f>
        <v/>
      </c>
      <c r="AE48" s="527" t="str">
        <f>IF(AE46="","",VLOOKUP(AE46,'シフト記号表（勤務時間帯）'!$C$6:$U$35,19,FALSE))</f>
        <v/>
      </c>
      <c r="AF48" s="527" t="str">
        <f>IF(AF46="","",VLOOKUP(AF46,'シフト記号表（勤務時間帯）'!$C$6:$U$35,19,FALSE))</f>
        <v/>
      </c>
      <c r="AG48" s="527" t="str">
        <f>IF(AG46="","",VLOOKUP(AG46,'シフト記号表（勤務時間帯）'!$C$6:$U$35,19,FALSE))</f>
        <v/>
      </c>
      <c r="AH48" s="527" t="str">
        <f>IF(AH46="","",VLOOKUP(AH46,'シフト記号表（勤務時間帯）'!$C$6:$U$35,19,FALSE))</f>
        <v/>
      </c>
      <c r="AI48" s="527" t="str">
        <f>IF(AI46="","",VLOOKUP(AI46,'シフト記号表（勤務時間帯）'!$C$6:$U$35,19,FALSE))</f>
        <v/>
      </c>
      <c r="AJ48" s="527" t="str">
        <f>IF(AJ46="","",VLOOKUP(AJ46,'シフト記号表（勤務時間帯）'!$C$6:$U$35,19,FALSE))</f>
        <v/>
      </c>
      <c r="AK48" s="527"/>
      <c r="AL48" s="527" t="str">
        <f>IF(AL46="","",VLOOKUP(AL46,'シフト記号表（勤務時間帯）'!$C$6:$U$35,19,FALSE))</f>
        <v/>
      </c>
      <c r="AM48" s="527" t="str">
        <f>IF(AM46="","",VLOOKUP(AM46,'シフト記号表（勤務時間帯）'!$C$6:$U$35,19,FALSE))</f>
        <v/>
      </c>
      <c r="AN48" s="527" t="str">
        <f>IF(AN46="","",VLOOKUP(AN46,'シフト記号表（勤務時間帯）'!$C$6:$U$35,19,FALSE))</f>
        <v/>
      </c>
      <c r="AO48" s="527" t="str">
        <f>IF(AO46="","",VLOOKUP(AO46,'シフト記号表（勤務時間帯）'!$C$6:$U$35,19,FALSE))</f>
        <v/>
      </c>
      <c r="AP48" s="527" t="str">
        <f>IF(AP46="","",VLOOKUP(AP46,'シフト記号表（勤務時間帯）'!$C$6:$U$35,19,FALSE))</f>
        <v/>
      </c>
      <c r="AQ48" s="527" t="str">
        <f>IF(AQ46="","",VLOOKUP(AQ46,'シフト記号表（勤務時間帯）'!$C$6:$U$35,19,FALSE))</f>
        <v/>
      </c>
      <c r="AR48" s="527" t="str">
        <f>IF(AR46="","",VLOOKUP(AR46,'シフト記号表（勤務時間帯）'!$C$6:$U$35,19,FALSE))</f>
        <v/>
      </c>
      <c r="AS48" s="527" t="str">
        <f>IF(AS46="","",VLOOKUP(AS46,'シフト記号表（勤務時間帯）'!$C$6:$U$35,19,FALSE))</f>
        <v/>
      </c>
      <c r="AT48" s="527" t="str">
        <f>IF(AT46="","",VLOOKUP(AT46,'シフト記号表（勤務時間帯）'!$C$6:$U$35,19,FALSE))</f>
        <v/>
      </c>
      <c r="AU48" s="527" t="str">
        <f>IF(AU46="","",VLOOKUP(AU46,'シフト記号表（勤務時間帯）'!$C$6:$U$35,19,FALSE))</f>
        <v/>
      </c>
      <c r="AV48" s="527" t="str">
        <f>IF(AV46="","",VLOOKUP(AV46,'シフト記号表（勤務時間帯）'!$C$6:$U$35,19,FALSE))</f>
        <v/>
      </c>
      <c r="AW48" s="528" t="str">
        <f>IF(AW46="","",VLOOKUP(AW46,'シフト記号表（勤務時間帯）'!$C$6:$U$35,19,FALSE))</f>
        <v/>
      </c>
      <c r="AX48" s="1052">
        <f>IF($BB$4="４週",SUM(S48:AT48),IF($BB$4="暦月",SUM(S48:AW48),""))</f>
        <v>0</v>
      </c>
      <c r="AY48" s="1053"/>
      <c r="AZ48" s="1054">
        <f>IF($BB$4="４週",AX48/4,IF($BB$4="暦月",AX48/($BB$7/7),""))</f>
        <v>0</v>
      </c>
      <c r="BA48" s="1055"/>
      <c r="BB48" s="1047"/>
      <c r="BC48" s="1047"/>
      <c r="BD48" s="1047"/>
      <c r="BE48" s="1047"/>
      <c r="BF48" s="1047"/>
      <c r="BG48" s="1048"/>
    </row>
    <row r="49" spans="1:59" s="409" customFormat="1" ht="20.25" customHeight="1" x14ac:dyDescent="0.3">
      <c r="A49" s="1130">
        <v>12</v>
      </c>
      <c r="B49" s="999"/>
      <c r="C49" s="999"/>
      <c r="D49" s="999"/>
      <c r="E49" s="999"/>
      <c r="F49" s="1000"/>
      <c r="G49" s="458"/>
      <c r="H49" s="1003"/>
      <c r="I49" s="1004"/>
      <c r="J49" s="1007"/>
      <c r="K49" s="1008"/>
      <c r="L49" s="1008"/>
      <c r="M49" s="1008"/>
      <c r="N49" s="1008"/>
      <c r="O49" s="1009"/>
      <c r="P49" s="1013" t="s">
        <v>501</v>
      </c>
      <c r="Q49" s="1014"/>
      <c r="R49" s="1015"/>
      <c r="S49" s="472"/>
      <c r="T49" s="457"/>
      <c r="U49" s="457"/>
      <c r="V49" s="457"/>
      <c r="W49" s="457"/>
      <c r="X49" s="457"/>
      <c r="Y49" s="457"/>
      <c r="Z49" s="457"/>
      <c r="AA49" s="457"/>
      <c r="AB49" s="457"/>
      <c r="AC49" s="457"/>
      <c r="AD49" s="457"/>
      <c r="AE49" s="457"/>
      <c r="AF49" s="457"/>
      <c r="AG49" s="457"/>
      <c r="AH49" s="457"/>
      <c r="AI49" s="457"/>
      <c r="AJ49" s="457"/>
      <c r="AK49" s="457"/>
      <c r="AL49" s="457"/>
      <c r="AM49" s="457"/>
      <c r="AN49" s="457"/>
      <c r="AO49" s="457"/>
      <c r="AP49" s="457"/>
      <c r="AQ49" s="457"/>
      <c r="AR49" s="457"/>
      <c r="AS49" s="457"/>
      <c r="AT49" s="457"/>
      <c r="AU49" s="457"/>
      <c r="AV49" s="457"/>
      <c r="AW49" s="467"/>
      <c r="AX49" s="1016"/>
      <c r="AY49" s="1017"/>
      <c r="AZ49" s="1018"/>
      <c r="BA49" s="1019"/>
      <c r="BB49" s="1020"/>
      <c r="BC49" s="1020"/>
      <c r="BD49" s="1020"/>
      <c r="BE49" s="1020"/>
      <c r="BF49" s="1020"/>
      <c r="BG49" s="1021"/>
    </row>
    <row r="50" spans="1:59" s="409" customFormat="1" ht="20.25" customHeight="1" x14ac:dyDescent="0.3">
      <c r="A50" s="1130"/>
      <c r="B50" s="999"/>
      <c r="C50" s="999"/>
      <c r="D50" s="999"/>
      <c r="E50" s="999"/>
      <c r="F50" s="1000"/>
      <c r="G50" s="458"/>
      <c r="H50" s="1003"/>
      <c r="I50" s="1004"/>
      <c r="J50" s="1007"/>
      <c r="K50" s="1008"/>
      <c r="L50" s="1008"/>
      <c r="M50" s="1008"/>
      <c r="N50" s="1008"/>
      <c r="O50" s="1009"/>
      <c r="P50" s="1026" t="s">
        <v>502</v>
      </c>
      <c r="Q50" s="1027"/>
      <c r="R50" s="1028"/>
      <c r="S50" s="523" t="str">
        <f>IF(S49="","",VLOOKUP(S49,'シフト記号表（勤務時間帯）'!$C$6:$K$35,9,FALSE))</f>
        <v/>
      </c>
      <c r="T50" s="524" t="str">
        <f>IF(T49="","",VLOOKUP(T49,'シフト記号表（勤務時間帯）'!$C$6:$K$35,9,FALSE))</f>
        <v/>
      </c>
      <c r="U50" s="524" t="str">
        <f>IF(U49="","",VLOOKUP(U49,'シフト記号表（勤務時間帯）'!$C$6:$K$35,9,FALSE))</f>
        <v/>
      </c>
      <c r="V50" s="524" t="str">
        <f>IF(V49="","",VLOOKUP(V49,'シフト記号表（勤務時間帯）'!$C$6:$K$35,9,FALSE))</f>
        <v/>
      </c>
      <c r="W50" s="524" t="str">
        <f>IF(W49="","",VLOOKUP(W49,'シフト記号表（勤務時間帯）'!$C$6:$K$35,9,FALSE))</f>
        <v/>
      </c>
      <c r="X50" s="524" t="str">
        <f>IF(X49="","",VLOOKUP(X49,'シフト記号表（勤務時間帯）'!$C$6:$K$35,9,FALSE))</f>
        <v/>
      </c>
      <c r="Y50" s="524" t="str">
        <f>IF(Y49="","",VLOOKUP(Y49,'シフト記号表（勤務時間帯）'!$C$6:$K$35,9,FALSE))</f>
        <v/>
      </c>
      <c r="Z50" s="524" t="str">
        <f>IF(Z49="","",VLOOKUP(Z49,'シフト記号表（勤務時間帯）'!$C$6:$K$35,9,FALSE))</f>
        <v/>
      </c>
      <c r="AA50" s="524" t="str">
        <f>IF(AA49="","",VLOOKUP(AA49,'シフト記号表（勤務時間帯）'!$C$6:$K$35,9,FALSE))</f>
        <v/>
      </c>
      <c r="AB50" s="524" t="str">
        <f>IF(AB49="","",VLOOKUP(AB49,'シフト記号表（勤務時間帯）'!$C$6:$K$35,9,FALSE))</f>
        <v/>
      </c>
      <c r="AC50" s="524" t="str">
        <f>IF(AC49="","",VLOOKUP(AC49,'シフト記号表（勤務時間帯）'!$C$6:$K$35,9,FALSE))</f>
        <v/>
      </c>
      <c r="AD50" s="524" t="str">
        <f>IF(AD49="","",VLOOKUP(AD49,'シフト記号表（勤務時間帯）'!$C$6:$K$35,9,FALSE))</f>
        <v/>
      </c>
      <c r="AE50" s="524" t="str">
        <f>IF(AE49="","",VLOOKUP(AE49,'シフト記号表（勤務時間帯）'!$C$6:$K$35,9,FALSE))</f>
        <v/>
      </c>
      <c r="AF50" s="524" t="str">
        <f>IF(AF49="","",VLOOKUP(AF49,'シフト記号表（勤務時間帯）'!$C$6:$K$35,9,FALSE))</f>
        <v/>
      </c>
      <c r="AG50" s="524" t="str">
        <f>IF(AG49="","",VLOOKUP(AG49,'シフト記号表（勤務時間帯）'!$C$6:$K$35,9,FALSE))</f>
        <v/>
      </c>
      <c r="AH50" s="524" t="str">
        <f>IF(AH49="","",VLOOKUP(AH49,'シフト記号表（勤務時間帯）'!$C$6:$K$35,9,FALSE))</f>
        <v/>
      </c>
      <c r="AI50" s="524" t="str">
        <f>IF(AI49="","",VLOOKUP(AI49,'シフト記号表（勤務時間帯）'!$C$6:$K$35,9,FALSE))</f>
        <v/>
      </c>
      <c r="AJ50" s="524" t="str">
        <f>IF(AJ49="","",VLOOKUP(AJ49,'シフト記号表（勤務時間帯）'!$C$6:$K$35,9,FALSE))</f>
        <v/>
      </c>
      <c r="AK50" s="524"/>
      <c r="AL50" s="524" t="str">
        <f>IF(AL49="","",VLOOKUP(AL49,'シフト記号表（勤務時間帯）'!$C$6:$K$35,9,FALSE))</f>
        <v/>
      </c>
      <c r="AM50" s="524" t="str">
        <f>IF(AM49="","",VLOOKUP(AM49,'シフト記号表（勤務時間帯）'!$C$6:$K$35,9,FALSE))</f>
        <v/>
      </c>
      <c r="AN50" s="524" t="str">
        <f>IF(AN49="","",VLOOKUP(AN49,'シフト記号表（勤務時間帯）'!$C$6:$K$35,9,FALSE))</f>
        <v/>
      </c>
      <c r="AO50" s="524" t="str">
        <f>IF(AO49="","",VLOOKUP(AO49,'シフト記号表（勤務時間帯）'!$C$6:$K$35,9,FALSE))</f>
        <v/>
      </c>
      <c r="AP50" s="524" t="str">
        <f>IF(AP49="","",VLOOKUP(AP49,'シフト記号表（勤務時間帯）'!$C$6:$K$35,9,FALSE))</f>
        <v/>
      </c>
      <c r="AQ50" s="524" t="str">
        <f>IF(AQ49="","",VLOOKUP(AQ49,'シフト記号表（勤務時間帯）'!$C$6:$K$35,9,FALSE))</f>
        <v/>
      </c>
      <c r="AR50" s="524" t="str">
        <f>IF(AR49="","",VLOOKUP(AR49,'シフト記号表（勤務時間帯）'!$C$6:$K$35,9,FALSE))</f>
        <v/>
      </c>
      <c r="AS50" s="524" t="str">
        <f>IF(AS49="","",VLOOKUP(AS49,'シフト記号表（勤務時間帯）'!$C$6:$K$35,9,FALSE))</f>
        <v/>
      </c>
      <c r="AT50" s="524" t="str">
        <f>IF(AT49="","",VLOOKUP(AT49,'シフト記号表（勤務時間帯）'!$C$6:$K$35,9,FALSE))</f>
        <v/>
      </c>
      <c r="AU50" s="524" t="str">
        <f>IF(AU49="","",VLOOKUP(AU49,'シフト記号表（勤務時間帯）'!$C$6:$K$35,9,FALSE))</f>
        <v/>
      </c>
      <c r="AV50" s="524" t="str">
        <f>IF(AV49="","",VLOOKUP(AV49,'シフト記号表（勤務時間帯）'!$C$6:$K$35,9,FALSE))</f>
        <v/>
      </c>
      <c r="AW50" s="525" t="str">
        <f>IF(AW49="","",VLOOKUP(AW49,'シフト記号表（勤務時間帯）'!$C$6:$K$35,9,FALSE))</f>
        <v/>
      </c>
      <c r="AX50" s="1029">
        <f>IF($BB$4="４週",SUM(S50:AT50),IF($BB$4="暦月",SUM(S50:AW50),""))</f>
        <v>0</v>
      </c>
      <c r="AY50" s="1030"/>
      <c r="AZ50" s="1031">
        <f>IF($BB$4="４週",AX50/4,IF($BB$4="暦月",AX50/($BB$7/7),""))</f>
        <v>0</v>
      </c>
      <c r="BA50" s="1032"/>
      <c r="BB50" s="1022"/>
      <c r="BC50" s="1022"/>
      <c r="BD50" s="1022"/>
      <c r="BE50" s="1022"/>
      <c r="BF50" s="1022"/>
      <c r="BG50" s="1023"/>
    </row>
    <row r="51" spans="1:59" s="409" customFormat="1" ht="20.25" customHeight="1" thickBot="1" x14ac:dyDescent="0.35">
      <c r="A51" s="1131"/>
      <c r="B51" s="1001"/>
      <c r="C51" s="1001"/>
      <c r="D51" s="1001"/>
      <c r="E51" s="1001"/>
      <c r="F51" s="1002"/>
      <c r="G51" s="426">
        <f>B49</f>
        <v>0</v>
      </c>
      <c r="H51" s="1005"/>
      <c r="I51" s="1006"/>
      <c r="J51" s="1010"/>
      <c r="K51" s="1011"/>
      <c r="L51" s="1011"/>
      <c r="M51" s="1011"/>
      <c r="N51" s="1011"/>
      <c r="O51" s="1012"/>
      <c r="P51" s="1033" t="s">
        <v>503</v>
      </c>
      <c r="Q51" s="1034"/>
      <c r="R51" s="1035"/>
      <c r="S51" s="529" t="str">
        <f>IF(S49="","",VLOOKUP(S49,'シフト記号表（勤務時間帯）'!$C$6:$U$35,19,FALSE))</f>
        <v/>
      </c>
      <c r="T51" s="530" t="str">
        <f>IF(T49="","",VLOOKUP(T49,'シフト記号表（勤務時間帯）'!$C$6:$U$35,19,FALSE))</f>
        <v/>
      </c>
      <c r="U51" s="530" t="str">
        <f>IF(U49="","",VLOOKUP(U49,'シフト記号表（勤務時間帯）'!$C$6:$U$35,19,FALSE))</f>
        <v/>
      </c>
      <c r="V51" s="530" t="str">
        <f>IF(V49="","",VLOOKUP(V49,'シフト記号表（勤務時間帯）'!$C$6:$U$35,19,FALSE))</f>
        <v/>
      </c>
      <c r="W51" s="530" t="str">
        <f>IF(W49="","",VLOOKUP(W49,'シフト記号表（勤務時間帯）'!$C$6:$U$35,19,FALSE))</f>
        <v/>
      </c>
      <c r="X51" s="530" t="str">
        <f>IF(X49="","",VLOOKUP(X49,'シフト記号表（勤務時間帯）'!$C$6:$U$35,19,FALSE))</f>
        <v/>
      </c>
      <c r="Y51" s="530" t="str">
        <f>IF(Y49="","",VLOOKUP(Y49,'シフト記号表（勤務時間帯）'!$C$6:$U$35,19,FALSE))</f>
        <v/>
      </c>
      <c r="Z51" s="530" t="str">
        <f>IF(Z49="","",VLOOKUP(Z49,'シフト記号表（勤務時間帯）'!$C$6:$U$35,19,FALSE))</f>
        <v/>
      </c>
      <c r="AA51" s="530" t="str">
        <f>IF(AA49="","",VLOOKUP(AA49,'シフト記号表（勤務時間帯）'!$C$6:$U$35,19,FALSE))</f>
        <v/>
      </c>
      <c r="AB51" s="530" t="str">
        <f>IF(AB49="","",VLOOKUP(AB49,'シフト記号表（勤務時間帯）'!$C$6:$U$35,19,FALSE))</f>
        <v/>
      </c>
      <c r="AC51" s="530" t="str">
        <f>IF(AC49="","",VLOOKUP(AC49,'シフト記号表（勤務時間帯）'!$C$6:$U$35,19,FALSE))</f>
        <v/>
      </c>
      <c r="AD51" s="530" t="str">
        <f>IF(AD49="","",VLOOKUP(AD49,'シフト記号表（勤務時間帯）'!$C$6:$U$35,19,FALSE))</f>
        <v/>
      </c>
      <c r="AE51" s="530" t="str">
        <f>IF(AE49="","",VLOOKUP(AE49,'シフト記号表（勤務時間帯）'!$C$6:$U$35,19,FALSE))</f>
        <v/>
      </c>
      <c r="AF51" s="530" t="str">
        <f>IF(AF49="","",VLOOKUP(AF49,'シフト記号表（勤務時間帯）'!$C$6:$U$35,19,FALSE))</f>
        <v/>
      </c>
      <c r="AG51" s="530" t="str">
        <f>IF(AG49="","",VLOOKUP(AG49,'シフト記号表（勤務時間帯）'!$C$6:$U$35,19,FALSE))</f>
        <v/>
      </c>
      <c r="AH51" s="530" t="str">
        <f>IF(AH49="","",VLOOKUP(AH49,'シフト記号表（勤務時間帯）'!$C$6:$U$35,19,FALSE))</f>
        <v/>
      </c>
      <c r="AI51" s="530" t="str">
        <f>IF(AI49="","",VLOOKUP(AI49,'シフト記号表（勤務時間帯）'!$C$6:$U$35,19,FALSE))</f>
        <v/>
      </c>
      <c r="AJ51" s="530" t="str">
        <f>IF(AJ49="","",VLOOKUP(AJ49,'シフト記号表（勤務時間帯）'!$C$6:$U$35,19,FALSE))</f>
        <v/>
      </c>
      <c r="AK51" s="530"/>
      <c r="AL51" s="530" t="str">
        <f>IF(AL49="","",VLOOKUP(AL49,'シフト記号表（勤務時間帯）'!$C$6:$U$35,19,FALSE))</f>
        <v/>
      </c>
      <c r="AM51" s="530" t="str">
        <f>IF(AM49="","",VLOOKUP(AM49,'シフト記号表（勤務時間帯）'!$C$6:$U$35,19,FALSE))</f>
        <v/>
      </c>
      <c r="AN51" s="530" t="str">
        <f>IF(AN49="","",VLOOKUP(AN49,'シフト記号表（勤務時間帯）'!$C$6:$U$35,19,FALSE))</f>
        <v/>
      </c>
      <c r="AO51" s="530" t="str">
        <f>IF(AO49="","",VLOOKUP(AO49,'シフト記号表（勤務時間帯）'!$C$6:$U$35,19,FALSE))</f>
        <v/>
      </c>
      <c r="AP51" s="530" t="str">
        <f>IF(AP49="","",VLOOKUP(AP49,'シフト記号表（勤務時間帯）'!$C$6:$U$35,19,FALSE))</f>
        <v/>
      </c>
      <c r="AQ51" s="530" t="str">
        <f>IF(AQ49="","",VLOOKUP(AQ49,'シフト記号表（勤務時間帯）'!$C$6:$U$35,19,FALSE))</f>
        <v/>
      </c>
      <c r="AR51" s="530" t="str">
        <f>IF(AR49="","",VLOOKUP(AR49,'シフト記号表（勤務時間帯）'!$C$6:$U$35,19,FALSE))</f>
        <v/>
      </c>
      <c r="AS51" s="530" t="str">
        <f>IF(AS49="","",VLOOKUP(AS49,'シフト記号表（勤務時間帯）'!$C$6:$U$35,19,FALSE))</f>
        <v/>
      </c>
      <c r="AT51" s="530" t="str">
        <f>IF(AT49="","",VLOOKUP(AT49,'シフト記号表（勤務時間帯）'!$C$6:$U$35,19,FALSE))</f>
        <v/>
      </c>
      <c r="AU51" s="530" t="str">
        <f>IF(AU49="","",VLOOKUP(AU49,'シフト記号表（勤務時間帯）'!$C$6:$U$35,19,FALSE))</f>
        <v/>
      </c>
      <c r="AV51" s="530" t="str">
        <f>IF(AV49="","",VLOOKUP(AV49,'シフト記号表（勤務時間帯）'!$C$6:$U$35,19,FALSE))</f>
        <v/>
      </c>
      <c r="AW51" s="531" t="str">
        <f>IF(AW49="","",VLOOKUP(AW49,'シフト記号表（勤務時間帯）'!$C$6:$U$35,19,FALSE))</f>
        <v/>
      </c>
      <c r="AX51" s="1036">
        <f>IF($BB$4="４週",SUM(S51:AT51),IF($BB$4="暦月",SUM(S51:AW51),""))</f>
        <v>0</v>
      </c>
      <c r="AY51" s="1037"/>
      <c r="AZ51" s="1038">
        <f>IF($BB$4="４週",AX51/4,IF($BB$4="暦月",AX51/($BB$7/7),""))</f>
        <v>0</v>
      </c>
      <c r="BA51" s="1039"/>
      <c r="BB51" s="1024"/>
      <c r="BC51" s="1024"/>
      <c r="BD51" s="1024"/>
      <c r="BE51" s="1024"/>
      <c r="BF51" s="1024"/>
      <c r="BG51" s="1025"/>
    </row>
    <row r="52" spans="1:59" s="410" customFormat="1" ht="6" customHeight="1" thickBot="1" x14ac:dyDescent="0.45">
      <c r="A52" s="476"/>
      <c r="B52" s="460"/>
      <c r="C52" s="460"/>
      <c r="D52" s="460"/>
      <c r="E52" s="460"/>
      <c r="F52" s="460"/>
      <c r="G52" s="460"/>
      <c r="H52" s="461"/>
      <c r="I52" s="461"/>
      <c r="J52" s="460"/>
      <c r="K52" s="460"/>
      <c r="L52" s="460"/>
      <c r="M52" s="460"/>
      <c r="N52" s="460"/>
      <c r="O52" s="460"/>
      <c r="P52" s="462"/>
      <c r="Q52" s="462"/>
      <c r="R52" s="462"/>
      <c r="S52" s="460"/>
      <c r="T52" s="460"/>
      <c r="U52" s="460"/>
      <c r="V52" s="460"/>
      <c r="W52" s="460"/>
      <c r="X52" s="460"/>
      <c r="Y52" s="460"/>
      <c r="Z52" s="460"/>
      <c r="AA52" s="460"/>
      <c r="AB52" s="460"/>
      <c r="AC52" s="460"/>
      <c r="AD52" s="460"/>
      <c r="AE52" s="460"/>
      <c r="AF52" s="460"/>
      <c r="AG52" s="460"/>
      <c r="AH52" s="460"/>
      <c r="AI52" s="460"/>
      <c r="AJ52" s="460"/>
      <c r="AK52" s="460"/>
      <c r="AL52" s="460"/>
      <c r="AM52" s="460"/>
      <c r="AN52" s="460"/>
      <c r="AO52" s="460"/>
      <c r="AP52" s="460"/>
      <c r="AQ52" s="460"/>
      <c r="AR52" s="460"/>
      <c r="AS52" s="460"/>
      <c r="AT52" s="460"/>
      <c r="AU52" s="460"/>
      <c r="AV52" s="460"/>
      <c r="AW52" s="460"/>
      <c r="AX52" s="535"/>
      <c r="AY52" s="535"/>
      <c r="AZ52" s="536"/>
      <c r="BA52" s="536"/>
      <c r="BB52" s="463"/>
      <c r="BC52" s="463"/>
      <c r="BD52" s="463"/>
      <c r="BE52" s="463"/>
      <c r="BF52" s="463"/>
      <c r="BG52" s="463"/>
    </row>
    <row r="53" spans="1:59" s="409" customFormat="1" ht="20.25" customHeight="1" x14ac:dyDescent="0.4">
      <c r="A53" s="478"/>
      <c r="B53" s="459"/>
      <c r="C53" s="459"/>
      <c r="D53" s="459"/>
      <c r="E53" s="993" t="s">
        <v>550</v>
      </c>
      <c r="F53" s="993"/>
      <c r="G53" s="993"/>
      <c r="H53" s="993"/>
      <c r="I53" s="993"/>
      <c r="J53" s="993"/>
      <c r="K53" s="993"/>
      <c r="L53" s="993"/>
      <c r="M53" s="993"/>
      <c r="N53" s="993"/>
      <c r="O53" s="993"/>
      <c r="P53" s="993"/>
      <c r="Q53" s="993"/>
      <c r="R53" s="994"/>
      <c r="S53" s="532" t="str">
        <f t="shared" ref="S53:X53" si="1">IF(SUMIF($G$16:$G$51, "生活相談員", S16:S51)=0,"",SUMIF($G$16:$G$51,"生活相談員",S16:S51))</f>
        <v/>
      </c>
      <c r="T53" s="533" t="str">
        <f t="shared" si="1"/>
        <v/>
      </c>
      <c r="U53" s="533" t="str">
        <f t="shared" si="1"/>
        <v/>
      </c>
      <c r="V53" s="533" t="str">
        <f t="shared" si="1"/>
        <v/>
      </c>
      <c r="W53" s="533" t="str">
        <f t="shared" si="1"/>
        <v/>
      </c>
      <c r="X53" s="533" t="str">
        <f t="shared" si="1"/>
        <v/>
      </c>
      <c r="Y53" s="533" t="str">
        <f t="shared" ref="Y53:AV53" si="2">IF(SUMIF($G$16:$G$51, "生活相談員", Y16:Y51)=0,"",SUMIF($G$16:$G$51,"生活相談員",Y16:Y51))</f>
        <v/>
      </c>
      <c r="Z53" s="533" t="str">
        <f t="shared" si="2"/>
        <v/>
      </c>
      <c r="AA53" s="533" t="str">
        <f t="shared" si="2"/>
        <v/>
      </c>
      <c r="AB53" s="533" t="str">
        <f t="shared" si="2"/>
        <v/>
      </c>
      <c r="AC53" s="533" t="str">
        <f t="shared" si="2"/>
        <v/>
      </c>
      <c r="AD53" s="533" t="str">
        <f t="shared" si="2"/>
        <v/>
      </c>
      <c r="AE53" s="533" t="str">
        <f t="shared" si="2"/>
        <v/>
      </c>
      <c r="AF53" s="533" t="str">
        <f t="shared" si="2"/>
        <v/>
      </c>
      <c r="AG53" s="533" t="str">
        <f t="shared" si="2"/>
        <v/>
      </c>
      <c r="AH53" s="533" t="str">
        <f t="shared" si="2"/>
        <v/>
      </c>
      <c r="AI53" s="533" t="str">
        <f t="shared" si="2"/>
        <v/>
      </c>
      <c r="AJ53" s="533" t="str">
        <f t="shared" si="2"/>
        <v/>
      </c>
      <c r="AK53" s="533" t="str">
        <f t="shared" si="2"/>
        <v/>
      </c>
      <c r="AL53" s="533" t="str">
        <f t="shared" si="2"/>
        <v/>
      </c>
      <c r="AM53" s="533" t="str">
        <f t="shared" si="2"/>
        <v/>
      </c>
      <c r="AN53" s="533" t="str">
        <f t="shared" si="2"/>
        <v/>
      </c>
      <c r="AO53" s="533" t="str">
        <f t="shared" si="2"/>
        <v/>
      </c>
      <c r="AP53" s="533" t="str">
        <f t="shared" si="2"/>
        <v/>
      </c>
      <c r="AQ53" s="533" t="str">
        <f t="shared" si="2"/>
        <v/>
      </c>
      <c r="AR53" s="533" t="str">
        <f t="shared" si="2"/>
        <v/>
      </c>
      <c r="AS53" s="533" t="str">
        <f t="shared" si="2"/>
        <v/>
      </c>
      <c r="AT53" s="533" t="str">
        <f t="shared" si="2"/>
        <v/>
      </c>
      <c r="AU53" s="533" t="str">
        <f t="shared" si="2"/>
        <v/>
      </c>
      <c r="AV53" s="533" t="str">
        <f t="shared" si="2"/>
        <v/>
      </c>
      <c r="AW53" s="533" t="str">
        <f>IF(SUMIF($G$16:$G$51, "生活相談員", AW16:AW51)=0,"",SUMIF($G$16:$G$51,"生活相談員",AW16:AW51))</f>
        <v/>
      </c>
      <c r="AX53" s="991" t="str">
        <f>IF(SUMIF($G$16:$G$51, "生活相談員", AX16:AX51)=0,"",SUMIF($G$16:$G$51,"生活相談員",AX16:AX51))</f>
        <v/>
      </c>
      <c r="AY53" s="991"/>
      <c r="AZ53" s="992" t="str">
        <f>IF(SUMIF($G$16:$G$51, "生活相談員", AZ16:AZ51)=0,"",SUMIF($G$16:$G$51,"生活相談員",AZ16:AZ51))</f>
        <v/>
      </c>
      <c r="BA53" s="992"/>
      <c r="BB53" s="990"/>
      <c r="BC53" s="990"/>
      <c r="BD53" s="990"/>
      <c r="BE53" s="990"/>
      <c r="BF53" s="990"/>
      <c r="BG53" s="990"/>
    </row>
    <row r="54" spans="1:59" s="409" customFormat="1" ht="20.25" customHeight="1" x14ac:dyDescent="0.4">
      <c r="A54" s="479"/>
      <c r="B54" s="437"/>
      <c r="C54" s="437"/>
      <c r="D54" s="437"/>
      <c r="E54" s="995" t="s">
        <v>547</v>
      </c>
      <c r="F54" s="995"/>
      <c r="G54" s="995"/>
      <c r="H54" s="995"/>
      <c r="I54" s="995"/>
      <c r="J54" s="995"/>
      <c r="K54" s="995"/>
      <c r="L54" s="995"/>
      <c r="M54" s="995"/>
      <c r="N54" s="995"/>
      <c r="O54" s="995"/>
      <c r="P54" s="995"/>
      <c r="Q54" s="995"/>
      <c r="R54" s="996"/>
      <c r="S54" s="532" t="str">
        <f>IF(SUMIF($G$16:$G$51, "介護職員", S16:S51)=0,"",SUMIF($G$16:$G$51,"介護職員",S16:S51))</f>
        <v/>
      </c>
      <c r="T54" s="533" t="str">
        <f>IF(SUMIF($G$16:$G$51, "介護職員", T16:T51)=0,"",SUMIF($G$16:$G$51,"介護職員",T16:T51))</f>
        <v/>
      </c>
      <c r="U54" s="533" t="str">
        <f>IF(SUMIF($G$16:$G$51, "介護職員", U16:U51)=0,"",SUMIF($G$16:$G$51,"介護職員",U16:U51))</f>
        <v/>
      </c>
      <c r="V54" s="533" t="str">
        <f t="shared" ref="V54:AV54" si="3">IF(SUMIF($G$16:$G$51, "介護職員", V16:V51)=0,"",SUMIF($G$16:$G$51,"介護職員",V16:V51))</f>
        <v/>
      </c>
      <c r="W54" s="533" t="str">
        <f t="shared" si="3"/>
        <v/>
      </c>
      <c r="X54" s="533" t="str">
        <f t="shared" si="3"/>
        <v/>
      </c>
      <c r="Y54" s="533" t="str">
        <f t="shared" si="3"/>
        <v/>
      </c>
      <c r="Z54" s="533" t="str">
        <f t="shared" si="3"/>
        <v/>
      </c>
      <c r="AA54" s="533" t="str">
        <f t="shared" si="3"/>
        <v/>
      </c>
      <c r="AB54" s="533" t="str">
        <f t="shared" si="3"/>
        <v/>
      </c>
      <c r="AC54" s="533" t="str">
        <f t="shared" si="3"/>
        <v/>
      </c>
      <c r="AD54" s="533" t="str">
        <f t="shared" si="3"/>
        <v/>
      </c>
      <c r="AE54" s="533" t="str">
        <f t="shared" si="3"/>
        <v/>
      </c>
      <c r="AF54" s="533" t="str">
        <f t="shared" si="3"/>
        <v/>
      </c>
      <c r="AG54" s="533" t="str">
        <f t="shared" si="3"/>
        <v/>
      </c>
      <c r="AH54" s="533" t="str">
        <f t="shared" si="3"/>
        <v/>
      </c>
      <c r="AI54" s="533" t="str">
        <f t="shared" si="3"/>
        <v/>
      </c>
      <c r="AJ54" s="533" t="str">
        <f t="shared" si="3"/>
        <v/>
      </c>
      <c r="AK54" s="533" t="str">
        <f t="shared" si="3"/>
        <v/>
      </c>
      <c r="AL54" s="533" t="str">
        <f t="shared" si="3"/>
        <v/>
      </c>
      <c r="AM54" s="533" t="str">
        <f t="shared" si="3"/>
        <v/>
      </c>
      <c r="AN54" s="533" t="str">
        <f t="shared" si="3"/>
        <v/>
      </c>
      <c r="AO54" s="533" t="str">
        <f t="shared" si="3"/>
        <v/>
      </c>
      <c r="AP54" s="533" t="str">
        <f t="shared" si="3"/>
        <v/>
      </c>
      <c r="AQ54" s="533" t="str">
        <f t="shared" si="3"/>
        <v/>
      </c>
      <c r="AR54" s="533" t="str">
        <f t="shared" si="3"/>
        <v/>
      </c>
      <c r="AS54" s="533" t="str">
        <f t="shared" si="3"/>
        <v/>
      </c>
      <c r="AT54" s="533" t="str">
        <f t="shared" si="3"/>
        <v/>
      </c>
      <c r="AU54" s="533" t="str">
        <f t="shared" si="3"/>
        <v/>
      </c>
      <c r="AV54" s="533" t="str">
        <f t="shared" si="3"/>
        <v/>
      </c>
      <c r="AW54" s="533" t="str">
        <f>IF(SUMIF($G$16:$G$51, "介護職員", AW16:AW51)=0,"",SUMIF($G$16:$G$51,"介護職員",AW16:AW51))</f>
        <v/>
      </c>
      <c r="AX54" s="991" t="str">
        <f>IF(SUMIF($G$16:$G$51, "介護職員", AX16:AX51)=0,"",SUMIF($G$16:$G$51,"介護職員",AX16:AX51))</f>
        <v/>
      </c>
      <c r="AY54" s="991"/>
      <c r="AZ54" s="992" t="str">
        <f>IF(SUMIF($G$16:$G$51, "介護職員", AZ16:AZ51)=0,"",SUMIF($G$16:$G$51,"介護職員",AZ16:AZ51))</f>
        <v/>
      </c>
      <c r="BA54" s="992"/>
      <c r="BB54" s="990"/>
      <c r="BC54" s="990"/>
      <c r="BD54" s="990"/>
      <c r="BE54" s="990"/>
      <c r="BF54" s="990"/>
      <c r="BG54" s="990"/>
    </row>
    <row r="55" spans="1:59" s="409" customFormat="1" ht="20.25" customHeight="1" x14ac:dyDescent="0.4">
      <c r="A55" s="479"/>
      <c r="B55" s="437"/>
      <c r="C55" s="437"/>
      <c r="D55" s="437"/>
      <c r="E55" s="995" t="s">
        <v>551</v>
      </c>
      <c r="F55" s="995"/>
      <c r="G55" s="995"/>
      <c r="H55" s="995"/>
      <c r="I55" s="995"/>
      <c r="J55" s="995"/>
      <c r="K55" s="995"/>
      <c r="L55" s="995"/>
      <c r="M55" s="995"/>
      <c r="N55" s="995"/>
      <c r="O55" s="995"/>
      <c r="P55" s="995"/>
      <c r="Q55" s="995"/>
      <c r="R55" s="996"/>
      <c r="S55" s="470"/>
      <c r="T55" s="425"/>
      <c r="U55" s="425"/>
      <c r="V55" s="425"/>
      <c r="W55" s="425"/>
      <c r="X55" s="425"/>
      <c r="Y55" s="425"/>
      <c r="Z55" s="425"/>
      <c r="AA55" s="425"/>
      <c r="AB55" s="425"/>
      <c r="AC55" s="425"/>
      <c r="AD55" s="425"/>
      <c r="AE55" s="425"/>
      <c r="AF55" s="425"/>
      <c r="AG55" s="425"/>
      <c r="AH55" s="425"/>
      <c r="AI55" s="425"/>
      <c r="AJ55" s="425"/>
      <c r="AK55" s="425"/>
      <c r="AL55" s="425"/>
      <c r="AM55" s="425"/>
      <c r="AN55" s="425"/>
      <c r="AO55" s="425"/>
      <c r="AP55" s="425"/>
      <c r="AQ55" s="425"/>
      <c r="AR55" s="425"/>
      <c r="AS55" s="425"/>
      <c r="AT55" s="425"/>
      <c r="AU55" s="425"/>
      <c r="AV55" s="425"/>
      <c r="AW55" s="424"/>
      <c r="AX55" s="989"/>
      <c r="AY55" s="989"/>
      <c r="AZ55" s="989"/>
      <c r="BA55" s="989"/>
      <c r="BB55" s="990"/>
      <c r="BC55" s="990"/>
      <c r="BD55" s="990"/>
      <c r="BE55" s="990"/>
      <c r="BF55" s="990"/>
      <c r="BG55" s="990"/>
    </row>
    <row r="56" spans="1:59" s="409" customFormat="1" ht="20.25" customHeight="1" x14ac:dyDescent="0.4">
      <c r="A56" s="479"/>
      <c r="B56" s="437"/>
      <c r="C56" s="437"/>
      <c r="D56" s="437"/>
      <c r="E56" s="995" t="s">
        <v>552</v>
      </c>
      <c r="F56" s="995"/>
      <c r="G56" s="995"/>
      <c r="H56" s="995"/>
      <c r="I56" s="995"/>
      <c r="J56" s="995"/>
      <c r="K56" s="995"/>
      <c r="L56" s="995"/>
      <c r="M56" s="995"/>
      <c r="N56" s="995"/>
      <c r="O56" s="995"/>
      <c r="P56" s="995"/>
      <c r="Q56" s="995"/>
      <c r="R56" s="996"/>
      <c r="S56" s="470"/>
      <c r="T56" s="425"/>
      <c r="U56" s="425"/>
      <c r="V56" s="425"/>
      <c r="W56" s="425"/>
      <c r="X56" s="425"/>
      <c r="Y56" s="425"/>
      <c r="Z56" s="425"/>
      <c r="AA56" s="425"/>
      <c r="AB56" s="425"/>
      <c r="AC56" s="425"/>
      <c r="AD56" s="425"/>
      <c r="AE56" s="425"/>
      <c r="AF56" s="425"/>
      <c r="AG56" s="425"/>
      <c r="AH56" s="425"/>
      <c r="AI56" s="425"/>
      <c r="AJ56" s="425"/>
      <c r="AK56" s="425"/>
      <c r="AL56" s="425"/>
      <c r="AM56" s="425"/>
      <c r="AN56" s="425"/>
      <c r="AO56" s="425"/>
      <c r="AP56" s="425"/>
      <c r="AQ56" s="425"/>
      <c r="AR56" s="425"/>
      <c r="AS56" s="425"/>
      <c r="AT56" s="425"/>
      <c r="AU56" s="425"/>
      <c r="AV56" s="425"/>
      <c r="AW56" s="424"/>
      <c r="AX56" s="989"/>
      <c r="AY56" s="989"/>
      <c r="AZ56" s="989"/>
      <c r="BA56" s="989"/>
      <c r="BB56" s="990"/>
      <c r="BC56" s="990"/>
      <c r="BD56" s="990"/>
      <c r="BE56" s="990"/>
      <c r="BF56" s="990"/>
      <c r="BG56" s="990"/>
    </row>
    <row r="57" spans="1:59" s="409" customFormat="1" ht="20.25" customHeight="1" thickBot="1" x14ac:dyDescent="0.45">
      <c r="A57" s="480"/>
      <c r="B57" s="471"/>
      <c r="C57" s="471"/>
      <c r="D57" s="471"/>
      <c r="E57" s="997" t="s">
        <v>553</v>
      </c>
      <c r="F57" s="997"/>
      <c r="G57" s="997"/>
      <c r="H57" s="997"/>
      <c r="I57" s="997"/>
      <c r="J57" s="997"/>
      <c r="K57" s="997"/>
      <c r="L57" s="997"/>
      <c r="M57" s="997"/>
      <c r="N57" s="997"/>
      <c r="O57" s="997"/>
      <c r="P57" s="997"/>
      <c r="Q57" s="997"/>
      <c r="R57" s="998"/>
      <c r="S57" s="469" t="str">
        <f>IF(S56&lt;&gt;"",IF(S55&gt;15,((S55-15)/5+1)*S56,S56),"")</f>
        <v/>
      </c>
      <c r="T57" s="436" t="str">
        <f t="shared" ref="T57:AW57" si="4">IF(T56&lt;&gt;"",IF(T55&gt;15,((T55-15)/5+1)*T56,T56),"")</f>
        <v/>
      </c>
      <c r="U57" s="436" t="str">
        <f>IF(U56&lt;&gt;"",IF(U55&gt;15,((U55-15)/5+1)*U56,U56),"")</f>
        <v/>
      </c>
      <c r="V57" s="436" t="str">
        <f t="shared" si="4"/>
        <v/>
      </c>
      <c r="W57" s="436" t="str">
        <f t="shared" si="4"/>
        <v/>
      </c>
      <c r="X57" s="436" t="str">
        <f t="shared" si="4"/>
        <v/>
      </c>
      <c r="Y57" s="436" t="str">
        <f t="shared" si="4"/>
        <v/>
      </c>
      <c r="Z57" s="436" t="str">
        <f t="shared" si="4"/>
        <v/>
      </c>
      <c r="AA57" s="436" t="str">
        <f t="shared" si="4"/>
        <v/>
      </c>
      <c r="AB57" s="436" t="str">
        <f t="shared" si="4"/>
        <v/>
      </c>
      <c r="AC57" s="436" t="str">
        <f t="shared" si="4"/>
        <v/>
      </c>
      <c r="AD57" s="436" t="str">
        <f t="shared" si="4"/>
        <v/>
      </c>
      <c r="AE57" s="436" t="str">
        <f t="shared" si="4"/>
        <v/>
      </c>
      <c r="AF57" s="436" t="str">
        <f t="shared" si="4"/>
        <v/>
      </c>
      <c r="AG57" s="436" t="str">
        <f t="shared" si="4"/>
        <v/>
      </c>
      <c r="AH57" s="436" t="str">
        <f t="shared" si="4"/>
        <v/>
      </c>
      <c r="AI57" s="436" t="str">
        <f t="shared" si="4"/>
        <v/>
      </c>
      <c r="AJ57" s="436" t="str">
        <f t="shared" si="4"/>
        <v/>
      </c>
      <c r="AK57" s="436" t="str">
        <f t="shared" si="4"/>
        <v/>
      </c>
      <c r="AL57" s="436" t="str">
        <f t="shared" si="4"/>
        <v/>
      </c>
      <c r="AM57" s="436" t="str">
        <f t="shared" si="4"/>
        <v/>
      </c>
      <c r="AN57" s="436" t="str">
        <f t="shared" si="4"/>
        <v/>
      </c>
      <c r="AO57" s="436" t="str">
        <f t="shared" si="4"/>
        <v/>
      </c>
      <c r="AP57" s="436" t="str">
        <f t="shared" si="4"/>
        <v/>
      </c>
      <c r="AQ57" s="436" t="str">
        <f t="shared" si="4"/>
        <v/>
      </c>
      <c r="AR57" s="436" t="str">
        <f t="shared" si="4"/>
        <v/>
      </c>
      <c r="AS57" s="436" t="str">
        <f t="shared" si="4"/>
        <v/>
      </c>
      <c r="AT57" s="436" t="str">
        <f t="shared" si="4"/>
        <v/>
      </c>
      <c r="AU57" s="436" t="str">
        <f t="shared" si="4"/>
        <v/>
      </c>
      <c r="AV57" s="436" t="str">
        <f t="shared" si="4"/>
        <v/>
      </c>
      <c r="AW57" s="464" t="str">
        <f t="shared" si="4"/>
        <v/>
      </c>
      <c r="AX57" s="989"/>
      <c r="AY57" s="989"/>
      <c r="AZ57" s="989"/>
      <c r="BA57" s="989"/>
      <c r="BB57" s="990"/>
      <c r="BC57" s="990"/>
      <c r="BD57" s="990"/>
      <c r="BE57" s="990"/>
      <c r="BF57" s="990"/>
      <c r="BG57" s="990"/>
    </row>
    <row r="58" spans="1:59" s="409" customFormat="1" ht="20.25" customHeight="1" x14ac:dyDescent="0.3">
      <c r="A58" s="1132" t="s">
        <v>508</v>
      </c>
      <c r="B58" s="1081"/>
      <c r="C58" s="1081"/>
      <c r="D58" s="1081"/>
      <c r="E58" s="1081"/>
      <c r="F58" s="1081"/>
      <c r="G58" s="1081"/>
      <c r="H58" s="1081"/>
      <c r="I58" s="1081"/>
      <c r="J58" s="980" t="s">
        <v>504</v>
      </c>
      <c r="K58" s="981"/>
      <c r="L58" s="981"/>
      <c r="M58" s="981"/>
      <c r="N58" s="981"/>
      <c r="O58" s="981"/>
      <c r="P58" s="981"/>
      <c r="Q58" s="981"/>
      <c r="R58" s="982"/>
      <c r="S58" s="469" t="str">
        <f t="shared" ref="S58:AB61" si="5">IF($J58="","",IF(COUNTIFS($G$16:$G$51,$J58,S$16:S$51,"&gt;0")=0,"",COUNTIFS($G$16:$G$51,$J58,S$16:S$51,"&gt;0")))</f>
        <v/>
      </c>
      <c r="T58" s="436" t="str">
        <f t="shared" si="5"/>
        <v/>
      </c>
      <c r="U58" s="436" t="str">
        <f t="shared" si="5"/>
        <v/>
      </c>
      <c r="V58" s="436" t="str">
        <f t="shared" si="5"/>
        <v/>
      </c>
      <c r="W58" s="436" t="str">
        <f t="shared" si="5"/>
        <v/>
      </c>
      <c r="X58" s="436" t="str">
        <f t="shared" si="5"/>
        <v/>
      </c>
      <c r="Y58" s="436" t="str">
        <f t="shared" si="5"/>
        <v/>
      </c>
      <c r="Z58" s="436" t="str">
        <f t="shared" si="5"/>
        <v/>
      </c>
      <c r="AA58" s="436" t="str">
        <f t="shared" si="5"/>
        <v/>
      </c>
      <c r="AB58" s="436" t="str">
        <f t="shared" si="5"/>
        <v/>
      </c>
      <c r="AC58" s="436" t="str">
        <f t="shared" ref="AC58:AL61" si="6">IF($J58="","",IF(COUNTIFS($G$16:$G$51,$J58,AC$16:AC$51,"&gt;0")=0,"",COUNTIFS($G$16:$G$51,$J58,AC$16:AC$51,"&gt;0")))</f>
        <v/>
      </c>
      <c r="AD58" s="436" t="str">
        <f t="shared" si="6"/>
        <v/>
      </c>
      <c r="AE58" s="436" t="str">
        <f t="shared" si="6"/>
        <v/>
      </c>
      <c r="AF58" s="436" t="str">
        <f t="shared" si="6"/>
        <v/>
      </c>
      <c r="AG58" s="436" t="str">
        <f t="shared" si="6"/>
        <v/>
      </c>
      <c r="AH58" s="436" t="str">
        <f t="shared" si="6"/>
        <v/>
      </c>
      <c r="AI58" s="436" t="str">
        <f t="shared" si="6"/>
        <v/>
      </c>
      <c r="AJ58" s="436" t="str">
        <f t="shared" si="6"/>
        <v/>
      </c>
      <c r="AK58" s="436" t="str">
        <f t="shared" si="6"/>
        <v/>
      </c>
      <c r="AL58" s="436" t="str">
        <f t="shared" si="6"/>
        <v/>
      </c>
      <c r="AM58" s="436" t="str">
        <f t="shared" ref="AM58:AW61" si="7">IF($J58="","",IF(COUNTIFS($G$16:$G$51,$J58,AM$16:AM$51,"&gt;0")=0,"",COUNTIFS($G$16:$G$51,$J58,AM$16:AM$51,"&gt;0")))</f>
        <v/>
      </c>
      <c r="AN58" s="436" t="str">
        <f t="shared" si="7"/>
        <v/>
      </c>
      <c r="AO58" s="436" t="str">
        <f t="shared" si="7"/>
        <v/>
      </c>
      <c r="AP58" s="436" t="str">
        <f t="shared" si="7"/>
        <v/>
      </c>
      <c r="AQ58" s="436" t="str">
        <f t="shared" si="7"/>
        <v/>
      </c>
      <c r="AR58" s="436" t="str">
        <f t="shared" si="7"/>
        <v/>
      </c>
      <c r="AS58" s="436" t="str">
        <f t="shared" si="7"/>
        <v/>
      </c>
      <c r="AT58" s="436" t="str">
        <f t="shared" si="7"/>
        <v/>
      </c>
      <c r="AU58" s="436" t="str">
        <f t="shared" si="7"/>
        <v/>
      </c>
      <c r="AV58" s="436" t="str">
        <f t="shared" si="7"/>
        <v/>
      </c>
      <c r="AW58" s="436" t="str">
        <f t="shared" si="7"/>
        <v/>
      </c>
      <c r="AX58" s="989"/>
      <c r="AY58" s="989"/>
      <c r="AZ58" s="989"/>
      <c r="BA58" s="989"/>
      <c r="BB58" s="990"/>
      <c r="BC58" s="990"/>
      <c r="BD58" s="990"/>
      <c r="BE58" s="990"/>
      <c r="BF58" s="990"/>
      <c r="BG58" s="990"/>
    </row>
    <row r="59" spans="1:59" s="409" customFormat="1" ht="20.25" customHeight="1" x14ac:dyDescent="0.3">
      <c r="A59" s="1133"/>
      <c r="B59" s="1083"/>
      <c r="C59" s="1083"/>
      <c r="D59" s="1083"/>
      <c r="E59" s="1083"/>
      <c r="F59" s="1083"/>
      <c r="G59" s="1083"/>
      <c r="H59" s="1083"/>
      <c r="I59" s="1083"/>
      <c r="J59" s="983" t="s">
        <v>506</v>
      </c>
      <c r="K59" s="984"/>
      <c r="L59" s="984"/>
      <c r="M59" s="984"/>
      <c r="N59" s="984"/>
      <c r="O59" s="984"/>
      <c r="P59" s="984"/>
      <c r="Q59" s="984"/>
      <c r="R59" s="985"/>
      <c r="S59" s="469" t="str">
        <f t="shared" si="5"/>
        <v/>
      </c>
      <c r="T59" s="436" t="str">
        <f t="shared" si="5"/>
        <v/>
      </c>
      <c r="U59" s="436" t="str">
        <f t="shared" si="5"/>
        <v/>
      </c>
      <c r="V59" s="436" t="str">
        <f t="shared" si="5"/>
        <v/>
      </c>
      <c r="W59" s="436" t="str">
        <f t="shared" si="5"/>
        <v/>
      </c>
      <c r="X59" s="436" t="str">
        <f t="shared" si="5"/>
        <v/>
      </c>
      <c r="Y59" s="436" t="str">
        <f t="shared" si="5"/>
        <v/>
      </c>
      <c r="Z59" s="436" t="str">
        <f t="shared" si="5"/>
        <v/>
      </c>
      <c r="AA59" s="436" t="str">
        <f t="shared" si="5"/>
        <v/>
      </c>
      <c r="AB59" s="436" t="str">
        <f t="shared" si="5"/>
        <v/>
      </c>
      <c r="AC59" s="436" t="str">
        <f t="shared" si="6"/>
        <v/>
      </c>
      <c r="AD59" s="436" t="str">
        <f t="shared" si="6"/>
        <v/>
      </c>
      <c r="AE59" s="436" t="str">
        <f t="shared" si="6"/>
        <v/>
      </c>
      <c r="AF59" s="436" t="str">
        <f t="shared" si="6"/>
        <v/>
      </c>
      <c r="AG59" s="436" t="str">
        <f t="shared" si="6"/>
        <v/>
      </c>
      <c r="AH59" s="436" t="str">
        <f t="shared" si="6"/>
        <v/>
      </c>
      <c r="AI59" s="436" t="str">
        <f t="shared" si="6"/>
        <v/>
      </c>
      <c r="AJ59" s="436" t="str">
        <f t="shared" si="6"/>
        <v/>
      </c>
      <c r="AK59" s="436" t="str">
        <f t="shared" si="6"/>
        <v/>
      </c>
      <c r="AL59" s="436" t="str">
        <f t="shared" si="6"/>
        <v/>
      </c>
      <c r="AM59" s="436" t="str">
        <f t="shared" si="7"/>
        <v/>
      </c>
      <c r="AN59" s="436" t="str">
        <f t="shared" si="7"/>
        <v/>
      </c>
      <c r="AO59" s="436" t="str">
        <f t="shared" si="7"/>
        <v/>
      </c>
      <c r="AP59" s="436" t="str">
        <f t="shared" si="7"/>
        <v/>
      </c>
      <c r="AQ59" s="436" t="str">
        <f t="shared" si="7"/>
        <v/>
      </c>
      <c r="AR59" s="436" t="str">
        <f t="shared" si="7"/>
        <v/>
      </c>
      <c r="AS59" s="436" t="str">
        <f t="shared" si="7"/>
        <v/>
      </c>
      <c r="AT59" s="436" t="str">
        <f t="shared" si="7"/>
        <v/>
      </c>
      <c r="AU59" s="436" t="str">
        <f t="shared" si="7"/>
        <v/>
      </c>
      <c r="AV59" s="436" t="str">
        <f t="shared" si="7"/>
        <v/>
      </c>
      <c r="AW59" s="436" t="str">
        <f t="shared" si="7"/>
        <v/>
      </c>
      <c r="AX59" s="989"/>
      <c r="AY59" s="989"/>
      <c r="AZ59" s="989"/>
      <c r="BA59" s="989"/>
      <c r="BB59" s="990"/>
      <c r="BC59" s="990"/>
      <c r="BD59" s="990"/>
      <c r="BE59" s="990"/>
      <c r="BF59" s="990"/>
      <c r="BG59" s="990"/>
    </row>
    <row r="60" spans="1:59" s="409" customFormat="1" ht="20.25" customHeight="1" x14ac:dyDescent="0.3">
      <c r="A60" s="1133"/>
      <c r="B60" s="1083"/>
      <c r="C60" s="1083"/>
      <c r="D60" s="1083"/>
      <c r="E60" s="1083"/>
      <c r="F60" s="1083"/>
      <c r="G60" s="1083"/>
      <c r="H60" s="1083"/>
      <c r="I60" s="1083"/>
      <c r="J60" s="983" t="s">
        <v>505</v>
      </c>
      <c r="K60" s="984"/>
      <c r="L60" s="984"/>
      <c r="M60" s="984"/>
      <c r="N60" s="984"/>
      <c r="O60" s="984"/>
      <c r="P60" s="984"/>
      <c r="Q60" s="984"/>
      <c r="R60" s="985"/>
      <c r="S60" s="469" t="str">
        <f t="shared" si="5"/>
        <v/>
      </c>
      <c r="T60" s="436" t="str">
        <f t="shared" si="5"/>
        <v/>
      </c>
      <c r="U60" s="436" t="str">
        <f t="shared" si="5"/>
        <v/>
      </c>
      <c r="V60" s="436" t="str">
        <f t="shared" si="5"/>
        <v/>
      </c>
      <c r="W60" s="436" t="str">
        <f t="shared" si="5"/>
        <v/>
      </c>
      <c r="X60" s="436" t="str">
        <f t="shared" si="5"/>
        <v/>
      </c>
      <c r="Y60" s="436" t="str">
        <f t="shared" si="5"/>
        <v/>
      </c>
      <c r="Z60" s="436" t="str">
        <f t="shared" si="5"/>
        <v/>
      </c>
      <c r="AA60" s="436" t="str">
        <f t="shared" si="5"/>
        <v/>
      </c>
      <c r="AB60" s="436" t="str">
        <f t="shared" si="5"/>
        <v/>
      </c>
      <c r="AC60" s="436" t="str">
        <f t="shared" si="6"/>
        <v/>
      </c>
      <c r="AD60" s="436" t="str">
        <f t="shared" si="6"/>
        <v/>
      </c>
      <c r="AE60" s="436" t="str">
        <f t="shared" si="6"/>
        <v/>
      </c>
      <c r="AF60" s="436" t="str">
        <f t="shared" si="6"/>
        <v/>
      </c>
      <c r="AG60" s="436" t="str">
        <f t="shared" si="6"/>
        <v/>
      </c>
      <c r="AH60" s="436" t="str">
        <f t="shared" si="6"/>
        <v/>
      </c>
      <c r="AI60" s="436" t="str">
        <f t="shared" si="6"/>
        <v/>
      </c>
      <c r="AJ60" s="436" t="str">
        <f t="shared" si="6"/>
        <v/>
      </c>
      <c r="AK60" s="436" t="str">
        <f t="shared" si="6"/>
        <v/>
      </c>
      <c r="AL60" s="436" t="str">
        <f t="shared" si="6"/>
        <v/>
      </c>
      <c r="AM60" s="436" t="str">
        <f t="shared" si="7"/>
        <v/>
      </c>
      <c r="AN60" s="436" t="str">
        <f t="shared" si="7"/>
        <v/>
      </c>
      <c r="AO60" s="436" t="str">
        <f t="shared" si="7"/>
        <v/>
      </c>
      <c r="AP60" s="436" t="str">
        <f t="shared" si="7"/>
        <v/>
      </c>
      <c r="AQ60" s="436" t="str">
        <f t="shared" si="7"/>
        <v/>
      </c>
      <c r="AR60" s="436" t="str">
        <f t="shared" si="7"/>
        <v/>
      </c>
      <c r="AS60" s="436" t="str">
        <f t="shared" si="7"/>
        <v/>
      </c>
      <c r="AT60" s="436" t="str">
        <f t="shared" si="7"/>
        <v/>
      </c>
      <c r="AU60" s="436" t="str">
        <f t="shared" si="7"/>
        <v/>
      </c>
      <c r="AV60" s="436" t="str">
        <f t="shared" si="7"/>
        <v/>
      </c>
      <c r="AW60" s="436" t="str">
        <f t="shared" si="7"/>
        <v/>
      </c>
      <c r="AX60" s="989"/>
      <c r="AY60" s="989"/>
      <c r="AZ60" s="989"/>
      <c r="BA60" s="989"/>
      <c r="BB60" s="990"/>
      <c r="BC60" s="990"/>
      <c r="BD60" s="990"/>
      <c r="BE60" s="990"/>
      <c r="BF60" s="990"/>
      <c r="BG60" s="990"/>
    </row>
    <row r="61" spans="1:59" s="409" customFormat="1" ht="20.25" customHeight="1" x14ac:dyDescent="0.3">
      <c r="A61" s="1133"/>
      <c r="B61" s="1083"/>
      <c r="C61" s="1083"/>
      <c r="D61" s="1083"/>
      <c r="E61" s="1083"/>
      <c r="F61" s="1083"/>
      <c r="G61" s="1083"/>
      <c r="H61" s="1083"/>
      <c r="I61" s="1083"/>
      <c r="J61" s="983" t="s">
        <v>507</v>
      </c>
      <c r="K61" s="984"/>
      <c r="L61" s="984"/>
      <c r="M61" s="984"/>
      <c r="N61" s="984"/>
      <c r="O61" s="984"/>
      <c r="P61" s="984"/>
      <c r="Q61" s="984"/>
      <c r="R61" s="985"/>
      <c r="S61" s="469" t="str">
        <f t="shared" si="5"/>
        <v/>
      </c>
      <c r="T61" s="436" t="str">
        <f t="shared" si="5"/>
        <v/>
      </c>
      <c r="U61" s="436" t="str">
        <f t="shared" si="5"/>
        <v/>
      </c>
      <c r="V61" s="436" t="str">
        <f t="shared" si="5"/>
        <v/>
      </c>
      <c r="W61" s="436" t="str">
        <f t="shared" si="5"/>
        <v/>
      </c>
      <c r="X61" s="436" t="str">
        <f t="shared" si="5"/>
        <v/>
      </c>
      <c r="Y61" s="436" t="str">
        <f t="shared" si="5"/>
        <v/>
      </c>
      <c r="Z61" s="436" t="str">
        <f t="shared" si="5"/>
        <v/>
      </c>
      <c r="AA61" s="436" t="str">
        <f t="shared" si="5"/>
        <v/>
      </c>
      <c r="AB61" s="436" t="str">
        <f t="shared" si="5"/>
        <v/>
      </c>
      <c r="AC61" s="436" t="str">
        <f t="shared" si="6"/>
        <v/>
      </c>
      <c r="AD61" s="436" t="str">
        <f t="shared" si="6"/>
        <v/>
      </c>
      <c r="AE61" s="436" t="str">
        <f t="shared" si="6"/>
        <v/>
      </c>
      <c r="AF61" s="436" t="str">
        <f t="shared" si="6"/>
        <v/>
      </c>
      <c r="AG61" s="436" t="str">
        <f t="shared" si="6"/>
        <v/>
      </c>
      <c r="AH61" s="436" t="str">
        <f t="shared" si="6"/>
        <v/>
      </c>
      <c r="AI61" s="436" t="str">
        <f t="shared" si="6"/>
        <v/>
      </c>
      <c r="AJ61" s="436" t="str">
        <f t="shared" si="6"/>
        <v/>
      </c>
      <c r="AK61" s="436" t="str">
        <f t="shared" si="6"/>
        <v/>
      </c>
      <c r="AL61" s="436" t="str">
        <f t="shared" si="6"/>
        <v/>
      </c>
      <c r="AM61" s="436" t="str">
        <f t="shared" si="7"/>
        <v/>
      </c>
      <c r="AN61" s="436" t="str">
        <f t="shared" si="7"/>
        <v/>
      </c>
      <c r="AO61" s="436" t="str">
        <f t="shared" si="7"/>
        <v/>
      </c>
      <c r="AP61" s="436" t="str">
        <f t="shared" si="7"/>
        <v/>
      </c>
      <c r="AQ61" s="436" t="str">
        <f t="shared" si="7"/>
        <v/>
      </c>
      <c r="AR61" s="436" t="str">
        <f t="shared" si="7"/>
        <v/>
      </c>
      <c r="AS61" s="436" t="str">
        <f t="shared" si="7"/>
        <v/>
      </c>
      <c r="AT61" s="436" t="str">
        <f t="shared" si="7"/>
        <v/>
      </c>
      <c r="AU61" s="436" t="str">
        <f t="shared" si="7"/>
        <v/>
      </c>
      <c r="AV61" s="436" t="str">
        <f t="shared" si="7"/>
        <v/>
      </c>
      <c r="AW61" s="436" t="str">
        <f t="shared" si="7"/>
        <v/>
      </c>
      <c r="AX61" s="989"/>
      <c r="AY61" s="989"/>
      <c r="AZ61" s="989"/>
      <c r="BA61" s="989"/>
      <c r="BB61" s="990"/>
      <c r="BC61" s="990"/>
      <c r="BD61" s="990"/>
      <c r="BE61" s="990"/>
      <c r="BF61" s="990"/>
      <c r="BG61" s="990"/>
    </row>
    <row r="62" spans="1:59" s="409" customFormat="1" ht="20.25" customHeight="1" thickBot="1" x14ac:dyDescent="0.35">
      <c r="A62" s="1134"/>
      <c r="B62" s="1135"/>
      <c r="C62" s="1135"/>
      <c r="D62" s="1135"/>
      <c r="E62" s="1135"/>
      <c r="F62" s="1135"/>
      <c r="G62" s="1135"/>
      <c r="H62" s="1135"/>
      <c r="I62" s="1135"/>
      <c r="J62" s="986"/>
      <c r="K62" s="987"/>
      <c r="L62" s="987"/>
      <c r="M62" s="987"/>
      <c r="N62" s="987"/>
      <c r="O62" s="987"/>
      <c r="P62" s="987"/>
      <c r="Q62" s="987"/>
      <c r="R62" s="988"/>
      <c r="S62" s="470" t="str">
        <f>IF($J62="","",IF(COUNTIFS($G$16:$G$51,$J62,S$16:S$51,"&gt;0")=0,"",COUNTIFS($G$16:$G$51,$J62,S$16:S$51,"&gt;0")))</f>
        <v/>
      </c>
      <c r="T62" s="425"/>
      <c r="U62" s="425"/>
      <c r="V62" s="425"/>
      <c r="W62" s="425"/>
      <c r="X62" s="425"/>
      <c r="Y62" s="425"/>
      <c r="Z62" s="425"/>
      <c r="AA62" s="425"/>
      <c r="AB62" s="425"/>
      <c r="AC62" s="425"/>
      <c r="AD62" s="425"/>
      <c r="AE62" s="425"/>
      <c r="AF62" s="425"/>
      <c r="AG62" s="425"/>
      <c r="AH62" s="425"/>
      <c r="AI62" s="425"/>
      <c r="AJ62" s="425"/>
      <c r="AK62" s="425"/>
      <c r="AL62" s="425"/>
      <c r="AM62" s="425"/>
      <c r="AN62" s="425"/>
      <c r="AO62" s="425"/>
      <c r="AP62" s="425"/>
      <c r="AQ62" s="425"/>
      <c r="AR62" s="425"/>
      <c r="AS62" s="425"/>
      <c r="AT62" s="425"/>
      <c r="AU62" s="425"/>
      <c r="AV62" s="425"/>
      <c r="AW62" s="425"/>
      <c r="AX62" s="989"/>
      <c r="AY62" s="989"/>
      <c r="AZ62" s="989"/>
      <c r="BA62" s="989"/>
      <c r="BB62" s="990"/>
      <c r="BC62" s="990"/>
      <c r="BD62" s="990"/>
      <c r="BE62" s="990"/>
      <c r="BF62" s="990"/>
      <c r="BG62" s="990"/>
    </row>
    <row r="63" spans="1:59" s="43" customFormat="1" ht="27" customHeight="1" x14ac:dyDescent="0.3">
      <c r="A63" s="507"/>
      <c r="B63" s="508" t="s">
        <v>520</v>
      </c>
      <c r="C63" s="507"/>
      <c r="D63" s="507"/>
      <c r="E63" s="507"/>
      <c r="F63" s="507"/>
      <c r="G63" s="507"/>
      <c r="H63" s="507"/>
      <c r="I63" s="507"/>
      <c r="J63" s="507"/>
      <c r="K63" s="507"/>
      <c r="L63" s="507"/>
      <c r="M63" s="507"/>
      <c r="N63" s="507"/>
      <c r="O63" s="507"/>
      <c r="P63" s="507"/>
      <c r="Q63" s="507"/>
      <c r="R63" s="507"/>
      <c r="S63" s="507"/>
      <c r="T63" s="507"/>
      <c r="U63" s="507"/>
      <c r="V63" s="507"/>
      <c r="W63" s="507"/>
      <c r="X63" s="507"/>
      <c r="Z63" s="509" t="s">
        <v>97</v>
      </c>
      <c r="AA63" s="509"/>
      <c r="AB63" s="510"/>
      <c r="AD63" s="473"/>
      <c r="AE63" s="473"/>
    </row>
    <row r="64" spans="1:59" s="43" customFormat="1" ht="27" customHeight="1" x14ac:dyDescent="0.25">
      <c r="A64" s="497">
        <v>1</v>
      </c>
      <c r="B64" s="497" t="s">
        <v>93</v>
      </c>
      <c r="E64" s="497"/>
      <c r="F64" s="499"/>
      <c r="G64" s="499"/>
      <c r="H64" s="497"/>
      <c r="I64" s="497"/>
      <c r="J64" s="499"/>
      <c r="K64" s="499"/>
      <c r="L64" s="499"/>
      <c r="M64" s="499"/>
      <c r="N64" s="499"/>
      <c r="O64" s="499"/>
      <c r="P64" s="499"/>
      <c r="Q64" s="499"/>
      <c r="R64" s="499"/>
      <c r="S64" s="499"/>
      <c r="T64" s="497"/>
      <c r="U64" s="497"/>
      <c r="V64" s="497"/>
      <c r="W64" s="497"/>
      <c r="X64" s="497"/>
      <c r="Z64" s="497"/>
      <c r="AA64" s="497"/>
      <c r="AB64" s="511" t="s">
        <v>98</v>
      </c>
      <c r="AD64" s="491"/>
      <c r="AE64" s="491"/>
      <c r="AF64" s="485"/>
      <c r="AG64" s="485"/>
      <c r="AH64" s="485"/>
      <c r="AI64" s="485"/>
      <c r="AJ64" s="485"/>
      <c r="AK64" s="485"/>
      <c r="AL64" s="485"/>
      <c r="AM64" s="485"/>
      <c r="AN64" s="485"/>
      <c r="AO64" s="485"/>
      <c r="AP64" s="485"/>
      <c r="AQ64" s="485"/>
      <c r="AR64" s="485"/>
      <c r="AS64" s="485"/>
      <c r="AT64" s="485"/>
      <c r="AU64" s="485"/>
      <c r="AV64" s="485"/>
      <c r="AW64" s="485"/>
      <c r="AX64" s="485"/>
      <c r="AY64" s="485"/>
      <c r="AZ64" s="485"/>
      <c r="BA64" s="485"/>
    </row>
    <row r="65" spans="1:54" s="43" customFormat="1" ht="27" customHeight="1" x14ac:dyDescent="0.25">
      <c r="A65" s="497">
        <v>2</v>
      </c>
      <c r="B65" s="499" t="s">
        <v>94</v>
      </c>
      <c r="E65" s="497"/>
      <c r="F65" s="498"/>
      <c r="G65" s="498"/>
      <c r="H65" s="497"/>
      <c r="I65" s="497"/>
      <c r="J65" s="498"/>
      <c r="K65" s="498"/>
      <c r="L65" s="498"/>
      <c r="M65" s="498"/>
      <c r="N65" s="498"/>
      <c r="O65" s="498"/>
      <c r="P65" s="498"/>
      <c r="Q65" s="498"/>
      <c r="R65" s="498"/>
      <c r="S65" s="498"/>
      <c r="T65" s="497"/>
      <c r="U65" s="497"/>
      <c r="V65" s="497"/>
      <c r="W65" s="497"/>
      <c r="X65" s="497"/>
      <c r="Z65" s="497"/>
      <c r="AA65" s="497"/>
      <c r="AB65" s="501" t="s">
        <v>513</v>
      </c>
      <c r="AD65" s="490"/>
      <c r="AE65" s="490"/>
      <c r="AF65" s="484"/>
      <c r="AG65" s="484"/>
      <c r="AH65" s="484"/>
      <c r="AI65" s="484"/>
      <c r="AJ65" s="484"/>
      <c r="AK65" s="484"/>
      <c r="AL65" s="484"/>
      <c r="AM65" s="484"/>
      <c r="AN65" s="484"/>
      <c r="AO65" s="484"/>
      <c r="AP65" s="484"/>
      <c r="AQ65" s="484"/>
      <c r="AR65" s="484"/>
      <c r="AS65" s="484"/>
      <c r="AT65" s="484"/>
      <c r="AU65" s="484"/>
      <c r="AV65" s="484"/>
      <c r="AW65" s="484"/>
      <c r="AX65" s="484"/>
      <c r="AY65" s="484"/>
      <c r="AZ65" s="484"/>
      <c r="BA65" s="484"/>
      <c r="BB65" s="484"/>
    </row>
    <row r="66" spans="1:54" s="43" customFormat="1" ht="27" customHeight="1" x14ac:dyDescent="0.25">
      <c r="A66" s="497">
        <v>3</v>
      </c>
      <c r="B66" s="498" t="s">
        <v>509</v>
      </c>
      <c r="E66" s="497"/>
      <c r="F66" s="498"/>
      <c r="G66" s="498"/>
      <c r="H66" s="497"/>
      <c r="I66" s="497"/>
      <c r="J66" s="498"/>
      <c r="K66" s="498"/>
      <c r="L66" s="498"/>
      <c r="M66" s="498"/>
      <c r="N66" s="498"/>
      <c r="O66" s="498"/>
      <c r="P66" s="498"/>
      <c r="Q66" s="498"/>
      <c r="R66" s="497"/>
      <c r="S66" s="497"/>
      <c r="T66" s="497"/>
      <c r="U66" s="497"/>
      <c r="V66" s="497"/>
      <c r="W66" s="497"/>
      <c r="X66" s="497"/>
      <c r="Z66" s="497"/>
      <c r="AA66" s="497"/>
      <c r="AB66" s="501" t="s">
        <v>514</v>
      </c>
      <c r="AD66" s="490"/>
      <c r="AE66" s="490"/>
      <c r="AF66" s="484"/>
      <c r="AG66" s="484"/>
      <c r="AH66" s="484"/>
      <c r="AI66" s="484"/>
      <c r="AJ66" s="484"/>
      <c r="AK66" s="484"/>
      <c r="AL66" s="484"/>
      <c r="AM66" s="484"/>
      <c r="AN66" s="484"/>
      <c r="AO66" s="484"/>
      <c r="AP66" s="484"/>
      <c r="AQ66" s="484"/>
      <c r="AR66" s="484"/>
      <c r="AS66" s="484"/>
      <c r="AT66" s="484"/>
      <c r="AU66" s="484"/>
      <c r="AV66" s="484"/>
      <c r="AW66" s="484"/>
      <c r="AX66" s="484"/>
      <c r="AY66" s="484"/>
      <c r="AZ66" s="484"/>
      <c r="BA66" s="484"/>
      <c r="BB66" s="484"/>
    </row>
    <row r="67" spans="1:54" s="43" customFormat="1" ht="27" customHeight="1" x14ac:dyDescent="0.25">
      <c r="A67" s="497">
        <v>4</v>
      </c>
      <c r="B67" s="498" t="s">
        <v>510</v>
      </c>
      <c r="E67" s="497"/>
      <c r="G67" s="503"/>
      <c r="H67" s="497"/>
      <c r="I67" s="497"/>
      <c r="J67" s="503"/>
      <c r="K67" s="503"/>
      <c r="L67" s="503"/>
      <c r="M67" s="503"/>
      <c r="N67" s="503"/>
      <c r="O67" s="503"/>
      <c r="P67" s="503"/>
      <c r="Q67" s="503"/>
      <c r="R67" s="497"/>
      <c r="S67" s="497"/>
      <c r="T67" s="497"/>
      <c r="U67" s="497"/>
      <c r="V67" s="497"/>
      <c r="W67" s="497"/>
      <c r="X67" s="497"/>
      <c r="Z67" s="497"/>
      <c r="AA67" s="497"/>
      <c r="AB67" s="511" t="s">
        <v>99</v>
      </c>
      <c r="AD67" s="492"/>
      <c r="AE67" s="492"/>
      <c r="AF67" s="486"/>
      <c r="AG67" s="486"/>
      <c r="AH67" s="486"/>
      <c r="AI67" s="486"/>
      <c r="AJ67" s="486"/>
      <c r="AK67" s="486"/>
      <c r="AL67" s="486"/>
      <c r="AM67" s="486"/>
      <c r="AN67" s="486"/>
      <c r="AO67" s="486"/>
      <c r="AP67" s="486"/>
      <c r="AQ67" s="486"/>
      <c r="AR67" s="486"/>
      <c r="AS67" s="486"/>
      <c r="AT67" s="486"/>
      <c r="AU67" s="486"/>
      <c r="AV67" s="486"/>
      <c r="AW67" s="486"/>
      <c r="AX67" s="486"/>
      <c r="AY67" s="486"/>
      <c r="AZ67" s="486"/>
      <c r="BA67" s="486"/>
    </row>
    <row r="68" spans="1:54" s="43" customFormat="1" ht="27" customHeight="1" x14ac:dyDescent="0.25">
      <c r="A68" s="497"/>
      <c r="B68" s="497"/>
      <c r="E68" s="502" t="s">
        <v>268</v>
      </c>
      <c r="F68" s="498"/>
      <c r="G68" s="498"/>
      <c r="H68" s="497"/>
      <c r="I68" s="497"/>
      <c r="J68" s="498"/>
      <c r="K68" s="498"/>
      <c r="L68" s="498"/>
      <c r="M68" s="498"/>
      <c r="N68" s="498"/>
      <c r="O68" s="498"/>
      <c r="P68" s="498"/>
      <c r="Q68" s="498"/>
      <c r="R68" s="497"/>
      <c r="S68" s="497"/>
      <c r="T68" s="497"/>
      <c r="U68" s="497"/>
      <c r="V68" s="497"/>
      <c r="W68" s="497"/>
      <c r="X68" s="497"/>
      <c r="Z68" s="497"/>
      <c r="AA68" s="497"/>
      <c r="AB68" s="501" t="s">
        <v>515</v>
      </c>
      <c r="AD68" s="490"/>
      <c r="AE68" s="490"/>
      <c r="AF68" s="484"/>
      <c r="AG68" s="484"/>
      <c r="AH68" s="484"/>
      <c r="AI68" s="484"/>
      <c r="AJ68" s="484"/>
      <c r="AK68" s="484"/>
      <c r="AL68" s="484"/>
      <c r="AM68" s="484"/>
      <c r="AN68" s="484"/>
      <c r="AO68" s="484"/>
      <c r="AP68" s="484"/>
      <c r="AQ68" s="484"/>
      <c r="AR68" s="484"/>
      <c r="AS68" s="484"/>
      <c r="AT68" s="484"/>
      <c r="AU68" s="484"/>
      <c r="AV68" s="484"/>
      <c r="AW68" s="484"/>
      <c r="AX68" s="484"/>
      <c r="AY68" s="484"/>
      <c r="AZ68" s="484"/>
      <c r="BA68" s="484"/>
      <c r="BB68" s="484"/>
    </row>
    <row r="69" spans="1:54" s="43" customFormat="1" ht="27" customHeight="1" x14ac:dyDescent="0.25">
      <c r="A69" s="497">
        <v>5</v>
      </c>
      <c r="B69" s="498" t="s">
        <v>518</v>
      </c>
      <c r="E69" s="497"/>
      <c r="F69" s="497"/>
      <c r="G69" s="497"/>
      <c r="H69" s="497"/>
      <c r="I69" s="497"/>
      <c r="J69" s="489"/>
      <c r="K69" s="489"/>
      <c r="L69" s="489"/>
      <c r="M69" s="489"/>
      <c r="N69" s="489"/>
      <c r="O69" s="489"/>
      <c r="P69" s="489"/>
      <c r="Q69" s="489"/>
      <c r="R69" s="497"/>
      <c r="S69" s="497"/>
      <c r="T69" s="497"/>
      <c r="U69" s="497"/>
      <c r="V69" s="497"/>
      <c r="W69" s="497"/>
      <c r="X69" s="497"/>
      <c r="Z69" s="497"/>
      <c r="AA69" s="497"/>
      <c r="AB69" s="501" t="s">
        <v>516</v>
      </c>
      <c r="AD69" s="493"/>
      <c r="AE69" s="493"/>
      <c r="AF69" s="487"/>
      <c r="AG69" s="487"/>
      <c r="AH69" s="487"/>
      <c r="AI69" s="487"/>
      <c r="AJ69" s="487"/>
      <c r="AK69" s="487"/>
      <c r="AL69" s="487"/>
      <c r="AM69" s="487"/>
      <c r="AN69" s="487"/>
      <c r="AO69" s="487"/>
      <c r="AP69" s="487"/>
      <c r="AQ69" s="487"/>
      <c r="AR69" s="487"/>
      <c r="AS69" s="487"/>
      <c r="AT69" s="487"/>
      <c r="AU69" s="487"/>
      <c r="AV69" s="487"/>
      <c r="AW69" s="487"/>
      <c r="AX69" s="487"/>
      <c r="AY69" s="487"/>
      <c r="AZ69" s="487"/>
      <c r="BA69" s="487"/>
      <c r="BB69" s="488"/>
    </row>
    <row r="70" spans="1:54" s="43" customFormat="1" ht="27" customHeight="1" x14ac:dyDescent="0.25">
      <c r="A70" s="497"/>
      <c r="B70" s="497" t="s">
        <v>519</v>
      </c>
      <c r="E70" s="497"/>
      <c r="F70" s="489"/>
      <c r="G70" s="489"/>
      <c r="H70" s="497"/>
      <c r="I70" s="497"/>
      <c r="J70" s="504"/>
      <c r="K70" s="504"/>
      <c r="L70" s="504"/>
      <c r="M70" s="504"/>
      <c r="N70" s="504"/>
      <c r="O70" s="504"/>
      <c r="P70" s="504"/>
      <c r="Q70" s="504"/>
      <c r="R70" s="497"/>
      <c r="S70" s="497"/>
      <c r="T70" s="497"/>
      <c r="U70" s="497"/>
      <c r="V70" s="497"/>
      <c r="W70" s="497"/>
      <c r="X70" s="497"/>
      <c r="Z70" s="497"/>
      <c r="AA70" s="497"/>
      <c r="AB70" s="512" t="s">
        <v>100</v>
      </c>
      <c r="AD70" s="494"/>
      <c r="AE70" s="494"/>
      <c r="AF70" s="488"/>
      <c r="AG70" s="488"/>
      <c r="AH70" s="488"/>
      <c r="AI70" s="488"/>
      <c r="AJ70" s="488"/>
      <c r="AK70" s="488"/>
      <c r="AL70" s="488"/>
      <c r="AM70" s="488"/>
      <c r="AN70" s="488"/>
      <c r="AO70" s="488"/>
      <c r="AP70" s="488"/>
      <c r="AQ70" s="488"/>
      <c r="AR70" s="488"/>
      <c r="AS70" s="488"/>
      <c r="AT70" s="488"/>
      <c r="AU70" s="488"/>
      <c r="AV70" s="488"/>
      <c r="AW70" s="488"/>
      <c r="AX70" s="488"/>
      <c r="AY70" s="488"/>
      <c r="AZ70" s="488"/>
      <c r="BA70" s="488"/>
      <c r="BB70" s="488"/>
    </row>
    <row r="71" spans="1:54" s="43" customFormat="1" ht="27" customHeight="1" x14ac:dyDescent="0.25">
      <c r="A71" s="497">
        <v>6</v>
      </c>
      <c r="B71" s="498" t="s">
        <v>96</v>
      </c>
      <c r="E71" s="497"/>
      <c r="F71" s="504"/>
      <c r="G71" s="504"/>
      <c r="H71" s="497"/>
      <c r="I71" s="497"/>
      <c r="J71" s="498"/>
      <c r="K71" s="498"/>
      <c r="L71" s="498"/>
      <c r="M71" s="498"/>
      <c r="N71" s="498"/>
      <c r="O71" s="498"/>
      <c r="P71" s="498"/>
      <c r="Q71" s="498"/>
      <c r="R71" s="497"/>
      <c r="S71" s="497"/>
      <c r="T71" s="497"/>
      <c r="U71" s="497"/>
      <c r="V71" s="497"/>
      <c r="W71" s="497"/>
      <c r="X71" s="497"/>
      <c r="Z71" s="497"/>
      <c r="AA71" s="497"/>
      <c r="AB71" s="501" t="s">
        <v>521</v>
      </c>
      <c r="AD71" s="490"/>
      <c r="AE71" s="490"/>
      <c r="AF71" s="484"/>
      <c r="AG71" s="484"/>
      <c r="AH71" s="484"/>
      <c r="AI71" s="484"/>
      <c r="AJ71" s="484"/>
      <c r="AK71" s="484"/>
      <c r="AL71" s="484"/>
      <c r="AM71" s="484"/>
      <c r="AN71" s="484"/>
      <c r="AO71" s="484"/>
      <c r="AP71" s="484"/>
      <c r="AQ71" s="484"/>
      <c r="AR71" s="484"/>
      <c r="AS71" s="484"/>
      <c r="AT71" s="484"/>
      <c r="AU71" s="484"/>
      <c r="AV71" s="484"/>
      <c r="AW71" s="484"/>
      <c r="AX71" s="484"/>
      <c r="AY71" s="484"/>
      <c r="AZ71" s="484"/>
      <c r="BA71" s="484"/>
      <c r="BB71" s="488"/>
    </row>
    <row r="72" spans="1:54" ht="27" customHeight="1" x14ac:dyDescent="0.25">
      <c r="A72" s="497">
        <v>7</v>
      </c>
      <c r="B72" s="497" t="s">
        <v>261</v>
      </c>
      <c r="E72" s="497"/>
      <c r="F72" s="498"/>
      <c r="G72" s="498"/>
      <c r="H72" s="497"/>
      <c r="I72" s="497"/>
      <c r="J72" s="497"/>
      <c r="K72" s="497"/>
      <c r="L72" s="497"/>
      <c r="M72" s="497"/>
      <c r="N72" s="497"/>
      <c r="O72" s="497"/>
      <c r="P72" s="497"/>
      <c r="Q72" s="497"/>
      <c r="R72" s="497"/>
      <c r="S72" s="497"/>
      <c r="T72" s="497"/>
      <c r="U72" s="497"/>
      <c r="V72" s="497"/>
      <c r="W72" s="497"/>
      <c r="X72" s="497"/>
      <c r="Z72" s="497"/>
      <c r="AA72" s="497"/>
      <c r="AB72" s="498" t="s">
        <v>517</v>
      </c>
      <c r="AD72" s="495"/>
      <c r="AE72" s="495"/>
    </row>
    <row r="73" spans="1:54" ht="27" customHeight="1" x14ac:dyDescent="0.25">
      <c r="A73" s="497">
        <v>8</v>
      </c>
      <c r="B73" s="498" t="s">
        <v>262</v>
      </c>
      <c r="E73" s="497"/>
      <c r="F73" s="497"/>
      <c r="G73" s="497"/>
      <c r="H73" s="497"/>
      <c r="I73" s="497"/>
      <c r="J73" s="499"/>
      <c r="K73" s="499"/>
      <c r="L73" s="497"/>
      <c r="M73" s="497"/>
      <c r="N73" s="497"/>
      <c r="O73" s="497"/>
      <c r="P73" s="497"/>
      <c r="Q73" s="497"/>
      <c r="R73" s="497"/>
      <c r="S73" s="497"/>
      <c r="T73" s="497"/>
      <c r="U73" s="497"/>
      <c r="V73" s="497"/>
      <c r="W73" s="498"/>
      <c r="X73" s="497"/>
      <c r="Z73" s="497"/>
      <c r="AA73" s="497"/>
      <c r="AB73" s="498"/>
      <c r="AC73" s="497"/>
      <c r="AD73" s="495"/>
      <c r="AE73" s="495"/>
    </row>
    <row r="74" spans="1:54" ht="27" customHeight="1" x14ac:dyDescent="0.25">
      <c r="A74" s="497"/>
      <c r="B74" s="497"/>
      <c r="C74" s="497"/>
      <c r="D74" s="497"/>
      <c r="E74" s="497"/>
      <c r="F74" s="497"/>
      <c r="G74" s="497"/>
      <c r="H74" s="497"/>
      <c r="I74" s="497"/>
      <c r="J74" s="505"/>
      <c r="K74" s="505"/>
      <c r="L74" s="500"/>
      <c r="M74" s="500"/>
      <c r="N74" s="500"/>
      <c r="O74" s="500"/>
      <c r="P74" s="500"/>
      <c r="Q74" s="500"/>
      <c r="R74" s="500"/>
      <c r="S74" s="500"/>
      <c r="T74" s="500"/>
      <c r="U74" s="500"/>
      <c r="V74" s="500"/>
      <c r="W74" s="497"/>
      <c r="X74" s="497"/>
      <c r="Y74" s="497"/>
      <c r="Z74" s="497"/>
      <c r="AA74" s="497"/>
      <c r="AB74" s="497"/>
      <c r="AC74" s="497"/>
      <c r="AD74" s="496"/>
      <c r="AE74" s="496"/>
      <c r="AF74" s="69"/>
      <c r="AG74" s="69"/>
      <c r="AH74" s="69"/>
      <c r="AI74" s="69"/>
      <c r="AJ74" s="69"/>
      <c r="AK74" s="69"/>
      <c r="AL74" s="69"/>
      <c r="AM74" s="69"/>
      <c r="AN74" s="69"/>
      <c r="AO74" s="69"/>
      <c r="AP74" s="69"/>
      <c r="AQ74" s="69"/>
      <c r="AR74" s="69"/>
      <c r="AS74" s="69"/>
      <c r="AT74" s="69"/>
      <c r="AU74" s="69"/>
      <c r="AV74" s="69"/>
      <c r="AW74" s="69"/>
      <c r="AX74" s="69"/>
      <c r="AY74" s="69"/>
      <c r="AZ74" s="69"/>
      <c r="BA74" s="69"/>
    </row>
    <row r="75" spans="1:54" ht="27" customHeight="1" x14ac:dyDescent="0.25">
      <c r="A75" s="482"/>
      <c r="B75" s="482"/>
      <c r="C75" s="482"/>
      <c r="D75" s="482"/>
      <c r="E75" s="482"/>
      <c r="F75" s="482"/>
      <c r="G75" s="482"/>
      <c r="H75" s="482"/>
      <c r="I75" s="482"/>
      <c r="J75" s="483"/>
      <c r="K75" s="483"/>
      <c r="L75" s="483"/>
      <c r="M75" s="483"/>
      <c r="N75" s="483"/>
      <c r="O75" s="483"/>
      <c r="P75" s="483"/>
      <c r="Q75" s="483"/>
      <c r="R75" s="483"/>
      <c r="S75" s="483"/>
      <c r="T75" s="483"/>
      <c r="U75" s="483"/>
      <c r="V75" s="483"/>
      <c r="W75" s="482"/>
      <c r="X75" s="506"/>
      <c r="Y75" s="506"/>
      <c r="Z75" s="506"/>
      <c r="AA75" s="506"/>
      <c r="AB75" s="506"/>
      <c r="AC75" s="506"/>
      <c r="AD75" s="481"/>
      <c r="AE75" s="481"/>
      <c r="AF75" s="481"/>
      <c r="AG75" s="481"/>
      <c r="AH75" s="481"/>
      <c r="AI75" s="481"/>
      <c r="AJ75" s="481"/>
      <c r="AK75" s="481"/>
      <c r="AL75" s="481"/>
      <c r="AM75" s="481"/>
      <c r="AN75" s="481"/>
      <c r="AO75" s="481"/>
      <c r="AP75" s="481"/>
      <c r="AQ75" s="481"/>
      <c r="AR75" s="481"/>
      <c r="AS75" s="481"/>
      <c r="AT75" s="481"/>
      <c r="AU75" s="481"/>
      <c r="AV75" s="481"/>
      <c r="AW75" s="481"/>
      <c r="AX75" s="481"/>
      <c r="AY75" s="481"/>
      <c r="AZ75" s="481"/>
      <c r="BA75" s="481"/>
      <c r="BB75" s="481"/>
    </row>
    <row r="76" spans="1:54" ht="27" customHeight="1" x14ac:dyDescent="0.4">
      <c r="J76" s="68"/>
      <c r="K76" s="68"/>
      <c r="L76" s="69"/>
      <c r="M76" s="69"/>
      <c r="N76" s="69"/>
      <c r="O76" s="69"/>
      <c r="P76" s="69"/>
      <c r="Q76" s="69"/>
      <c r="R76" s="69"/>
      <c r="S76" s="69"/>
      <c r="T76" s="69"/>
      <c r="U76" s="69"/>
      <c r="V76" s="69"/>
      <c r="W76" s="69"/>
      <c r="X76" s="481"/>
      <c r="Y76" s="481"/>
      <c r="Z76" s="481"/>
      <c r="AA76" s="481"/>
      <c r="AB76" s="481"/>
      <c r="AC76" s="481"/>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row>
    <row r="77" spans="1:54" ht="28.5" customHeight="1" x14ac:dyDescent="0.4">
      <c r="J77" s="481"/>
      <c r="K77" s="481"/>
      <c r="L77" s="481"/>
      <c r="M77" s="481"/>
      <c r="N77" s="481"/>
      <c r="O77" s="481"/>
      <c r="P77" s="481"/>
      <c r="Q77" s="481"/>
      <c r="R77" s="481"/>
      <c r="S77" s="481"/>
      <c r="T77" s="481"/>
      <c r="U77" s="481"/>
      <c r="V77" s="481"/>
      <c r="W77" s="481"/>
      <c r="X77" s="69"/>
      <c r="Y77" s="69"/>
      <c r="Z77" s="69"/>
      <c r="AA77" s="69"/>
      <c r="AB77" s="69"/>
      <c r="AC77" s="69"/>
      <c r="AD77" s="481"/>
      <c r="AE77" s="481"/>
      <c r="AF77" s="481"/>
      <c r="AG77" s="481"/>
      <c r="AH77" s="481"/>
      <c r="AI77" s="481"/>
      <c r="AJ77" s="481"/>
      <c r="AK77" s="481"/>
      <c r="AL77" s="481"/>
      <c r="AM77" s="481"/>
      <c r="AN77" s="481"/>
      <c r="AO77" s="481"/>
      <c r="AP77" s="481"/>
      <c r="AQ77" s="481"/>
      <c r="AR77" s="481"/>
      <c r="AS77" s="481"/>
      <c r="AT77" s="481"/>
      <c r="AU77" s="481"/>
      <c r="AV77" s="481"/>
      <c r="AW77" s="481"/>
      <c r="AX77" s="481"/>
      <c r="AY77" s="481"/>
      <c r="AZ77" s="481"/>
      <c r="BA77" s="481"/>
      <c r="BB77" s="481"/>
    </row>
    <row r="78" spans="1:54" ht="20.25" customHeight="1" x14ac:dyDescent="0.4">
      <c r="J78" s="70"/>
      <c r="K78" s="70"/>
      <c r="L78" s="70"/>
      <c r="M78" s="70"/>
      <c r="N78" s="70"/>
      <c r="O78" s="70"/>
      <c r="P78" s="70"/>
      <c r="Q78" s="70"/>
      <c r="R78" s="70"/>
      <c r="S78" s="70"/>
      <c r="T78" s="70"/>
      <c r="U78" s="70"/>
      <c r="V78" s="70"/>
      <c r="W78" s="69"/>
      <c r="X78" s="481"/>
      <c r="Y78" s="481"/>
      <c r="Z78" s="481"/>
      <c r="AA78" s="481"/>
      <c r="AB78" s="481"/>
      <c r="AC78" s="481"/>
      <c r="AD78" s="70"/>
      <c r="AE78" s="70"/>
      <c r="AF78" s="70"/>
      <c r="AG78" s="70"/>
      <c r="AH78" s="70"/>
      <c r="AI78" s="70"/>
      <c r="AJ78" s="70"/>
      <c r="AK78" s="70"/>
      <c r="AL78" s="70"/>
      <c r="AM78" s="70"/>
      <c r="AN78" s="70"/>
      <c r="AO78" s="70"/>
      <c r="AP78" s="70"/>
      <c r="AQ78" s="70"/>
      <c r="AR78" s="70"/>
      <c r="AS78" s="70"/>
      <c r="AT78" s="70"/>
      <c r="AU78" s="70"/>
      <c r="AV78" s="70"/>
      <c r="AW78" s="68"/>
      <c r="AX78" s="68"/>
      <c r="AY78" s="68"/>
      <c r="AZ78" s="68"/>
      <c r="BA78" s="70"/>
    </row>
    <row r="79" spans="1:54" ht="20.25" customHeight="1" x14ac:dyDescent="0.4">
      <c r="J79" s="481"/>
      <c r="K79" s="481"/>
      <c r="L79" s="481"/>
      <c r="M79" s="481"/>
      <c r="N79" s="481"/>
      <c r="O79" s="481"/>
      <c r="P79" s="481"/>
      <c r="Q79" s="481"/>
      <c r="R79" s="481"/>
      <c r="S79" s="481"/>
      <c r="T79" s="481"/>
      <c r="U79" s="481"/>
      <c r="V79" s="481"/>
      <c r="W79" s="481"/>
      <c r="X79" s="70"/>
      <c r="Y79" s="70"/>
      <c r="Z79" s="70"/>
      <c r="AA79" s="70"/>
      <c r="AB79" s="70"/>
      <c r="AC79" s="70"/>
      <c r="AD79" s="481"/>
      <c r="AE79" s="481"/>
      <c r="AF79" s="481"/>
      <c r="AG79" s="481"/>
      <c r="AH79" s="481"/>
      <c r="AI79" s="481"/>
      <c r="AJ79" s="481"/>
      <c r="AK79" s="481"/>
      <c r="AL79" s="481"/>
      <c r="AM79" s="481"/>
      <c r="AN79" s="481"/>
      <c r="AO79" s="481"/>
      <c r="AP79" s="481"/>
      <c r="AQ79" s="481"/>
      <c r="AR79" s="481"/>
      <c r="AS79" s="481"/>
      <c r="AT79" s="481"/>
      <c r="AU79" s="481"/>
      <c r="AV79" s="481"/>
      <c r="AW79" s="481"/>
      <c r="AX79" s="481"/>
      <c r="AY79" s="481"/>
      <c r="AZ79" s="481"/>
      <c r="BA79" s="481"/>
      <c r="BB79" s="481"/>
    </row>
    <row r="80" spans="1:54" x14ac:dyDescent="0.4">
      <c r="W80" s="70"/>
      <c r="X80" s="481"/>
      <c r="Y80" s="481"/>
      <c r="Z80" s="481"/>
      <c r="AA80" s="481"/>
      <c r="AB80" s="481"/>
      <c r="AC80" s="481"/>
    </row>
    <row r="81" spans="23:23" ht="12" customHeight="1" x14ac:dyDescent="0.4">
      <c r="W81" s="481"/>
    </row>
    <row r="82" spans="23:23" ht="15.75" customHeight="1" x14ac:dyDescent="0.4"/>
    <row r="83" spans="23:23" ht="15.75" customHeight="1" x14ac:dyDescent="0.4"/>
    <row r="84" spans="23:23" ht="15.75" customHeight="1" x14ac:dyDescent="0.4"/>
    <row r="85" spans="23:23" ht="13.5" customHeight="1" x14ac:dyDescent="0.4"/>
    <row r="86" spans="23:23" ht="13.5" customHeight="1" x14ac:dyDescent="0.4"/>
    <row r="87" spans="23:23" ht="13.5" customHeight="1" x14ac:dyDescent="0.4"/>
    <row r="88" spans="23:23" ht="7.5" customHeight="1" x14ac:dyDescent="0.4"/>
    <row r="90" spans="23:23" ht="13.5" customHeight="1" x14ac:dyDescent="0.4"/>
    <row r="91" spans="23:23" ht="27" customHeight="1" x14ac:dyDescent="0.4"/>
    <row r="92" spans="23:23" ht="13.5" customHeight="1" x14ac:dyDescent="0.4"/>
    <row r="93" spans="23:23" ht="27.75" customHeight="1" x14ac:dyDescent="0.4"/>
    <row r="94" spans="23:23" ht="14.25" customHeight="1" x14ac:dyDescent="0.4"/>
    <row r="95" spans="23:23" ht="28.5" customHeight="1" x14ac:dyDescent="0.4"/>
  </sheetData>
  <mergeCells count="221">
    <mergeCell ref="A40:A42"/>
    <mergeCell ref="A43:A45"/>
    <mergeCell ref="A46:A48"/>
    <mergeCell ref="A49:A51"/>
    <mergeCell ref="A58:I62"/>
    <mergeCell ref="A12:A15"/>
    <mergeCell ref="A16:A18"/>
    <mergeCell ref="A19:A21"/>
    <mergeCell ref="A22:A24"/>
    <mergeCell ref="A25:A27"/>
    <mergeCell ref="A28:A30"/>
    <mergeCell ref="A31:A33"/>
    <mergeCell ref="A34:A36"/>
    <mergeCell ref="A37:A39"/>
    <mergeCell ref="B16:F18"/>
    <mergeCell ref="B19:F21"/>
    <mergeCell ref="H19:I21"/>
    <mergeCell ref="B25:F27"/>
    <mergeCell ref="H25:I27"/>
    <mergeCell ref="B28:F30"/>
    <mergeCell ref="H28:I30"/>
    <mergeCell ref="B31:F33"/>
    <mergeCell ref="H31:I33"/>
    <mergeCell ref="B34:F36"/>
    <mergeCell ref="AX19:AY19"/>
    <mergeCell ref="AZ19:BA19"/>
    <mergeCell ref="AX20:AY20"/>
    <mergeCell ref="BB8:BD8"/>
    <mergeCell ref="BB9:BD9"/>
    <mergeCell ref="BB10:BC10"/>
    <mergeCell ref="AU10:AW10"/>
    <mergeCell ref="AY10:AZ10"/>
    <mergeCell ref="BB19:BG21"/>
    <mergeCell ref="AZ20:BA20"/>
    <mergeCell ref="AX21:AY21"/>
    <mergeCell ref="AZ21:BA21"/>
    <mergeCell ref="AS1:BF1"/>
    <mergeCell ref="B2:S4"/>
    <mergeCell ref="AN2:AR2"/>
    <mergeCell ref="AS2:BF2"/>
    <mergeCell ref="BB4:BD4"/>
    <mergeCell ref="BB5:BD5"/>
    <mergeCell ref="AX6:AY6"/>
    <mergeCell ref="BB6:BD6"/>
    <mergeCell ref="BB7:BD7"/>
    <mergeCell ref="U1:V2"/>
    <mergeCell ref="W1:Y2"/>
    <mergeCell ref="Z1:AA2"/>
    <mergeCell ref="AB1:AB2"/>
    <mergeCell ref="AC1:AF2"/>
    <mergeCell ref="AG1:AG2"/>
    <mergeCell ref="AH1:AJ2"/>
    <mergeCell ref="AK1:AL2"/>
    <mergeCell ref="AN1:AR1"/>
    <mergeCell ref="S12:Y12"/>
    <mergeCell ref="Z12:AF12"/>
    <mergeCell ref="AG12:AM12"/>
    <mergeCell ref="AN12:AT12"/>
    <mergeCell ref="AU12:AW12"/>
    <mergeCell ref="AX12:AY15"/>
    <mergeCell ref="AZ12:BA15"/>
    <mergeCell ref="BB12:BG15"/>
    <mergeCell ref="H16:I18"/>
    <mergeCell ref="J16:O18"/>
    <mergeCell ref="BB16:BG18"/>
    <mergeCell ref="AX16:AY16"/>
    <mergeCell ref="AX17:AY17"/>
    <mergeCell ref="AX18:AY18"/>
    <mergeCell ref="AZ16:BA16"/>
    <mergeCell ref="AZ17:BA17"/>
    <mergeCell ref="AZ18:BA18"/>
    <mergeCell ref="P16:R16"/>
    <mergeCell ref="P17:R17"/>
    <mergeCell ref="P18:R18"/>
    <mergeCell ref="P12:R15"/>
    <mergeCell ref="J19:O21"/>
    <mergeCell ref="P19:R19"/>
    <mergeCell ref="P20:R20"/>
    <mergeCell ref="P21:R21"/>
    <mergeCell ref="B12:F15"/>
    <mergeCell ref="H12:I15"/>
    <mergeCell ref="J12:O15"/>
    <mergeCell ref="B22:F24"/>
    <mergeCell ref="H22:I24"/>
    <mergeCell ref="J22:O24"/>
    <mergeCell ref="P22:R22"/>
    <mergeCell ref="AX22:AY22"/>
    <mergeCell ref="AZ22:BA22"/>
    <mergeCell ref="BB22:BG24"/>
    <mergeCell ref="P23:R23"/>
    <mergeCell ref="AX23:AY23"/>
    <mergeCell ref="AZ23:BA23"/>
    <mergeCell ref="P24:R24"/>
    <mergeCell ref="AX24:AY24"/>
    <mergeCell ref="AZ24:BA24"/>
    <mergeCell ref="J25:O27"/>
    <mergeCell ref="P25:R25"/>
    <mergeCell ref="AX25:AY25"/>
    <mergeCell ref="AZ25:BA25"/>
    <mergeCell ref="BB25:BG27"/>
    <mergeCell ref="P26:R26"/>
    <mergeCell ref="AX26:AY26"/>
    <mergeCell ref="AZ26:BA26"/>
    <mergeCell ref="P27:R27"/>
    <mergeCell ref="AX27:AY27"/>
    <mergeCell ref="AZ27:BA27"/>
    <mergeCell ref="J28:O30"/>
    <mergeCell ref="P28:R28"/>
    <mergeCell ref="AX28:AY28"/>
    <mergeCell ref="AZ28:BA28"/>
    <mergeCell ref="BB28:BG30"/>
    <mergeCell ref="P29:R29"/>
    <mergeCell ref="AX29:AY29"/>
    <mergeCell ref="AZ29:BA29"/>
    <mergeCell ref="P30:R30"/>
    <mergeCell ref="AX30:AY30"/>
    <mergeCell ref="AZ30:BA30"/>
    <mergeCell ref="J31:O33"/>
    <mergeCell ref="P31:R31"/>
    <mergeCell ref="AX31:AY31"/>
    <mergeCell ref="AZ31:BA31"/>
    <mergeCell ref="BB31:BG33"/>
    <mergeCell ref="P32:R32"/>
    <mergeCell ref="AX32:AY32"/>
    <mergeCell ref="AZ32:BA32"/>
    <mergeCell ref="P33:R33"/>
    <mergeCell ref="AX33:AY33"/>
    <mergeCell ref="AZ33:BA33"/>
    <mergeCell ref="H34:I36"/>
    <mergeCell ref="J34:O36"/>
    <mergeCell ref="P34:R34"/>
    <mergeCell ref="AX34:AY34"/>
    <mergeCell ref="AZ34:BA34"/>
    <mergeCell ref="BB34:BG36"/>
    <mergeCell ref="P35:R35"/>
    <mergeCell ref="AX35:AY35"/>
    <mergeCell ref="AZ35:BA35"/>
    <mergeCell ref="P36:R36"/>
    <mergeCell ref="AX36:AY36"/>
    <mergeCell ref="AZ36:BA36"/>
    <mergeCell ref="B37:F39"/>
    <mergeCell ref="H37:I39"/>
    <mergeCell ref="J37:O39"/>
    <mergeCell ref="P37:R37"/>
    <mergeCell ref="AX37:AY37"/>
    <mergeCell ref="AZ37:BA37"/>
    <mergeCell ref="BB37:BG39"/>
    <mergeCell ref="P38:R38"/>
    <mergeCell ref="AX38:AY38"/>
    <mergeCell ref="AZ38:BA38"/>
    <mergeCell ref="P39:R39"/>
    <mergeCell ref="AX39:AY39"/>
    <mergeCell ref="AZ39:BA39"/>
    <mergeCell ref="B40:F42"/>
    <mergeCell ref="H40:I42"/>
    <mergeCell ref="J40:O42"/>
    <mergeCell ref="P40:R40"/>
    <mergeCell ref="AX40:AY40"/>
    <mergeCell ref="AZ40:BA40"/>
    <mergeCell ref="BB40:BG42"/>
    <mergeCell ref="P41:R41"/>
    <mergeCell ref="AX41:AY41"/>
    <mergeCell ref="AZ41:BA41"/>
    <mergeCell ref="P42:R42"/>
    <mergeCell ref="AX42:AY42"/>
    <mergeCell ref="AZ42:BA42"/>
    <mergeCell ref="B43:F45"/>
    <mergeCell ref="H43:I45"/>
    <mergeCell ref="J43:O45"/>
    <mergeCell ref="P43:R43"/>
    <mergeCell ref="AX43:AY43"/>
    <mergeCell ref="AZ43:BA43"/>
    <mergeCell ref="BB43:BG45"/>
    <mergeCell ref="P44:R44"/>
    <mergeCell ref="AX44:AY44"/>
    <mergeCell ref="AZ44:BA44"/>
    <mergeCell ref="P45:R45"/>
    <mergeCell ref="AX45:AY45"/>
    <mergeCell ref="AZ45:BA45"/>
    <mergeCell ref="B46:F48"/>
    <mergeCell ref="H46:I48"/>
    <mergeCell ref="J46:O48"/>
    <mergeCell ref="P46:R46"/>
    <mergeCell ref="AX46:AY46"/>
    <mergeCell ref="AZ46:BA46"/>
    <mergeCell ref="BB46:BG48"/>
    <mergeCell ref="P47:R47"/>
    <mergeCell ref="AX47:AY47"/>
    <mergeCell ref="AZ47:BA47"/>
    <mergeCell ref="P48:R48"/>
    <mergeCell ref="AX48:AY48"/>
    <mergeCell ref="AZ48:BA48"/>
    <mergeCell ref="B49:F51"/>
    <mergeCell ref="H49:I51"/>
    <mergeCell ref="J49:O51"/>
    <mergeCell ref="P49:R49"/>
    <mergeCell ref="AX49:AY49"/>
    <mergeCell ref="AZ49:BA49"/>
    <mergeCell ref="BB49:BG51"/>
    <mergeCell ref="P50:R50"/>
    <mergeCell ref="AX50:AY50"/>
    <mergeCell ref="AZ50:BA50"/>
    <mergeCell ref="P51:R51"/>
    <mergeCell ref="AX51:AY51"/>
    <mergeCell ref="AZ51:BA51"/>
    <mergeCell ref="J58:R58"/>
    <mergeCell ref="J59:R59"/>
    <mergeCell ref="J60:R60"/>
    <mergeCell ref="J61:R61"/>
    <mergeCell ref="J62:R62"/>
    <mergeCell ref="AX55:BA62"/>
    <mergeCell ref="BB53:BG62"/>
    <mergeCell ref="AX53:AY53"/>
    <mergeCell ref="AZ53:BA53"/>
    <mergeCell ref="AX54:AY54"/>
    <mergeCell ref="AZ54:BA54"/>
    <mergeCell ref="E53:R53"/>
    <mergeCell ref="E54:R54"/>
    <mergeCell ref="E55:R55"/>
    <mergeCell ref="E56:R56"/>
    <mergeCell ref="E57:R57"/>
  </mergeCells>
  <phoneticPr fontId="12"/>
  <dataValidations count="5">
    <dataValidation type="list" allowBlank="1" showInputMessage="1" showErrorMessage="1" sqref="BB4:BD4">
      <formula1>"４週,暦月"</formula1>
    </dataValidation>
    <dataValidation type="list" allowBlank="1" showInputMessage="1" showErrorMessage="1" sqref="BB5 BA6">
      <formula1>"予定,実績,予定・実績"</formula1>
    </dataValidation>
    <dataValidation type="list" allowBlank="1" showInputMessage="1" showErrorMessage="1" sqref="S16:AW16 S19:AW19 S49:AW49 S22:AW22 S25:AW25 S28:AW28 S31:AW31 S34:AW34 S37:AW37 S40:AW40 S43:AW43 S46:AW46">
      <formula1>"a,b,c,d,e,f,g,h,I,j,k,l,m,n,o,p,q,r,s,t,u,v,w,x,y,z,休,‐"</formula1>
    </dataValidation>
    <dataValidation type="list" allowBlank="1" showInputMessage="1" showErrorMessage="1" sqref="B16:F52">
      <formula1>"管理者,生活相談員,看護職員,介護職員,機能訓練指導員,－"</formula1>
    </dataValidation>
    <dataValidation type="list" allowBlank="1" showInputMessage="1" showErrorMessage="1" sqref="H16:I52">
      <formula1>"Ａ,Ｂ,Ｃ,Ｄ"</formula1>
    </dataValidation>
  </dataValidations>
  <printOptions horizontalCentered="1"/>
  <pageMargins left="0.39370078740157483" right="0.78740157480314965" top="0.38" bottom="0.23" header="0.28000000000000003" footer="0.28999999999999998"/>
  <pageSetup paperSize="9" scale="3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42"/>
  <sheetViews>
    <sheetView view="pageBreakPreview" topLeftCell="A27" zoomScale="60" zoomScaleNormal="55" workbookViewId="0">
      <selection activeCell="G48" sqref="G47:G48"/>
    </sheetView>
  </sheetViews>
  <sheetFormatPr defaultColWidth="9" defaultRowHeight="36" customHeight="1" x14ac:dyDescent="0.8"/>
  <cols>
    <col min="1" max="1" width="1.83203125" style="448" customWidth="1"/>
    <col min="2" max="2" width="6" style="448" customWidth="1"/>
    <col min="3" max="3" width="10.58203125" style="448" customWidth="1"/>
    <col min="4" max="4" width="3.5" style="448" customWidth="1"/>
    <col min="5" max="5" width="15.75" style="448" customWidth="1"/>
    <col min="6" max="6" width="3.5" style="448" customWidth="1"/>
    <col min="7" max="7" width="15.75" style="448" customWidth="1"/>
    <col min="8" max="8" width="3.5" style="448" customWidth="1"/>
    <col min="9" max="9" width="15.75" style="448" customWidth="1"/>
    <col min="10" max="10" width="3.5" style="448" customWidth="1"/>
    <col min="11" max="11" width="15.75" style="448" customWidth="1"/>
    <col min="12" max="12" width="3.5" style="448" customWidth="1"/>
    <col min="13" max="13" width="15.75" style="448" customWidth="1"/>
    <col min="14" max="14" width="3.5" style="448" customWidth="1"/>
    <col min="15" max="15" width="15.75" style="448" customWidth="1"/>
    <col min="16" max="16" width="3.5" style="448" customWidth="1"/>
    <col min="17" max="17" width="15.75" style="448" customWidth="1"/>
    <col min="18" max="18" width="3.5" style="448" customWidth="1"/>
    <col min="19" max="19" width="15.75" style="448" customWidth="1"/>
    <col min="20" max="20" width="3.5" style="448" customWidth="1"/>
    <col min="21" max="21" width="15.75" style="448" customWidth="1"/>
    <col min="22" max="22" width="3.33203125" style="448" customWidth="1"/>
    <col min="23" max="23" width="48.08203125" style="448" customWidth="1"/>
    <col min="24" max="16384" width="9" style="448"/>
  </cols>
  <sheetData>
    <row r="1" spans="2:23" s="449" customFormat="1" ht="26.25" customHeight="1" x14ac:dyDescent="0.8">
      <c r="B1" s="456" t="s">
        <v>450</v>
      </c>
    </row>
    <row r="2" spans="2:23" s="449" customFormat="1" ht="26.25" customHeight="1" x14ac:dyDescent="0.8">
      <c r="B2" s="449" t="s">
        <v>451</v>
      </c>
    </row>
    <row r="3" spans="2:23" s="449" customFormat="1" ht="26.25" customHeight="1" x14ac:dyDescent="0.8">
      <c r="B3" s="456" t="s">
        <v>452</v>
      </c>
      <c r="C3" s="456"/>
      <c r="D3" s="456"/>
      <c r="E3" s="456" t="s">
        <v>453</v>
      </c>
      <c r="F3" s="456"/>
      <c r="G3" s="456"/>
      <c r="H3" s="456"/>
      <c r="I3" s="456"/>
      <c r="J3" s="456"/>
      <c r="K3" s="456"/>
      <c r="L3" s="456"/>
      <c r="M3" s="456"/>
      <c r="N3" s="456"/>
      <c r="O3" s="456"/>
    </row>
    <row r="4" spans="2:23" ht="26.25" customHeight="1" x14ac:dyDescent="0.8">
      <c r="E4" s="1140" t="s">
        <v>454</v>
      </c>
      <c r="F4" s="1141"/>
      <c r="G4" s="1141"/>
      <c r="H4" s="1141"/>
      <c r="I4" s="1141"/>
      <c r="J4" s="1141"/>
      <c r="K4" s="1142"/>
      <c r="M4" s="1144" t="s">
        <v>455</v>
      </c>
      <c r="N4" s="1144"/>
      <c r="O4" s="1144"/>
      <c r="P4" s="452"/>
      <c r="Q4" s="1144" t="s">
        <v>456</v>
      </c>
      <c r="R4" s="1144"/>
      <c r="S4" s="1144"/>
      <c r="T4" s="1144"/>
      <c r="U4" s="1144"/>
      <c r="W4" s="1143" t="s">
        <v>457</v>
      </c>
    </row>
    <row r="5" spans="2:23" ht="26.25" customHeight="1" x14ac:dyDescent="0.8">
      <c r="B5" s="448" t="s">
        <v>458</v>
      </c>
      <c r="C5" s="448" t="s">
        <v>459</v>
      </c>
      <c r="E5" s="448" t="s">
        <v>460</v>
      </c>
      <c r="G5" s="448" t="s">
        <v>461</v>
      </c>
      <c r="I5" s="448" t="s">
        <v>462</v>
      </c>
      <c r="K5" s="448" t="s">
        <v>454</v>
      </c>
      <c r="M5" s="448" t="s">
        <v>463</v>
      </c>
      <c r="O5" s="448" t="s">
        <v>464</v>
      </c>
      <c r="Q5" s="448" t="s">
        <v>463</v>
      </c>
      <c r="S5" s="448" t="s">
        <v>464</v>
      </c>
      <c r="U5" s="448" t="s">
        <v>454</v>
      </c>
      <c r="W5" s="1143"/>
    </row>
    <row r="6" spans="2:23" ht="26.25" customHeight="1" x14ac:dyDescent="0.8">
      <c r="B6" s="448">
        <v>1</v>
      </c>
      <c r="C6" s="450" t="s">
        <v>465</v>
      </c>
      <c r="D6" s="448" t="s">
        <v>466</v>
      </c>
      <c r="E6" s="454">
        <v>0.375</v>
      </c>
      <c r="F6" s="448" t="s">
        <v>445</v>
      </c>
      <c r="G6" s="454">
        <v>0.75</v>
      </c>
      <c r="H6" s="448" t="s">
        <v>467</v>
      </c>
      <c r="I6" s="454">
        <v>4.1666666666666664E-2</v>
      </c>
      <c r="J6" s="448" t="s">
        <v>468</v>
      </c>
      <c r="K6" s="450">
        <f>(G6-E6-I6)*24</f>
        <v>8</v>
      </c>
      <c r="M6" s="454">
        <v>0.39583333333333331</v>
      </c>
      <c r="N6" s="448" t="s">
        <v>445</v>
      </c>
      <c r="O6" s="454">
        <v>0.6875</v>
      </c>
      <c r="Q6" s="451">
        <f>IF(E6&lt;M6,M6,E6)</f>
        <v>0.39583333333333331</v>
      </c>
      <c r="R6" s="448" t="s">
        <v>445</v>
      </c>
      <c r="S6" s="451">
        <f>IF(G6&gt;O6,O6,G6)</f>
        <v>0.6875</v>
      </c>
      <c r="U6" s="450">
        <f>(S6-Q6)*24</f>
        <v>7</v>
      </c>
      <c r="W6" s="453"/>
    </row>
    <row r="7" spans="2:23" ht="26.25" customHeight="1" x14ac:dyDescent="0.8">
      <c r="B7" s="448">
        <v>2</v>
      </c>
      <c r="C7" s="450" t="s">
        <v>469</v>
      </c>
      <c r="D7" s="448" t="s">
        <v>466</v>
      </c>
      <c r="E7" s="453"/>
      <c r="F7" s="448" t="s">
        <v>445</v>
      </c>
      <c r="G7" s="453"/>
      <c r="H7" s="448" t="s">
        <v>467</v>
      </c>
      <c r="I7" s="454">
        <v>0</v>
      </c>
      <c r="J7" s="448" t="s">
        <v>468</v>
      </c>
      <c r="K7" s="450">
        <f>(G7-E7-I7)*24</f>
        <v>0</v>
      </c>
      <c r="M7" s="453"/>
      <c r="N7" s="448" t="s">
        <v>445</v>
      </c>
      <c r="O7" s="453"/>
      <c r="Q7" s="451">
        <f t="shared" ref="Q7:Q35" si="0">IF(E7&lt;M7,M7,E7)</f>
        <v>0</v>
      </c>
      <c r="R7" s="448" t="s">
        <v>445</v>
      </c>
      <c r="S7" s="451">
        <f t="shared" ref="S7:S35" si="1">IF(G7&gt;O7,O7,G7)</f>
        <v>0</v>
      </c>
      <c r="U7" s="450">
        <f t="shared" ref="U7:U35" si="2">(S7-Q7)*24</f>
        <v>0</v>
      </c>
      <c r="W7" s="453"/>
    </row>
    <row r="8" spans="2:23" ht="26.25" customHeight="1" x14ac:dyDescent="0.8">
      <c r="B8" s="448">
        <v>3</v>
      </c>
      <c r="C8" s="450" t="s">
        <v>470</v>
      </c>
      <c r="D8" s="448" t="s">
        <v>466</v>
      </c>
      <c r="E8" s="453"/>
      <c r="F8" s="448" t="s">
        <v>445</v>
      </c>
      <c r="G8" s="453"/>
      <c r="H8" s="448" t="s">
        <v>467</v>
      </c>
      <c r="I8" s="454">
        <v>0</v>
      </c>
      <c r="J8" s="448" t="s">
        <v>468</v>
      </c>
      <c r="K8" s="450">
        <f t="shared" ref="K8:K35" si="3">(G8-E8-I8)*24</f>
        <v>0</v>
      </c>
      <c r="M8" s="453"/>
      <c r="N8" s="448" t="s">
        <v>445</v>
      </c>
      <c r="O8" s="453"/>
      <c r="Q8" s="451">
        <f t="shared" si="0"/>
        <v>0</v>
      </c>
      <c r="R8" s="448" t="s">
        <v>445</v>
      </c>
      <c r="S8" s="451">
        <f t="shared" si="1"/>
        <v>0</v>
      </c>
      <c r="U8" s="450">
        <f t="shared" si="2"/>
        <v>0</v>
      </c>
      <c r="W8" s="453"/>
    </row>
    <row r="9" spans="2:23" ht="26.25" customHeight="1" x14ac:dyDescent="0.8">
      <c r="B9" s="448">
        <v>4</v>
      </c>
      <c r="C9" s="450" t="s">
        <v>471</v>
      </c>
      <c r="D9" s="448" t="s">
        <v>466</v>
      </c>
      <c r="E9" s="453"/>
      <c r="F9" s="448" t="s">
        <v>445</v>
      </c>
      <c r="G9" s="453"/>
      <c r="H9" s="448" t="s">
        <v>467</v>
      </c>
      <c r="I9" s="454">
        <v>0</v>
      </c>
      <c r="J9" s="448" t="s">
        <v>468</v>
      </c>
      <c r="K9" s="450">
        <f t="shared" si="3"/>
        <v>0</v>
      </c>
      <c r="M9" s="453"/>
      <c r="N9" s="448" t="s">
        <v>445</v>
      </c>
      <c r="O9" s="453"/>
      <c r="Q9" s="451">
        <f t="shared" si="0"/>
        <v>0</v>
      </c>
      <c r="R9" s="448" t="s">
        <v>445</v>
      </c>
      <c r="S9" s="451">
        <f t="shared" si="1"/>
        <v>0</v>
      </c>
      <c r="U9" s="450">
        <f t="shared" si="2"/>
        <v>0</v>
      </c>
      <c r="W9" s="453"/>
    </row>
    <row r="10" spans="2:23" ht="26.25" customHeight="1" x14ac:dyDescent="0.8">
      <c r="B10" s="448">
        <v>5</v>
      </c>
      <c r="C10" s="450" t="s">
        <v>472</v>
      </c>
      <c r="D10" s="448" t="s">
        <v>466</v>
      </c>
      <c r="E10" s="453"/>
      <c r="F10" s="448" t="s">
        <v>445</v>
      </c>
      <c r="G10" s="453"/>
      <c r="H10" s="448" t="s">
        <v>467</v>
      </c>
      <c r="I10" s="454">
        <v>0</v>
      </c>
      <c r="J10" s="448" t="s">
        <v>468</v>
      </c>
      <c r="K10" s="450">
        <f t="shared" si="3"/>
        <v>0</v>
      </c>
      <c r="M10" s="453"/>
      <c r="N10" s="448" t="s">
        <v>445</v>
      </c>
      <c r="O10" s="453"/>
      <c r="Q10" s="451">
        <f t="shared" si="0"/>
        <v>0</v>
      </c>
      <c r="R10" s="448" t="s">
        <v>445</v>
      </c>
      <c r="S10" s="451">
        <f t="shared" si="1"/>
        <v>0</v>
      </c>
      <c r="U10" s="450">
        <f t="shared" si="2"/>
        <v>0</v>
      </c>
      <c r="W10" s="453"/>
    </row>
    <row r="11" spans="2:23" ht="26.25" customHeight="1" x14ac:dyDescent="0.8">
      <c r="B11" s="448">
        <v>6</v>
      </c>
      <c r="C11" s="450" t="s">
        <v>473</v>
      </c>
      <c r="D11" s="448" t="s">
        <v>466</v>
      </c>
      <c r="E11" s="453"/>
      <c r="F11" s="448" t="s">
        <v>445</v>
      </c>
      <c r="G11" s="453"/>
      <c r="H11" s="448" t="s">
        <v>467</v>
      </c>
      <c r="I11" s="454">
        <v>0</v>
      </c>
      <c r="J11" s="448" t="s">
        <v>468</v>
      </c>
      <c r="K11" s="450">
        <f t="shared" si="3"/>
        <v>0</v>
      </c>
      <c r="M11" s="453"/>
      <c r="N11" s="448" t="s">
        <v>445</v>
      </c>
      <c r="O11" s="453"/>
      <c r="Q11" s="451">
        <f t="shared" si="0"/>
        <v>0</v>
      </c>
      <c r="R11" s="448" t="s">
        <v>445</v>
      </c>
      <c r="S11" s="451">
        <f t="shared" si="1"/>
        <v>0</v>
      </c>
      <c r="U11" s="450">
        <f t="shared" si="2"/>
        <v>0</v>
      </c>
      <c r="W11" s="453"/>
    </row>
    <row r="12" spans="2:23" ht="26.25" customHeight="1" x14ac:dyDescent="0.8">
      <c r="B12" s="448">
        <v>7</v>
      </c>
      <c r="C12" s="450" t="s">
        <v>474</v>
      </c>
      <c r="D12" s="448" t="s">
        <v>466</v>
      </c>
      <c r="E12" s="453"/>
      <c r="F12" s="448" t="s">
        <v>445</v>
      </c>
      <c r="G12" s="453"/>
      <c r="H12" s="448" t="s">
        <v>467</v>
      </c>
      <c r="I12" s="454">
        <v>0</v>
      </c>
      <c r="J12" s="448" t="s">
        <v>468</v>
      </c>
      <c r="K12" s="450">
        <f t="shared" si="3"/>
        <v>0</v>
      </c>
      <c r="M12" s="453"/>
      <c r="N12" s="448" t="s">
        <v>445</v>
      </c>
      <c r="O12" s="453"/>
      <c r="Q12" s="451">
        <f t="shared" si="0"/>
        <v>0</v>
      </c>
      <c r="R12" s="448" t="s">
        <v>445</v>
      </c>
      <c r="S12" s="451">
        <f t="shared" si="1"/>
        <v>0</v>
      </c>
      <c r="U12" s="450">
        <f t="shared" si="2"/>
        <v>0</v>
      </c>
      <c r="W12" s="453"/>
    </row>
    <row r="13" spans="2:23" ht="26.25" customHeight="1" x14ac:dyDescent="0.8">
      <c r="B13" s="448">
        <v>8</v>
      </c>
      <c r="C13" s="450" t="s">
        <v>475</v>
      </c>
      <c r="D13" s="448" t="s">
        <v>466</v>
      </c>
      <c r="E13" s="453"/>
      <c r="F13" s="448" t="s">
        <v>445</v>
      </c>
      <c r="G13" s="453"/>
      <c r="H13" s="448" t="s">
        <v>467</v>
      </c>
      <c r="I13" s="454">
        <v>0</v>
      </c>
      <c r="J13" s="448" t="s">
        <v>468</v>
      </c>
      <c r="K13" s="450">
        <f t="shared" si="3"/>
        <v>0</v>
      </c>
      <c r="M13" s="453"/>
      <c r="N13" s="448" t="s">
        <v>445</v>
      </c>
      <c r="O13" s="453"/>
      <c r="Q13" s="451">
        <f t="shared" si="0"/>
        <v>0</v>
      </c>
      <c r="R13" s="448" t="s">
        <v>445</v>
      </c>
      <c r="S13" s="451">
        <f t="shared" si="1"/>
        <v>0</v>
      </c>
      <c r="U13" s="450">
        <f t="shared" si="2"/>
        <v>0</v>
      </c>
      <c r="W13" s="453"/>
    </row>
    <row r="14" spans="2:23" ht="26.25" customHeight="1" x14ac:dyDescent="0.8">
      <c r="B14" s="448">
        <v>9</v>
      </c>
      <c r="C14" s="450" t="s">
        <v>476</v>
      </c>
      <c r="D14" s="448" t="s">
        <v>466</v>
      </c>
      <c r="E14" s="453"/>
      <c r="F14" s="448" t="s">
        <v>445</v>
      </c>
      <c r="G14" s="453"/>
      <c r="H14" s="448" t="s">
        <v>467</v>
      </c>
      <c r="I14" s="454">
        <v>0</v>
      </c>
      <c r="J14" s="448" t="s">
        <v>468</v>
      </c>
      <c r="K14" s="450">
        <f t="shared" si="3"/>
        <v>0</v>
      </c>
      <c r="M14" s="453"/>
      <c r="N14" s="448" t="s">
        <v>445</v>
      </c>
      <c r="O14" s="453"/>
      <c r="Q14" s="451">
        <f t="shared" si="0"/>
        <v>0</v>
      </c>
      <c r="R14" s="448" t="s">
        <v>445</v>
      </c>
      <c r="S14" s="451">
        <f t="shared" si="1"/>
        <v>0</v>
      </c>
      <c r="U14" s="450">
        <f t="shared" si="2"/>
        <v>0</v>
      </c>
      <c r="W14" s="453"/>
    </row>
    <row r="15" spans="2:23" ht="26.25" customHeight="1" x14ac:dyDescent="0.8">
      <c r="B15" s="448">
        <v>10</v>
      </c>
      <c r="C15" s="450" t="s">
        <v>477</v>
      </c>
      <c r="D15" s="448" t="s">
        <v>466</v>
      </c>
      <c r="E15" s="453"/>
      <c r="F15" s="448" t="s">
        <v>445</v>
      </c>
      <c r="G15" s="453"/>
      <c r="H15" s="448" t="s">
        <v>467</v>
      </c>
      <c r="I15" s="454">
        <v>0</v>
      </c>
      <c r="J15" s="448" t="s">
        <v>468</v>
      </c>
      <c r="K15" s="450">
        <f t="shared" si="3"/>
        <v>0</v>
      </c>
      <c r="M15" s="453"/>
      <c r="N15" s="448" t="s">
        <v>445</v>
      </c>
      <c r="O15" s="453"/>
      <c r="Q15" s="451">
        <f t="shared" si="0"/>
        <v>0</v>
      </c>
      <c r="R15" s="448" t="s">
        <v>445</v>
      </c>
      <c r="S15" s="451">
        <f t="shared" si="1"/>
        <v>0</v>
      </c>
      <c r="U15" s="450">
        <f t="shared" si="2"/>
        <v>0</v>
      </c>
      <c r="W15" s="453"/>
    </row>
    <row r="16" spans="2:23" ht="26.25" customHeight="1" x14ac:dyDescent="0.8">
      <c r="B16" s="448">
        <v>11</v>
      </c>
      <c r="C16" s="450" t="s">
        <v>478</v>
      </c>
      <c r="D16" s="448" t="s">
        <v>466</v>
      </c>
      <c r="E16" s="453"/>
      <c r="F16" s="448" t="s">
        <v>445</v>
      </c>
      <c r="G16" s="453"/>
      <c r="H16" s="448" t="s">
        <v>467</v>
      </c>
      <c r="I16" s="454">
        <v>0</v>
      </c>
      <c r="J16" s="448" t="s">
        <v>468</v>
      </c>
      <c r="K16" s="450">
        <f t="shared" si="3"/>
        <v>0</v>
      </c>
      <c r="M16" s="453"/>
      <c r="N16" s="448" t="s">
        <v>445</v>
      </c>
      <c r="O16" s="453"/>
      <c r="Q16" s="451">
        <f t="shared" si="0"/>
        <v>0</v>
      </c>
      <c r="R16" s="448" t="s">
        <v>445</v>
      </c>
      <c r="S16" s="451">
        <f t="shared" si="1"/>
        <v>0</v>
      </c>
      <c r="U16" s="450">
        <f t="shared" si="2"/>
        <v>0</v>
      </c>
      <c r="W16" s="453"/>
    </row>
    <row r="17" spans="2:23" ht="26.25" customHeight="1" x14ac:dyDescent="0.8">
      <c r="B17" s="448">
        <v>12</v>
      </c>
      <c r="C17" s="450" t="s">
        <v>479</v>
      </c>
      <c r="D17" s="448" t="s">
        <v>466</v>
      </c>
      <c r="E17" s="453"/>
      <c r="F17" s="448" t="s">
        <v>445</v>
      </c>
      <c r="G17" s="453"/>
      <c r="H17" s="448" t="s">
        <v>467</v>
      </c>
      <c r="I17" s="454">
        <v>0</v>
      </c>
      <c r="J17" s="448" t="s">
        <v>468</v>
      </c>
      <c r="K17" s="450">
        <f t="shared" si="3"/>
        <v>0</v>
      </c>
      <c r="M17" s="453"/>
      <c r="N17" s="448" t="s">
        <v>445</v>
      </c>
      <c r="O17" s="453"/>
      <c r="Q17" s="451">
        <f t="shared" si="0"/>
        <v>0</v>
      </c>
      <c r="R17" s="448" t="s">
        <v>445</v>
      </c>
      <c r="S17" s="451">
        <f t="shared" si="1"/>
        <v>0</v>
      </c>
      <c r="U17" s="450">
        <f t="shared" si="2"/>
        <v>0</v>
      </c>
      <c r="W17" s="453"/>
    </row>
    <row r="18" spans="2:23" ht="26.25" customHeight="1" x14ac:dyDescent="0.8">
      <c r="B18" s="448">
        <v>13</v>
      </c>
      <c r="C18" s="450" t="s">
        <v>480</v>
      </c>
      <c r="D18" s="448" t="s">
        <v>466</v>
      </c>
      <c r="E18" s="453"/>
      <c r="F18" s="448" t="s">
        <v>445</v>
      </c>
      <c r="G18" s="453"/>
      <c r="H18" s="448" t="s">
        <v>467</v>
      </c>
      <c r="I18" s="454">
        <v>0</v>
      </c>
      <c r="J18" s="448" t="s">
        <v>468</v>
      </c>
      <c r="K18" s="450">
        <f t="shared" si="3"/>
        <v>0</v>
      </c>
      <c r="M18" s="453"/>
      <c r="N18" s="448" t="s">
        <v>445</v>
      </c>
      <c r="O18" s="453"/>
      <c r="Q18" s="451">
        <f t="shared" si="0"/>
        <v>0</v>
      </c>
      <c r="R18" s="448" t="s">
        <v>445</v>
      </c>
      <c r="S18" s="451">
        <f t="shared" si="1"/>
        <v>0</v>
      </c>
      <c r="U18" s="450">
        <f t="shared" si="2"/>
        <v>0</v>
      </c>
      <c r="W18" s="453"/>
    </row>
    <row r="19" spans="2:23" ht="26.25" customHeight="1" x14ac:dyDescent="0.8">
      <c r="B19" s="448">
        <v>14</v>
      </c>
      <c r="C19" s="450" t="s">
        <v>481</v>
      </c>
      <c r="D19" s="448" t="s">
        <v>466</v>
      </c>
      <c r="E19" s="453"/>
      <c r="F19" s="448" t="s">
        <v>445</v>
      </c>
      <c r="G19" s="453"/>
      <c r="H19" s="448" t="s">
        <v>467</v>
      </c>
      <c r="I19" s="454">
        <v>0</v>
      </c>
      <c r="J19" s="448" t="s">
        <v>468</v>
      </c>
      <c r="K19" s="450">
        <f t="shared" si="3"/>
        <v>0</v>
      </c>
      <c r="M19" s="453"/>
      <c r="N19" s="448" t="s">
        <v>445</v>
      </c>
      <c r="O19" s="453"/>
      <c r="Q19" s="451">
        <f t="shared" si="0"/>
        <v>0</v>
      </c>
      <c r="R19" s="448" t="s">
        <v>445</v>
      </c>
      <c r="S19" s="451">
        <f t="shared" si="1"/>
        <v>0</v>
      </c>
      <c r="U19" s="450">
        <f t="shared" si="2"/>
        <v>0</v>
      </c>
      <c r="W19" s="453"/>
    </row>
    <row r="20" spans="2:23" ht="26.25" customHeight="1" x14ac:dyDescent="0.8">
      <c r="B20" s="448">
        <v>15</v>
      </c>
      <c r="C20" s="450" t="s">
        <v>482</v>
      </c>
      <c r="D20" s="448" t="s">
        <v>466</v>
      </c>
      <c r="E20" s="453"/>
      <c r="F20" s="448" t="s">
        <v>445</v>
      </c>
      <c r="G20" s="453"/>
      <c r="H20" s="448" t="s">
        <v>467</v>
      </c>
      <c r="I20" s="454">
        <v>0</v>
      </c>
      <c r="J20" s="448" t="s">
        <v>468</v>
      </c>
      <c r="K20" s="450">
        <f t="shared" si="3"/>
        <v>0</v>
      </c>
      <c r="M20" s="453"/>
      <c r="N20" s="448" t="s">
        <v>445</v>
      </c>
      <c r="O20" s="453"/>
      <c r="Q20" s="451">
        <f t="shared" si="0"/>
        <v>0</v>
      </c>
      <c r="R20" s="448" t="s">
        <v>445</v>
      </c>
      <c r="S20" s="451">
        <f t="shared" si="1"/>
        <v>0</v>
      </c>
      <c r="U20" s="450">
        <f t="shared" si="2"/>
        <v>0</v>
      </c>
      <c r="W20" s="453"/>
    </row>
    <row r="21" spans="2:23" ht="26.25" customHeight="1" x14ac:dyDescent="0.8">
      <c r="B21" s="448">
        <v>16</v>
      </c>
      <c r="C21" s="450" t="s">
        <v>483</v>
      </c>
      <c r="D21" s="448" t="s">
        <v>466</v>
      </c>
      <c r="E21" s="453"/>
      <c r="F21" s="448" t="s">
        <v>445</v>
      </c>
      <c r="G21" s="453"/>
      <c r="H21" s="448" t="s">
        <v>467</v>
      </c>
      <c r="I21" s="454">
        <v>0</v>
      </c>
      <c r="J21" s="448" t="s">
        <v>468</v>
      </c>
      <c r="K21" s="450">
        <f t="shared" si="3"/>
        <v>0</v>
      </c>
      <c r="M21" s="453"/>
      <c r="N21" s="448" t="s">
        <v>445</v>
      </c>
      <c r="O21" s="453"/>
      <c r="Q21" s="451">
        <f t="shared" si="0"/>
        <v>0</v>
      </c>
      <c r="R21" s="448" t="s">
        <v>445</v>
      </c>
      <c r="S21" s="451">
        <f t="shared" si="1"/>
        <v>0</v>
      </c>
      <c r="U21" s="450">
        <f t="shared" si="2"/>
        <v>0</v>
      </c>
      <c r="W21" s="453"/>
    </row>
    <row r="22" spans="2:23" ht="26.25" customHeight="1" x14ac:dyDescent="0.8">
      <c r="B22" s="448">
        <v>17</v>
      </c>
      <c r="C22" s="450" t="s">
        <v>484</v>
      </c>
      <c r="D22" s="448" t="s">
        <v>466</v>
      </c>
      <c r="E22" s="453"/>
      <c r="F22" s="448" t="s">
        <v>445</v>
      </c>
      <c r="G22" s="453"/>
      <c r="H22" s="448" t="s">
        <v>467</v>
      </c>
      <c r="I22" s="454">
        <v>0</v>
      </c>
      <c r="J22" s="448" t="s">
        <v>468</v>
      </c>
      <c r="K22" s="450">
        <f t="shared" si="3"/>
        <v>0</v>
      </c>
      <c r="M22" s="453"/>
      <c r="N22" s="448" t="s">
        <v>445</v>
      </c>
      <c r="O22" s="453"/>
      <c r="Q22" s="451">
        <f t="shared" si="0"/>
        <v>0</v>
      </c>
      <c r="R22" s="448" t="s">
        <v>445</v>
      </c>
      <c r="S22" s="451">
        <f t="shared" si="1"/>
        <v>0</v>
      </c>
      <c r="U22" s="450">
        <f t="shared" si="2"/>
        <v>0</v>
      </c>
      <c r="W22" s="453"/>
    </row>
    <row r="23" spans="2:23" ht="26.25" customHeight="1" x14ac:dyDescent="0.8">
      <c r="B23" s="448">
        <v>18</v>
      </c>
      <c r="C23" s="450" t="s">
        <v>485</v>
      </c>
      <c r="D23" s="448" t="s">
        <v>466</v>
      </c>
      <c r="E23" s="453"/>
      <c r="F23" s="448" t="s">
        <v>445</v>
      </c>
      <c r="G23" s="453"/>
      <c r="H23" s="448" t="s">
        <v>467</v>
      </c>
      <c r="I23" s="454">
        <v>0</v>
      </c>
      <c r="J23" s="448" t="s">
        <v>468</v>
      </c>
      <c r="K23" s="450">
        <f t="shared" si="3"/>
        <v>0</v>
      </c>
      <c r="M23" s="453"/>
      <c r="N23" s="448" t="s">
        <v>445</v>
      </c>
      <c r="O23" s="453"/>
      <c r="Q23" s="451">
        <f t="shared" si="0"/>
        <v>0</v>
      </c>
      <c r="R23" s="448" t="s">
        <v>445</v>
      </c>
      <c r="S23" s="451">
        <f t="shared" si="1"/>
        <v>0</v>
      </c>
      <c r="U23" s="450">
        <f t="shared" si="2"/>
        <v>0</v>
      </c>
      <c r="W23" s="453"/>
    </row>
    <row r="24" spans="2:23" ht="26.25" customHeight="1" x14ac:dyDescent="0.8">
      <c r="B24" s="448">
        <v>19</v>
      </c>
      <c r="C24" s="450" t="s">
        <v>486</v>
      </c>
      <c r="D24" s="448" t="s">
        <v>466</v>
      </c>
      <c r="E24" s="453"/>
      <c r="F24" s="448" t="s">
        <v>445</v>
      </c>
      <c r="G24" s="453"/>
      <c r="H24" s="448" t="s">
        <v>467</v>
      </c>
      <c r="I24" s="454">
        <v>0</v>
      </c>
      <c r="J24" s="448" t="s">
        <v>468</v>
      </c>
      <c r="K24" s="450">
        <f t="shared" si="3"/>
        <v>0</v>
      </c>
      <c r="M24" s="453"/>
      <c r="N24" s="448" t="s">
        <v>445</v>
      </c>
      <c r="O24" s="453"/>
      <c r="Q24" s="451">
        <f t="shared" si="0"/>
        <v>0</v>
      </c>
      <c r="R24" s="448" t="s">
        <v>445</v>
      </c>
      <c r="S24" s="451">
        <f t="shared" si="1"/>
        <v>0</v>
      </c>
      <c r="U24" s="450">
        <f t="shared" si="2"/>
        <v>0</v>
      </c>
      <c r="W24" s="453"/>
    </row>
    <row r="25" spans="2:23" ht="26.25" customHeight="1" x14ac:dyDescent="0.8">
      <c r="B25" s="448">
        <v>20</v>
      </c>
      <c r="C25" s="450" t="s">
        <v>487</v>
      </c>
      <c r="D25" s="448" t="s">
        <v>466</v>
      </c>
      <c r="E25" s="453"/>
      <c r="F25" s="448" t="s">
        <v>445</v>
      </c>
      <c r="G25" s="453"/>
      <c r="H25" s="448" t="s">
        <v>467</v>
      </c>
      <c r="I25" s="454">
        <v>0</v>
      </c>
      <c r="J25" s="448" t="s">
        <v>468</v>
      </c>
      <c r="K25" s="450">
        <f t="shared" si="3"/>
        <v>0</v>
      </c>
      <c r="M25" s="453"/>
      <c r="N25" s="448" t="s">
        <v>445</v>
      </c>
      <c r="O25" s="453"/>
      <c r="Q25" s="451">
        <f t="shared" si="0"/>
        <v>0</v>
      </c>
      <c r="R25" s="448" t="s">
        <v>445</v>
      </c>
      <c r="S25" s="451">
        <f t="shared" si="1"/>
        <v>0</v>
      </c>
      <c r="U25" s="450">
        <f t="shared" si="2"/>
        <v>0</v>
      </c>
      <c r="W25" s="453"/>
    </row>
    <row r="26" spans="2:23" ht="26.25" customHeight="1" x14ac:dyDescent="0.8">
      <c r="B26" s="448">
        <v>21</v>
      </c>
      <c r="C26" s="450" t="s">
        <v>488</v>
      </c>
      <c r="D26" s="448" t="s">
        <v>466</v>
      </c>
      <c r="E26" s="453"/>
      <c r="F26" s="448" t="s">
        <v>445</v>
      </c>
      <c r="G26" s="453"/>
      <c r="H26" s="448" t="s">
        <v>467</v>
      </c>
      <c r="I26" s="453"/>
      <c r="J26" s="448" t="s">
        <v>468</v>
      </c>
      <c r="K26" s="450">
        <f t="shared" si="3"/>
        <v>0</v>
      </c>
      <c r="M26" s="453"/>
      <c r="N26" s="448" t="s">
        <v>445</v>
      </c>
      <c r="O26" s="453"/>
      <c r="Q26" s="451">
        <f t="shared" si="0"/>
        <v>0</v>
      </c>
      <c r="R26" s="448" t="s">
        <v>445</v>
      </c>
      <c r="S26" s="451">
        <f t="shared" si="1"/>
        <v>0</v>
      </c>
      <c r="U26" s="450">
        <f t="shared" si="2"/>
        <v>0</v>
      </c>
      <c r="W26" s="453"/>
    </row>
    <row r="27" spans="2:23" ht="26.25" customHeight="1" x14ac:dyDescent="0.8">
      <c r="B27" s="448">
        <v>22</v>
      </c>
      <c r="C27" s="450" t="s">
        <v>489</v>
      </c>
      <c r="D27" s="448" t="s">
        <v>466</v>
      </c>
      <c r="E27" s="453"/>
      <c r="F27" s="448" t="s">
        <v>445</v>
      </c>
      <c r="G27" s="453"/>
      <c r="H27" s="448" t="s">
        <v>467</v>
      </c>
      <c r="I27" s="453"/>
      <c r="J27" s="448" t="s">
        <v>468</v>
      </c>
      <c r="K27" s="450">
        <f t="shared" si="3"/>
        <v>0</v>
      </c>
      <c r="M27" s="453"/>
      <c r="N27" s="448" t="s">
        <v>445</v>
      </c>
      <c r="O27" s="453"/>
      <c r="Q27" s="451">
        <f t="shared" si="0"/>
        <v>0</v>
      </c>
      <c r="R27" s="448" t="s">
        <v>445</v>
      </c>
      <c r="S27" s="451">
        <f t="shared" si="1"/>
        <v>0</v>
      </c>
      <c r="U27" s="450">
        <f t="shared" si="2"/>
        <v>0</v>
      </c>
      <c r="W27" s="453"/>
    </row>
    <row r="28" spans="2:23" ht="26.25" customHeight="1" x14ac:dyDescent="0.8">
      <c r="B28" s="448">
        <v>23</v>
      </c>
      <c r="C28" s="450" t="s">
        <v>490</v>
      </c>
      <c r="D28" s="448" t="s">
        <v>466</v>
      </c>
      <c r="E28" s="453"/>
      <c r="F28" s="448" t="s">
        <v>445</v>
      </c>
      <c r="G28" s="453"/>
      <c r="H28" s="448" t="s">
        <v>467</v>
      </c>
      <c r="I28" s="453"/>
      <c r="J28" s="448" t="s">
        <v>468</v>
      </c>
      <c r="K28" s="450">
        <f t="shared" si="3"/>
        <v>0</v>
      </c>
      <c r="M28" s="453"/>
      <c r="N28" s="448" t="s">
        <v>445</v>
      </c>
      <c r="O28" s="453"/>
      <c r="Q28" s="451">
        <f t="shared" si="0"/>
        <v>0</v>
      </c>
      <c r="R28" s="448" t="s">
        <v>445</v>
      </c>
      <c r="S28" s="451">
        <f t="shared" si="1"/>
        <v>0</v>
      </c>
      <c r="U28" s="450">
        <f t="shared" si="2"/>
        <v>0</v>
      </c>
      <c r="W28" s="453"/>
    </row>
    <row r="29" spans="2:23" ht="26.25" customHeight="1" x14ac:dyDescent="0.8">
      <c r="B29" s="448">
        <v>24</v>
      </c>
      <c r="C29" s="450" t="s">
        <v>491</v>
      </c>
      <c r="D29" s="448" t="s">
        <v>466</v>
      </c>
      <c r="E29" s="453"/>
      <c r="F29" s="448" t="s">
        <v>445</v>
      </c>
      <c r="G29" s="453"/>
      <c r="H29" s="448" t="s">
        <v>467</v>
      </c>
      <c r="I29" s="453"/>
      <c r="J29" s="448" t="s">
        <v>468</v>
      </c>
      <c r="K29" s="450">
        <f t="shared" si="3"/>
        <v>0</v>
      </c>
      <c r="M29" s="453"/>
      <c r="N29" s="448" t="s">
        <v>445</v>
      </c>
      <c r="O29" s="453"/>
      <c r="Q29" s="451">
        <f t="shared" si="0"/>
        <v>0</v>
      </c>
      <c r="R29" s="448" t="s">
        <v>445</v>
      </c>
      <c r="S29" s="451">
        <f t="shared" si="1"/>
        <v>0</v>
      </c>
      <c r="U29" s="450">
        <f t="shared" si="2"/>
        <v>0</v>
      </c>
      <c r="W29" s="453"/>
    </row>
    <row r="30" spans="2:23" ht="26.25" customHeight="1" x14ac:dyDescent="0.8">
      <c r="B30" s="448">
        <v>25</v>
      </c>
      <c r="C30" s="450" t="s">
        <v>492</v>
      </c>
      <c r="D30" s="448" t="s">
        <v>466</v>
      </c>
      <c r="E30" s="453"/>
      <c r="F30" s="448" t="s">
        <v>445</v>
      </c>
      <c r="G30" s="453"/>
      <c r="H30" s="448" t="s">
        <v>467</v>
      </c>
      <c r="I30" s="453"/>
      <c r="J30" s="448" t="s">
        <v>468</v>
      </c>
      <c r="K30" s="450">
        <f t="shared" si="3"/>
        <v>0</v>
      </c>
      <c r="M30" s="453"/>
      <c r="N30" s="448" t="s">
        <v>445</v>
      </c>
      <c r="O30" s="453"/>
      <c r="Q30" s="451">
        <f t="shared" si="0"/>
        <v>0</v>
      </c>
      <c r="R30" s="448" t="s">
        <v>445</v>
      </c>
      <c r="S30" s="451">
        <f t="shared" si="1"/>
        <v>0</v>
      </c>
      <c r="U30" s="450">
        <f t="shared" si="2"/>
        <v>0</v>
      </c>
      <c r="W30" s="453"/>
    </row>
    <row r="31" spans="2:23" ht="26.25" customHeight="1" x14ac:dyDescent="0.8">
      <c r="B31" s="448">
        <v>26</v>
      </c>
      <c r="C31" s="450" t="s">
        <v>493</v>
      </c>
      <c r="D31" s="448" t="s">
        <v>466</v>
      </c>
      <c r="E31" s="453"/>
      <c r="F31" s="448" t="s">
        <v>445</v>
      </c>
      <c r="G31" s="453"/>
      <c r="H31" s="448" t="s">
        <v>467</v>
      </c>
      <c r="I31" s="453"/>
      <c r="J31" s="448" t="s">
        <v>468</v>
      </c>
      <c r="K31" s="450">
        <f t="shared" si="3"/>
        <v>0</v>
      </c>
      <c r="M31" s="453"/>
      <c r="N31" s="448" t="s">
        <v>445</v>
      </c>
      <c r="O31" s="453"/>
      <c r="Q31" s="451">
        <f t="shared" si="0"/>
        <v>0</v>
      </c>
      <c r="R31" s="448" t="s">
        <v>445</v>
      </c>
      <c r="S31" s="451">
        <f t="shared" si="1"/>
        <v>0</v>
      </c>
      <c r="U31" s="450">
        <f t="shared" si="2"/>
        <v>0</v>
      </c>
      <c r="W31" s="453"/>
    </row>
    <row r="32" spans="2:23" ht="26.25" customHeight="1" x14ac:dyDescent="0.8">
      <c r="B32" s="448">
        <v>27</v>
      </c>
      <c r="C32" s="450" t="s">
        <v>494</v>
      </c>
      <c r="D32" s="448" t="s">
        <v>466</v>
      </c>
      <c r="E32" s="453"/>
      <c r="F32" s="448" t="s">
        <v>445</v>
      </c>
      <c r="G32" s="453"/>
      <c r="H32" s="448" t="s">
        <v>467</v>
      </c>
      <c r="I32" s="453"/>
      <c r="J32" s="448" t="s">
        <v>468</v>
      </c>
      <c r="K32" s="450">
        <f t="shared" si="3"/>
        <v>0</v>
      </c>
      <c r="M32" s="453"/>
      <c r="N32" s="448" t="s">
        <v>445</v>
      </c>
      <c r="O32" s="453"/>
      <c r="Q32" s="451">
        <f t="shared" si="0"/>
        <v>0</v>
      </c>
      <c r="R32" s="448" t="s">
        <v>445</v>
      </c>
      <c r="S32" s="451">
        <f t="shared" si="1"/>
        <v>0</v>
      </c>
      <c r="U32" s="450">
        <f t="shared" si="2"/>
        <v>0</v>
      </c>
      <c r="W32" s="453" t="s">
        <v>495</v>
      </c>
    </row>
    <row r="33" spans="2:23" ht="26.25" customHeight="1" x14ac:dyDescent="0.8">
      <c r="B33" s="448">
        <v>28</v>
      </c>
      <c r="C33" s="450" t="s">
        <v>496</v>
      </c>
      <c r="D33" s="448" t="s">
        <v>466</v>
      </c>
      <c r="E33" s="453"/>
      <c r="F33" s="448" t="s">
        <v>445</v>
      </c>
      <c r="G33" s="453"/>
      <c r="H33" s="448" t="s">
        <v>467</v>
      </c>
      <c r="I33" s="453"/>
      <c r="J33" s="448" t="s">
        <v>468</v>
      </c>
      <c r="K33" s="450">
        <f t="shared" si="3"/>
        <v>0</v>
      </c>
      <c r="M33" s="453"/>
      <c r="N33" s="448" t="s">
        <v>445</v>
      </c>
      <c r="O33" s="453"/>
      <c r="Q33" s="451">
        <f t="shared" si="0"/>
        <v>0</v>
      </c>
      <c r="R33" s="448" t="s">
        <v>445</v>
      </c>
      <c r="S33" s="451">
        <f t="shared" si="1"/>
        <v>0</v>
      </c>
      <c r="U33" s="450">
        <f t="shared" si="2"/>
        <v>0</v>
      </c>
      <c r="W33" s="453"/>
    </row>
    <row r="34" spans="2:23" ht="26.25" customHeight="1" x14ac:dyDescent="0.8">
      <c r="B34" s="448">
        <v>29</v>
      </c>
      <c r="C34" s="450" t="s">
        <v>496</v>
      </c>
      <c r="D34" s="448" t="s">
        <v>466</v>
      </c>
      <c r="E34" s="453"/>
      <c r="F34" s="448" t="s">
        <v>445</v>
      </c>
      <c r="G34" s="453"/>
      <c r="H34" s="448" t="s">
        <v>467</v>
      </c>
      <c r="I34" s="453"/>
      <c r="J34" s="448" t="s">
        <v>468</v>
      </c>
      <c r="K34" s="450">
        <f t="shared" si="3"/>
        <v>0</v>
      </c>
      <c r="M34" s="453"/>
      <c r="N34" s="448" t="s">
        <v>445</v>
      </c>
      <c r="O34" s="453"/>
      <c r="Q34" s="451">
        <f t="shared" si="0"/>
        <v>0</v>
      </c>
      <c r="R34" s="448" t="s">
        <v>445</v>
      </c>
      <c r="S34" s="451">
        <f t="shared" si="1"/>
        <v>0</v>
      </c>
      <c r="U34" s="450">
        <f t="shared" si="2"/>
        <v>0</v>
      </c>
      <c r="W34" s="453"/>
    </row>
    <row r="35" spans="2:23" ht="26.25" customHeight="1" x14ac:dyDescent="0.8">
      <c r="B35" s="448">
        <v>30</v>
      </c>
      <c r="C35" s="450" t="s">
        <v>496</v>
      </c>
      <c r="D35" s="448" t="s">
        <v>466</v>
      </c>
      <c r="E35" s="453"/>
      <c r="F35" s="448" t="s">
        <v>445</v>
      </c>
      <c r="G35" s="453"/>
      <c r="H35" s="448" t="s">
        <v>467</v>
      </c>
      <c r="I35" s="453"/>
      <c r="J35" s="448" t="s">
        <v>468</v>
      </c>
      <c r="K35" s="450">
        <f t="shared" si="3"/>
        <v>0</v>
      </c>
      <c r="M35" s="453"/>
      <c r="N35" s="448" t="s">
        <v>445</v>
      </c>
      <c r="O35" s="453"/>
      <c r="Q35" s="451">
        <f t="shared" si="0"/>
        <v>0</v>
      </c>
      <c r="R35" s="448" t="s">
        <v>445</v>
      </c>
      <c r="S35" s="451">
        <f t="shared" si="1"/>
        <v>0</v>
      </c>
      <c r="U35" s="450">
        <f t="shared" si="2"/>
        <v>0</v>
      </c>
      <c r="W35" s="453"/>
    </row>
    <row r="36" spans="2:23" ht="26.25" customHeight="1" x14ac:dyDescent="0.8">
      <c r="G36" s="455"/>
    </row>
    <row r="37" spans="2:23" s="449" customFormat="1" ht="26.25" customHeight="1" x14ac:dyDescent="0.8">
      <c r="C37" s="449" t="s">
        <v>497</v>
      </c>
    </row>
    <row r="38" spans="2:23" s="449" customFormat="1" ht="26.25" customHeight="1" x14ac:dyDescent="0.8">
      <c r="C38" s="449" t="s">
        <v>498</v>
      </c>
    </row>
    <row r="39" spans="2:23" s="449" customFormat="1" ht="26.25" customHeight="1" x14ac:dyDescent="0.8">
      <c r="C39" s="449" t="s">
        <v>499</v>
      </c>
    </row>
    <row r="40" spans="2:23" s="449" customFormat="1" ht="26.25" customHeight="1" x14ac:dyDescent="0.8">
      <c r="C40" s="449" t="s">
        <v>500</v>
      </c>
    </row>
    <row r="41" spans="2:23" s="449" customFormat="1" ht="26.25" customHeight="1" x14ac:dyDescent="0.8">
      <c r="C41" s="449" t="s">
        <v>511</v>
      </c>
    </row>
    <row r="42" spans="2:23" s="449" customFormat="1" ht="26.25" customHeight="1" x14ac:dyDescent="0.8">
      <c r="C42" s="449" t="s">
        <v>512</v>
      </c>
    </row>
  </sheetData>
  <mergeCells count="4">
    <mergeCell ref="E4:K4"/>
    <mergeCell ref="W4:W5"/>
    <mergeCell ref="M4:O4"/>
    <mergeCell ref="Q4:U4"/>
  </mergeCells>
  <phoneticPr fontId="12"/>
  <pageMargins left="0.7" right="0.7" top="0.75" bottom="0.75" header="0.3" footer="0.3"/>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95"/>
  <sheetViews>
    <sheetView view="pageBreakPreview" topLeftCell="B1" zoomScale="40" zoomScaleNormal="55" zoomScaleSheetLayoutView="40" workbookViewId="0">
      <selection activeCell="AS1" sqref="AS1:BF1"/>
    </sheetView>
  </sheetViews>
  <sheetFormatPr defaultRowHeight="28" x14ac:dyDescent="0.4"/>
  <cols>
    <col min="1" max="1" width="9" style="477"/>
    <col min="2" max="6" width="5.58203125" style="42" customWidth="1"/>
    <col min="7" max="7" width="5.58203125" style="42" hidden="1" customWidth="1"/>
    <col min="8" max="59" width="5.58203125" style="42" customWidth="1"/>
    <col min="60" max="60" width="5.25" style="42" customWidth="1"/>
    <col min="61" max="273" width="9" style="42"/>
    <col min="274" max="274" width="5.5" style="42" customWidth="1"/>
    <col min="275" max="275" width="7.58203125" style="42" customWidth="1"/>
    <col min="276" max="276" width="2.58203125" style="42" customWidth="1"/>
    <col min="277" max="277" width="5.58203125" style="42" customWidth="1"/>
    <col min="278" max="278" width="7.58203125" style="42" customWidth="1"/>
    <col min="279" max="306" width="2.58203125" style="42" customWidth="1"/>
    <col min="307" max="307" width="5.5" style="42" customWidth="1"/>
    <col min="308" max="308" width="8" style="42" customWidth="1"/>
    <col min="309" max="309" width="7.33203125" style="42" customWidth="1"/>
    <col min="310" max="529" width="9" style="42"/>
    <col min="530" max="530" width="5.5" style="42" customWidth="1"/>
    <col min="531" max="531" width="7.58203125" style="42" customWidth="1"/>
    <col min="532" max="532" width="2.58203125" style="42" customWidth="1"/>
    <col min="533" max="533" width="5.58203125" style="42" customWidth="1"/>
    <col min="534" max="534" width="7.58203125" style="42" customWidth="1"/>
    <col min="535" max="562" width="2.58203125" style="42" customWidth="1"/>
    <col min="563" max="563" width="5.5" style="42" customWidth="1"/>
    <col min="564" max="564" width="8" style="42" customWidth="1"/>
    <col min="565" max="565" width="7.33203125" style="42" customWidth="1"/>
    <col min="566" max="785" width="9" style="42"/>
    <col min="786" max="786" width="5.5" style="42" customWidth="1"/>
    <col min="787" max="787" width="7.58203125" style="42" customWidth="1"/>
    <col min="788" max="788" width="2.58203125" style="42" customWidth="1"/>
    <col min="789" max="789" width="5.58203125" style="42" customWidth="1"/>
    <col min="790" max="790" width="7.58203125" style="42" customWidth="1"/>
    <col min="791" max="818" width="2.58203125" style="42" customWidth="1"/>
    <col min="819" max="819" width="5.5" style="42" customWidth="1"/>
    <col min="820" max="820" width="8" style="42" customWidth="1"/>
    <col min="821" max="821" width="7.33203125" style="42" customWidth="1"/>
    <col min="822" max="1041" width="9" style="42"/>
    <col min="1042" max="1042" width="5.5" style="42" customWidth="1"/>
    <col min="1043" max="1043" width="7.58203125" style="42" customWidth="1"/>
    <col min="1044" max="1044" width="2.58203125" style="42" customWidth="1"/>
    <col min="1045" max="1045" width="5.58203125" style="42" customWidth="1"/>
    <col min="1046" max="1046" width="7.58203125" style="42" customWidth="1"/>
    <col min="1047" max="1074" width="2.58203125" style="42" customWidth="1"/>
    <col min="1075" max="1075" width="5.5" style="42" customWidth="1"/>
    <col min="1076" max="1076" width="8" style="42" customWidth="1"/>
    <col min="1077" max="1077" width="7.33203125" style="42" customWidth="1"/>
    <col min="1078" max="1297" width="9" style="42"/>
    <col min="1298" max="1298" width="5.5" style="42" customWidth="1"/>
    <col min="1299" max="1299" width="7.58203125" style="42" customWidth="1"/>
    <col min="1300" max="1300" width="2.58203125" style="42" customWidth="1"/>
    <col min="1301" max="1301" width="5.58203125" style="42" customWidth="1"/>
    <col min="1302" max="1302" width="7.58203125" style="42" customWidth="1"/>
    <col min="1303" max="1330" width="2.58203125" style="42" customWidth="1"/>
    <col min="1331" max="1331" width="5.5" style="42" customWidth="1"/>
    <col min="1332" max="1332" width="8" style="42" customWidth="1"/>
    <col min="1333" max="1333" width="7.33203125" style="42" customWidth="1"/>
    <col min="1334" max="1553" width="9" style="42"/>
    <col min="1554" max="1554" width="5.5" style="42" customWidth="1"/>
    <col min="1555" max="1555" width="7.58203125" style="42" customWidth="1"/>
    <col min="1556" max="1556" width="2.58203125" style="42" customWidth="1"/>
    <col min="1557" max="1557" width="5.58203125" style="42" customWidth="1"/>
    <col min="1558" max="1558" width="7.58203125" style="42" customWidth="1"/>
    <col min="1559" max="1586" width="2.58203125" style="42" customWidth="1"/>
    <col min="1587" max="1587" width="5.5" style="42" customWidth="1"/>
    <col min="1588" max="1588" width="8" style="42" customWidth="1"/>
    <col min="1589" max="1589" width="7.33203125" style="42" customWidth="1"/>
    <col min="1590" max="1809" width="9" style="42"/>
    <col min="1810" max="1810" width="5.5" style="42" customWidth="1"/>
    <col min="1811" max="1811" width="7.58203125" style="42" customWidth="1"/>
    <col min="1812" max="1812" width="2.58203125" style="42" customWidth="1"/>
    <col min="1813" max="1813" width="5.58203125" style="42" customWidth="1"/>
    <col min="1814" max="1814" width="7.58203125" style="42" customWidth="1"/>
    <col min="1815" max="1842" width="2.58203125" style="42" customWidth="1"/>
    <col min="1843" max="1843" width="5.5" style="42" customWidth="1"/>
    <col min="1844" max="1844" width="8" style="42" customWidth="1"/>
    <col min="1845" max="1845" width="7.33203125" style="42" customWidth="1"/>
    <col min="1846" max="2065" width="9" style="42"/>
    <col min="2066" max="2066" width="5.5" style="42" customWidth="1"/>
    <col min="2067" max="2067" width="7.58203125" style="42" customWidth="1"/>
    <col min="2068" max="2068" width="2.58203125" style="42" customWidth="1"/>
    <col min="2069" max="2069" width="5.58203125" style="42" customWidth="1"/>
    <col min="2070" max="2070" width="7.58203125" style="42" customWidth="1"/>
    <col min="2071" max="2098" width="2.58203125" style="42" customWidth="1"/>
    <col min="2099" max="2099" width="5.5" style="42" customWidth="1"/>
    <col min="2100" max="2100" width="8" style="42" customWidth="1"/>
    <col min="2101" max="2101" width="7.33203125" style="42" customWidth="1"/>
    <col min="2102" max="2321" width="9" style="42"/>
    <col min="2322" max="2322" width="5.5" style="42" customWidth="1"/>
    <col min="2323" max="2323" width="7.58203125" style="42" customWidth="1"/>
    <col min="2324" max="2324" width="2.58203125" style="42" customWidth="1"/>
    <col min="2325" max="2325" width="5.58203125" style="42" customWidth="1"/>
    <col min="2326" max="2326" width="7.58203125" style="42" customWidth="1"/>
    <col min="2327" max="2354" width="2.58203125" style="42" customWidth="1"/>
    <col min="2355" max="2355" width="5.5" style="42" customWidth="1"/>
    <col min="2356" max="2356" width="8" style="42" customWidth="1"/>
    <col min="2357" max="2357" width="7.33203125" style="42" customWidth="1"/>
    <col min="2358" max="2577" width="9" style="42"/>
    <col min="2578" max="2578" width="5.5" style="42" customWidth="1"/>
    <col min="2579" max="2579" width="7.58203125" style="42" customWidth="1"/>
    <col min="2580" max="2580" width="2.58203125" style="42" customWidth="1"/>
    <col min="2581" max="2581" width="5.58203125" style="42" customWidth="1"/>
    <col min="2582" max="2582" width="7.58203125" style="42" customWidth="1"/>
    <col min="2583" max="2610" width="2.58203125" style="42" customWidth="1"/>
    <col min="2611" max="2611" width="5.5" style="42" customWidth="1"/>
    <col min="2612" max="2612" width="8" style="42" customWidth="1"/>
    <col min="2613" max="2613" width="7.33203125" style="42" customWidth="1"/>
    <col min="2614" max="2833" width="9" style="42"/>
    <col min="2834" max="2834" width="5.5" style="42" customWidth="1"/>
    <col min="2835" max="2835" width="7.58203125" style="42" customWidth="1"/>
    <col min="2836" max="2836" width="2.58203125" style="42" customWidth="1"/>
    <col min="2837" max="2837" width="5.58203125" style="42" customWidth="1"/>
    <col min="2838" max="2838" width="7.58203125" style="42" customWidth="1"/>
    <col min="2839" max="2866" width="2.58203125" style="42" customWidth="1"/>
    <col min="2867" max="2867" width="5.5" style="42" customWidth="1"/>
    <col min="2868" max="2868" width="8" style="42" customWidth="1"/>
    <col min="2869" max="2869" width="7.33203125" style="42" customWidth="1"/>
    <col min="2870" max="3089" width="9" style="42"/>
    <col min="3090" max="3090" width="5.5" style="42" customWidth="1"/>
    <col min="3091" max="3091" width="7.58203125" style="42" customWidth="1"/>
    <col min="3092" max="3092" width="2.58203125" style="42" customWidth="1"/>
    <col min="3093" max="3093" width="5.58203125" style="42" customWidth="1"/>
    <col min="3094" max="3094" width="7.58203125" style="42" customWidth="1"/>
    <col min="3095" max="3122" width="2.58203125" style="42" customWidth="1"/>
    <col min="3123" max="3123" width="5.5" style="42" customWidth="1"/>
    <col min="3124" max="3124" width="8" style="42" customWidth="1"/>
    <col min="3125" max="3125" width="7.33203125" style="42" customWidth="1"/>
    <col min="3126" max="3345" width="9" style="42"/>
    <col min="3346" max="3346" width="5.5" style="42" customWidth="1"/>
    <col min="3347" max="3347" width="7.58203125" style="42" customWidth="1"/>
    <col min="3348" max="3348" width="2.58203125" style="42" customWidth="1"/>
    <col min="3349" max="3349" width="5.58203125" style="42" customWidth="1"/>
    <col min="3350" max="3350" width="7.58203125" style="42" customWidth="1"/>
    <col min="3351" max="3378" width="2.58203125" style="42" customWidth="1"/>
    <col min="3379" max="3379" width="5.5" style="42" customWidth="1"/>
    <col min="3380" max="3380" width="8" style="42" customWidth="1"/>
    <col min="3381" max="3381" width="7.33203125" style="42" customWidth="1"/>
    <col min="3382" max="3601" width="9" style="42"/>
    <col min="3602" max="3602" width="5.5" style="42" customWidth="1"/>
    <col min="3603" max="3603" width="7.58203125" style="42" customWidth="1"/>
    <col min="3604" max="3604" width="2.58203125" style="42" customWidth="1"/>
    <col min="3605" max="3605" width="5.58203125" style="42" customWidth="1"/>
    <col min="3606" max="3606" width="7.58203125" style="42" customWidth="1"/>
    <col min="3607" max="3634" width="2.58203125" style="42" customWidth="1"/>
    <col min="3635" max="3635" width="5.5" style="42" customWidth="1"/>
    <col min="3636" max="3636" width="8" style="42" customWidth="1"/>
    <col min="3637" max="3637" width="7.33203125" style="42" customWidth="1"/>
    <col min="3638" max="3857" width="9" style="42"/>
    <col min="3858" max="3858" width="5.5" style="42" customWidth="1"/>
    <col min="3859" max="3859" width="7.58203125" style="42" customWidth="1"/>
    <col min="3860" max="3860" width="2.58203125" style="42" customWidth="1"/>
    <col min="3861" max="3861" width="5.58203125" style="42" customWidth="1"/>
    <col min="3862" max="3862" width="7.58203125" style="42" customWidth="1"/>
    <col min="3863" max="3890" width="2.58203125" style="42" customWidth="1"/>
    <col min="3891" max="3891" width="5.5" style="42" customWidth="1"/>
    <col min="3892" max="3892" width="8" style="42" customWidth="1"/>
    <col min="3893" max="3893" width="7.33203125" style="42" customWidth="1"/>
    <col min="3894" max="4113" width="9" style="42"/>
    <col min="4114" max="4114" width="5.5" style="42" customWidth="1"/>
    <col min="4115" max="4115" width="7.58203125" style="42" customWidth="1"/>
    <col min="4116" max="4116" width="2.58203125" style="42" customWidth="1"/>
    <col min="4117" max="4117" width="5.58203125" style="42" customWidth="1"/>
    <col min="4118" max="4118" width="7.58203125" style="42" customWidth="1"/>
    <col min="4119" max="4146" width="2.58203125" style="42" customWidth="1"/>
    <col min="4147" max="4147" width="5.5" style="42" customWidth="1"/>
    <col min="4148" max="4148" width="8" style="42" customWidth="1"/>
    <col min="4149" max="4149" width="7.33203125" style="42" customWidth="1"/>
    <col min="4150" max="4369" width="9" style="42"/>
    <col min="4370" max="4370" width="5.5" style="42" customWidth="1"/>
    <col min="4371" max="4371" width="7.58203125" style="42" customWidth="1"/>
    <col min="4372" max="4372" width="2.58203125" style="42" customWidth="1"/>
    <col min="4373" max="4373" width="5.58203125" style="42" customWidth="1"/>
    <col min="4374" max="4374" width="7.58203125" style="42" customWidth="1"/>
    <col min="4375" max="4402" width="2.58203125" style="42" customWidth="1"/>
    <col min="4403" max="4403" width="5.5" style="42" customWidth="1"/>
    <col min="4404" max="4404" width="8" style="42" customWidth="1"/>
    <col min="4405" max="4405" width="7.33203125" style="42" customWidth="1"/>
    <col min="4406" max="4625" width="9" style="42"/>
    <col min="4626" max="4626" width="5.5" style="42" customWidth="1"/>
    <col min="4627" max="4627" width="7.58203125" style="42" customWidth="1"/>
    <col min="4628" max="4628" width="2.58203125" style="42" customWidth="1"/>
    <col min="4629" max="4629" width="5.58203125" style="42" customWidth="1"/>
    <col min="4630" max="4630" width="7.58203125" style="42" customWidth="1"/>
    <col min="4631" max="4658" width="2.58203125" style="42" customWidth="1"/>
    <col min="4659" max="4659" width="5.5" style="42" customWidth="1"/>
    <col min="4660" max="4660" width="8" style="42" customWidth="1"/>
    <col min="4661" max="4661" width="7.33203125" style="42" customWidth="1"/>
    <col min="4662" max="4881" width="9" style="42"/>
    <col min="4882" max="4882" width="5.5" style="42" customWidth="1"/>
    <col min="4883" max="4883" width="7.58203125" style="42" customWidth="1"/>
    <col min="4884" max="4884" width="2.58203125" style="42" customWidth="1"/>
    <col min="4885" max="4885" width="5.58203125" style="42" customWidth="1"/>
    <col min="4886" max="4886" width="7.58203125" style="42" customWidth="1"/>
    <col min="4887" max="4914" width="2.58203125" style="42" customWidth="1"/>
    <col min="4915" max="4915" width="5.5" style="42" customWidth="1"/>
    <col min="4916" max="4916" width="8" style="42" customWidth="1"/>
    <col min="4917" max="4917" width="7.33203125" style="42" customWidth="1"/>
    <col min="4918" max="5137" width="9" style="42"/>
    <col min="5138" max="5138" width="5.5" style="42" customWidth="1"/>
    <col min="5139" max="5139" width="7.58203125" style="42" customWidth="1"/>
    <col min="5140" max="5140" width="2.58203125" style="42" customWidth="1"/>
    <col min="5141" max="5141" width="5.58203125" style="42" customWidth="1"/>
    <col min="5142" max="5142" width="7.58203125" style="42" customWidth="1"/>
    <col min="5143" max="5170" width="2.58203125" style="42" customWidth="1"/>
    <col min="5171" max="5171" width="5.5" style="42" customWidth="1"/>
    <col min="5172" max="5172" width="8" style="42" customWidth="1"/>
    <col min="5173" max="5173" width="7.33203125" style="42" customWidth="1"/>
    <col min="5174" max="5393" width="9" style="42"/>
    <col min="5394" max="5394" width="5.5" style="42" customWidth="1"/>
    <col min="5395" max="5395" width="7.58203125" style="42" customWidth="1"/>
    <col min="5396" max="5396" width="2.58203125" style="42" customWidth="1"/>
    <col min="5397" max="5397" width="5.58203125" style="42" customWidth="1"/>
    <col min="5398" max="5398" width="7.58203125" style="42" customWidth="1"/>
    <col min="5399" max="5426" width="2.58203125" style="42" customWidth="1"/>
    <col min="5427" max="5427" width="5.5" style="42" customWidth="1"/>
    <col min="5428" max="5428" width="8" style="42" customWidth="1"/>
    <col min="5429" max="5429" width="7.33203125" style="42" customWidth="1"/>
    <col min="5430" max="5649" width="9" style="42"/>
    <col min="5650" max="5650" width="5.5" style="42" customWidth="1"/>
    <col min="5651" max="5651" width="7.58203125" style="42" customWidth="1"/>
    <col min="5652" max="5652" width="2.58203125" style="42" customWidth="1"/>
    <col min="5653" max="5653" width="5.58203125" style="42" customWidth="1"/>
    <col min="5654" max="5654" width="7.58203125" style="42" customWidth="1"/>
    <col min="5655" max="5682" width="2.58203125" style="42" customWidth="1"/>
    <col min="5683" max="5683" width="5.5" style="42" customWidth="1"/>
    <col min="5684" max="5684" width="8" style="42" customWidth="1"/>
    <col min="5685" max="5685" width="7.33203125" style="42" customWidth="1"/>
    <col min="5686" max="5905" width="9" style="42"/>
    <col min="5906" max="5906" width="5.5" style="42" customWidth="1"/>
    <col min="5907" max="5907" width="7.58203125" style="42" customWidth="1"/>
    <col min="5908" max="5908" width="2.58203125" style="42" customWidth="1"/>
    <col min="5909" max="5909" width="5.58203125" style="42" customWidth="1"/>
    <col min="5910" max="5910" width="7.58203125" style="42" customWidth="1"/>
    <col min="5911" max="5938" width="2.58203125" style="42" customWidth="1"/>
    <col min="5939" max="5939" width="5.5" style="42" customWidth="1"/>
    <col min="5940" max="5940" width="8" style="42" customWidth="1"/>
    <col min="5941" max="5941" width="7.33203125" style="42" customWidth="1"/>
    <col min="5942" max="6161" width="9" style="42"/>
    <col min="6162" max="6162" width="5.5" style="42" customWidth="1"/>
    <col min="6163" max="6163" width="7.58203125" style="42" customWidth="1"/>
    <col min="6164" max="6164" width="2.58203125" style="42" customWidth="1"/>
    <col min="6165" max="6165" width="5.58203125" style="42" customWidth="1"/>
    <col min="6166" max="6166" width="7.58203125" style="42" customWidth="1"/>
    <col min="6167" max="6194" width="2.58203125" style="42" customWidth="1"/>
    <col min="6195" max="6195" width="5.5" style="42" customWidth="1"/>
    <col min="6196" max="6196" width="8" style="42" customWidth="1"/>
    <col min="6197" max="6197" width="7.33203125" style="42" customWidth="1"/>
    <col min="6198" max="6417" width="9" style="42"/>
    <col min="6418" max="6418" width="5.5" style="42" customWidth="1"/>
    <col min="6419" max="6419" width="7.58203125" style="42" customWidth="1"/>
    <col min="6420" max="6420" width="2.58203125" style="42" customWidth="1"/>
    <col min="6421" max="6421" width="5.58203125" style="42" customWidth="1"/>
    <col min="6422" max="6422" width="7.58203125" style="42" customWidth="1"/>
    <col min="6423" max="6450" width="2.58203125" style="42" customWidth="1"/>
    <col min="6451" max="6451" width="5.5" style="42" customWidth="1"/>
    <col min="6452" max="6452" width="8" style="42" customWidth="1"/>
    <col min="6453" max="6453" width="7.33203125" style="42" customWidth="1"/>
    <col min="6454" max="6673" width="9" style="42"/>
    <col min="6674" max="6674" width="5.5" style="42" customWidth="1"/>
    <col min="6675" max="6675" width="7.58203125" style="42" customWidth="1"/>
    <col min="6676" max="6676" width="2.58203125" style="42" customWidth="1"/>
    <col min="6677" max="6677" width="5.58203125" style="42" customWidth="1"/>
    <col min="6678" max="6678" width="7.58203125" style="42" customWidth="1"/>
    <col min="6679" max="6706" width="2.58203125" style="42" customWidth="1"/>
    <col min="6707" max="6707" width="5.5" style="42" customWidth="1"/>
    <col min="6708" max="6708" width="8" style="42" customWidth="1"/>
    <col min="6709" max="6709" width="7.33203125" style="42" customWidth="1"/>
    <col min="6710" max="6929" width="9" style="42"/>
    <col min="6930" max="6930" width="5.5" style="42" customWidth="1"/>
    <col min="6931" max="6931" width="7.58203125" style="42" customWidth="1"/>
    <col min="6932" max="6932" width="2.58203125" style="42" customWidth="1"/>
    <col min="6933" max="6933" width="5.58203125" style="42" customWidth="1"/>
    <col min="6934" max="6934" width="7.58203125" style="42" customWidth="1"/>
    <col min="6935" max="6962" width="2.58203125" style="42" customWidth="1"/>
    <col min="6963" max="6963" width="5.5" style="42" customWidth="1"/>
    <col min="6964" max="6964" width="8" style="42" customWidth="1"/>
    <col min="6965" max="6965" width="7.33203125" style="42" customWidth="1"/>
    <col min="6966" max="7185" width="9" style="42"/>
    <col min="7186" max="7186" width="5.5" style="42" customWidth="1"/>
    <col min="7187" max="7187" width="7.58203125" style="42" customWidth="1"/>
    <col min="7188" max="7188" width="2.58203125" style="42" customWidth="1"/>
    <col min="7189" max="7189" width="5.58203125" style="42" customWidth="1"/>
    <col min="7190" max="7190" width="7.58203125" style="42" customWidth="1"/>
    <col min="7191" max="7218" width="2.58203125" style="42" customWidth="1"/>
    <col min="7219" max="7219" width="5.5" style="42" customWidth="1"/>
    <col min="7220" max="7220" width="8" style="42" customWidth="1"/>
    <col min="7221" max="7221" width="7.33203125" style="42" customWidth="1"/>
    <col min="7222" max="7441" width="9" style="42"/>
    <col min="7442" max="7442" width="5.5" style="42" customWidth="1"/>
    <col min="7443" max="7443" width="7.58203125" style="42" customWidth="1"/>
    <col min="7444" max="7444" width="2.58203125" style="42" customWidth="1"/>
    <col min="7445" max="7445" width="5.58203125" style="42" customWidth="1"/>
    <col min="7446" max="7446" width="7.58203125" style="42" customWidth="1"/>
    <col min="7447" max="7474" width="2.58203125" style="42" customWidth="1"/>
    <col min="7475" max="7475" width="5.5" style="42" customWidth="1"/>
    <col min="7476" max="7476" width="8" style="42" customWidth="1"/>
    <col min="7477" max="7477" width="7.33203125" style="42" customWidth="1"/>
    <col min="7478" max="7697" width="9" style="42"/>
    <col min="7698" max="7698" width="5.5" style="42" customWidth="1"/>
    <col min="7699" max="7699" width="7.58203125" style="42" customWidth="1"/>
    <col min="7700" max="7700" width="2.58203125" style="42" customWidth="1"/>
    <col min="7701" max="7701" width="5.58203125" style="42" customWidth="1"/>
    <col min="7702" max="7702" width="7.58203125" style="42" customWidth="1"/>
    <col min="7703" max="7730" width="2.58203125" style="42" customWidth="1"/>
    <col min="7731" max="7731" width="5.5" style="42" customWidth="1"/>
    <col min="7732" max="7732" width="8" style="42" customWidth="1"/>
    <col min="7733" max="7733" width="7.33203125" style="42" customWidth="1"/>
    <col min="7734" max="7953" width="9" style="42"/>
    <col min="7954" max="7954" width="5.5" style="42" customWidth="1"/>
    <col min="7955" max="7955" width="7.58203125" style="42" customWidth="1"/>
    <col min="7956" max="7956" width="2.58203125" style="42" customWidth="1"/>
    <col min="7957" max="7957" width="5.58203125" style="42" customWidth="1"/>
    <col min="7958" max="7958" width="7.58203125" style="42" customWidth="1"/>
    <col min="7959" max="7986" width="2.58203125" style="42" customWidth="1"/>
    <col min="7987" max="7987" width="5.5" style="42" customWidth="1"/>
    <col min="7988" max="7988" width="8" style="42" customWidth="1"/>
    <col min="7989" max="7989" width="7.33203125" style="42" customWidth="1"/>
    <col min="7990" max="8209" width="9" style="42"/>
    <col min="8210" max="8210" width="5.5" style="42" customWidth="1"/>
    <col min="8211" max="8211" width="7.58203125" style="42" customWidth="1"/>
    <col min="8212" max="8212" width="2.58203125" style="42" customWidth="1"/>
    <col min="8213" max="8213" width="5.58203125" style="42" customWidth="1"/>
    <col min="8214" max="8214" width="7.58203125" style="42" customWidth="1"/>
    <col min="8215" max="8242" width="2.58203125" style="42" customWidth="1"/>
    <col min="8243" max="8243" width="5.5" style="42" customWidth="1"/>
    <col min="8244" max="8244" width="8" style="42" customWidth="1"/>
    <col min="8245" max="8245" width="7.33203125" style="42" customWidth="1"/>
    <col min="8246" max="8465" width="9" style="42"/>
    <col min="8466" max="8466" width="5.5" style="42" customWidth="1"/>
    <col min="8467" max="8467" width="7.58203125" style="42" customWidth="1"/>
    <col min="8468" max="8468" width="2.58203125" style="42" customWidth="1"/>
    <col min="8469" max="8469" width="5.58203125" style="42" customWidth="1"/>
    <col min="8470" max="8470" width="7.58203125" style="42" customWidth="1"/>
    <col min="8471" max="8498" width="2.58203125" style="42" customWidth="1"/>
    <col min="8499" max="8499" width="5.5" style="42" customWidth="1"/>
    <col min="8500" max="8500" width="8" style="42" customWidth="1"/>
    <col min="8501" max="8501" width="7.33203125" style="42" customWidth="1"/>
    <col min="8502" max="8721" width="9" style="42"/>
    <col min="8722" max="8722" width="5.5" style="42" customWidth="1"/>
    <col min="8723" max="8723" width="7.58203125" style="42" customWidth="1"/>
    <col min="8724" max="8724" width="2.58203125" style="42" customWidth="1"/>
    <col min="8725" max="8725" width="5.58203125" style="42" customWidth="1"/>
    <col min="8726" max="8726" width="7.58203125" style="42" customWidth="1"/>
    <col min="8727" max="8754" width="2.58203125" style="42" customWidth="1"/>
    <col min="8755" max="8755" width="5.5" style="42" customWidth="1"/>
    <col min="8756" max="8756" width="8" style="42" customWidth="1"/>
    <col min="8757" max="8757" width="7.33203125" style="42" customWidth="1"/>
    <col min="8758" max="8977" width="9" style="42"/>
    <col min="8978" max="8978" width="5.5" style="42" customWidth="1"/>
    <col min="8979" max="8979" width="7.58203125" style="42" customWidth="1"/>
    <col min="8980" max="8980" width="2.58203125" style="42" customWidth="1"/>
    <col min="8981" max="8981" width="5.58203125" style="42" customWidth="1"/>
    <col min="8982" max="8982" width="7.58203125" style="42" customWidth="1"/>
    <col min="8983" max="9010" width="2.58203125" style="42" customWidth="1"/>
    <col min="9011" max="9011" width="5.5" style="42" customWidth="1"/>
    <col min="9012" max="9012" width="8" style="42" customWidth="1"/>
    <col min="9013" max="9013" width="7.33203125" style="42" customWidth="1"/>
    <col min="9014" max="9233" width="9" style="42"/>
    <col min="9234" max="9234" width="5.5" style="42" customWidth="1"/>
    <col min="9235" max="9235" width="7.58203125" style="42" customWidth="1"/>
    <col min="9236" max="9236" width="2.58203125" style="42" customWidth="1"/>
    <col min="9237" max="9237" width="5.58203125" style="42" customWidth="1"/>
    <col min="9238" max="9238" width="7.58203125" style="42" customWidth="1"/>
    <col min="9239" max="9266" width="2.58203125" style="42" customWidth="1"/>
    <col min="9267" max="9267" width="5.5" style="42" customWidth="1"/>
    <col min="9268" max="9268" width="8" style="42" customWidth="1"/>
    <col min="9269" max="9269" width="7.33203125" style="42" customWidth="1"/>
    <col min="9270" max="9489" width="9" style="42"/>
    <col min="9490" max="9490" width="5.5" style="42" customWidth="1"/>
    <col min="9491" max="9491" width="7.58203125" style="42" customWidth="1"/>
    <col min="9492" max="9492" width="2.58203125" style="42" customWidth="1"/>
    <col min="9493" max="9493" width="5.58203125" style="42" customWidth="1"/>
    <col min="9494" max="9494" width="7.58203125" style="42" customWidth="1"/>
    <col min="9495" max="9522" width="2.58203125" style="42" customWidth="1"/>
    <col min="9523" max="9523" width="5.5" style="42" customWidth="1"/>
    <col min="9524" max="9524" width="8" style="42" customWidth="1"/>
    <col min="9525" max="9525" width="7.33203125" style="42" customWidth="1"/>
    <col min="9526" max="9745" width="9" style="42"/>
    <col min="9746" max="9746" width="5.5" style="42" customWidth="1"/>
    <col min="9747" max="9747" width="7.58203125" style="42" customWidth="1"/>
    <col min="9748" max="9748" width="2.58203125" style="42" customWidth="1"/>
    <col min="9749" max="9749" width="5.58203125" style="42" customWidth="1"/>
    <col min="9750" max="9750" width="7.58203125" style="42" customWidth="1"/>
    <col min="9751" max="9778" width="2.58203125" style="42" customWidth="1"/>
    <col min="9779" max="9779" width="5.5" style="42" customWidth="1"/>
    <col min="9780" max="9780" width="8" style="42" customWidth="1"/>
    <col min="9781" max="9781" width="7.33203125" style="42" customWidth="1"/>
    <col min="9782" max="10001" width="9" style="42"/>
    <col min="10002" max="10002" width="5.5" style="42" customWidth="1"/>
    <col min="10003" max="10003" width="7.58203125" style="42" customWidth="1"/>
    <col min="10004" max="10004" width="2.58203125" style="42" customWidth="1"/>
    <col min="10005" max="10005" width="5.58203125" style="42" customWidth="1"/>
    <col min="10006" max="10006" width="7.58203125" style="42" customWidth="1"/>
    <col min="10007" max="10034" width="2.58203125" style="42" customWidth="1"/>
    <col min="10035" max="10035" width="5.5" style="42" customWidth="1"/>
    <col min="10036" max="10036" width="8" style="42" customWidth="1"/>
    <col min="10037" max="10037" width="7.33203125" style="42" customWidth="1"/>
    <col min="10038" max="10257" width="9" style="42"/>
    <col min="10258" max="10258" width="5.5" style="42" customWidth="1"/>
    <col min="10259" max="10259" width="7.58203125" style="42" customWidth="1"/>
    <col min="10260" max="10260" width="2.58203125" style="42" customWidth="1"/>
    <col min="10261" max="10261" width="5.58203125" style="42" customWidth="1"/>
    <col min="10262" max="10262" width="7.58203125" style="42" customWidth="1"/>
    <col min="10263" max="10290" width="2.58203125" style="42" customWidth="1"/>
    <col min="10291" max="10291" width="5.5" style="42" customWidth="1"/>
    <col min="10292" max="10292" width="8" style="42" customWidth="1"/>
    <col min="10293" max="10293" width="7.33203125" style="42" customWidth="1"/>
    <col min="10294" max="10513" width="9" style="42"/>
    <col min="10514" max="10514" width="5.5" style="42" customWidth="1"/>
    <col min="10515" max="10515" width="7.58203125" style="42" customWidth="1"/>
    <col min="10516" max="10516" width="2.58203125" style="42" customWidth="1"/>
    <col min="10517" max="10517" width="5.58203125" style="42" customWidth="1"/>
    <col min="10518" max="10518" width="7.58203125" style="42" customWidth="1"/>
    <col min="10519" max="10546" width="2.58203125" style="42" customWidth="1"/>
    <col min="10547" max="10547" width="5.5" style="42" customWidth="1"/>
    <col min="10548" max="10548" width="8" style="42" customWidth="1"/>
    <col min="10549" max="10549" width="7.33203125" style="42" customWidth="1"/>
    <col min="10550" max="10769" width="9" style="42"/>
    <col min="10770" max="10770" width="5.5" style="42" customWidth="1"/>
    <col min="10771" max="10771" width="7.58203125" style="42" customWidth="1"/>
    <col min="10772" max="10772" width="2.58203125" style="42" customWidth="1"/>
    <col min="10773" max="10773" width="5.58203125" style="42" customWidth="1"/>
    <col min="10774" max="10774" width="7.58203125" style="42" customWidth="1"/>
    <col min="10775" max="10802" width="2.58203125" style="42" customWidth="1"/>
    <col min="10803" max="10803" width="5.5" style="42" customWidth="1"/>
    <col min="10804" max="10804" width="8" style="42" customWidth="1"/>
    <col min="10805" max="10805" width="7.33203125" style="42" customWidth="1"/>
    <col min="10806" max="11025" width="9" style="42"/>
    <col min="11026" max="11026" width="5.5" style="42" customWidth="1"/>
    <col min="11027" max="11027" width="7.58203125" style="42" customWidth="1"/>
    <col min="11028" max="11028" width="2.58203125" style="42" customWidth="1"/>
    <col min="11029" max="11029" width="5.58203125" style="42" customWidth="1"/>
    <col min="11030" max="11030" width="7.58203125" style="42" customWidth="1"/>
    <col min="11031" max="11058" width="2.58203125" style="42" customWidth="1"/>
    <col min="11059" max="11059" width="5.5" style="42" customWidth="1"/>
    <col min="11060" max="11060" width="8" style="42" customWidth="1"/>
    <col min="11061" max="11061" width="7.33203125" style="42" customWidth="1"/>
    <col min="11062" max="11281" width="9" style="42"/>
    <col min="11282" max="11282" width="5.5" style="42" customWidth="1"/>
    <col min="11283" max="11283" width="7.58203125" style="42" customWidth="1"/>
    <col min="11284" max="11284" width="2.58203125" style="42" customWidth="1"/>
    <col min="11285" max="11285" width="5.58203125" style="42" customWidth="1"/>
    <col min="11286" max="11286" width="7.58203125" style="42" customWidth="1"/>
    <col min="11287" max="11314" width="2.58203125" style="42" customWidth="1"/>
    <col min="11315" max="11315" width="5.5" style="42" customWidth="1"/>
    <col min="11316" max="11316" width="8" style="42" customWidth="1"/>
    <col min="11317" max="11317" width="7.33203125" style="42" customWidth="1"/>
    <col min="11318" max="11537" width="9" style="42"/>
    <col min="11538" max="11538" width="5.5" style="42" customWidth="1"/>
    <col min="11539" max="11539" width="7.58203125" style="42" customWidth="1"/>
    <col min="11540" max="11540" width="2.58203125" style="42" customWidth="1"/>
    <col min="11541" max="11541" width="5.58203125" style="42" customWidth="1"/>
    <col min="11542" max="11542" width="7.58203125" style="42" customWidth="1"/>
    <col min="11543" max="11570" width="2.58203125" style="42" customWidth="1"/>
    <col min="11571" max="11571" width="5.5" style="42" customWidth="1"/>
    <col min="11572" max="11572" width="8" style="42" customWidth="1"/>
    <col min="11573" max="11573" width="7.33203125" style="42" customWidth="1"/>
    <col min="11574" max="11793" width="9" style="42"/>
    <col min="11794" max="11794" width="5.5" style="42" customWidth="1"/>
    <col min="11795" max="11795" width="7.58203125" style="42" customWidth="1"/>
    <col min="11796" max="11796" width="2.58203125" style="42" customWidth="1"/>
    <col min="11797" max="11797" width="5.58203125" style="42" customWidth="1"/>
    <col min="11798" max="11798" width="7.58203125" style="42" customWidth="1"/>
    <col min="11799" max="11826" width="2.58203125" style="42" customWidth="1"/>
    <col min="11827" max="11827" width="5.5" style="42" customWidth="1"/>
    <col min="11828" max="11828" width="8" style="42" customWidth="1"/>
    <col min="11829" max="11829" width="7.33203125" style="42" customWidth="1"/>
    <col min="11830" max="12049" width="9" style="42"/>
    <col min="12050" max="12050" width="5.5" style="42" customWidth="1"/>
    <col min="12051" max="12051" width="7.58203125" style="42" customWidth="1"/>
    <col min="12052" max="12052" width="2.58203125" style="42" customWidth="1"/>
    <col min="12053" max="12053" width="5.58203125" style="42" customWidth="1"/>
    <col min="12054" max="12054" width="7.58203125" style="42" customWidth="1"/>
    <col min="12055" max="12082" width="2.58203125" style="42" customWidth="1"/>
    <col min="12083" max="12083" width="5.5" style="42" customWidth="1"/>
    <col min="12084" max="12084" width="8" style="42" customWidth="1"/>
    <col min="12085" max="12085" width="7.33203125" style="42" customWidth="1"/>
    <col min="12086" max="12305" width="9" style="42"/>
    <col min="12306" max="12306" width="5.5" style="42" customWidth="1"/>
    <col min="12307" max="12307" width="7.58203125" style="42" customWidth="1"/>
    <col min="12308" max="12308" width="2.58203125" style="42" customWidth="1"/>
    <col min="12309" max="12309" width="5.58203125" style="42" customWidth="1"/>
    <col min="12310" max="12310" width="7.58203125" style="42" customWidth="1"/>
    <col min="12311" max="12338" width="2.58203125" style="42" customWidth="1"/>
    <col min="12339" max="12339" width="5.5" style="42" customWidth="1"/>
    <col min="12340" max="12340" width="8" style="42" customWidth="1"/>
    <col min="12341" max="12341" width="7.33203125" style="42" customWidth="1"/>
    <col min="12342" max="12561" width="9" style="42"/>
    <col min="12562" max="12562" width="5.5" style="42" customWidth="1"/>
    <col min="12563" max="12563" width="7.58203125" style="42" customWidth="1"/>
    <col min="12564" max="12564" width="2.58203125" style="42" customWidth="1"/>
    <col min="12565" max="12565" width="5.58203125" style="42" customWidth="1"/>
    <col min="12566" max="12566" width="7.58203125" style="42" customWidth="1"/>
    <col min="12567" max="12594" width="2.58203125" style="42" customWidth="1"/>
    <col min="12595" max="12595" width="5.5" style="42" customWidth="1"/>
    <col min="12596" max="12596" width="8" style="42" customWidth="1"/>
    <col min="12597" max="12597" width="7.33203125" style="42" customWidth="1"/>
    <col min="12598" max="12817" width="9" style="42"/>
    <col min="12818" max="12818" width="5.5" style="42" customWidth="1"/>
    <col min="12819" max="12819" width="7.58203125" style="42" customWidth="1"/>
    <col min="12820" max="12820" width="2.58203125" style="42" customWidth="1"/>
    <col min="12821" max="12821" width="5.58203125" style="42" customWidth="1"/>
    <col min="12822" max="12822" width="7.58203125" style="42" customWidth="1"/>
    <col min="12823" max="12850" width="2.58203125" style="42" customWidth="1"/>
    <col min="12851" max="12851" width="5.5" style="42" customWidth="1"/>
    <col min="12852" max="12852" width="8" style="42" customWidth="1"/>
    <col min="12853" max="12853" width="7.33203125" style="42" customWidth="1"/>
    <col min="12854" max="13073" width="9" style="42"/>
    <col min="13074" max="13074" width="5.5" style="42" customWidth="1"/>
    <col min="13075" max="13075" width="7.58203125" style="42" customWidth="1"/>
    <col min="13076" max="13076" width="2.58203125" style="42" customWidth="1"/>
    <col min="13077" max="13077" width="5.58203125" style="42" customWidth="1"/>
    <col min="13078" max="13078" width="7.58203125" style="42" customWidth="1"/>
    <col min="13079" max="13106" width="2.58203125" style="42" customWidth="1"/>
    <col min="13107" max="13107" width="5.5" style="42" customWidth="1"/>
    <col min="13108" max="13108" width="8" style="42" customWidth="1"/>
    <col min="13109" max="13109" width="7.33203125" style="42" customWidth="1"/>
    <col min="13110" max="13329" width="9" style="42"/>
    <col min="13330" max="13330" width="5.5" style="42" customWidth="1"/>
    <col min="13331" max="13331" width="7.58203125" style="42" customWidth="1"/>
    <col min="13332" max="13332" width="2.58203125" style="42" customWidth="1"/>
    <col min="13333" max="13333" width="5.58203125" style="42" customWidth="1"/>
    <col min="13334" max="13334" width="7.58203125" style="42" customWidth="1"/>
    <col min="13335" max="13362" width="2.58203125" style="42" customWidth="1"/>
    <col min="13363" max="13363" width="5.5" style="42" customWidth="1"/>
    <col min="13364" max="13364" width="8" style="42" customWidth="1"/>
    <col min="13365" max="13365" width="7.33203125" style="42" customWidth="1"/>
    <col min="13366" max="13585" width="9" style="42"/>
    <col min="13586" max="13586" width="5.5" style="42" customWidth="1"/>
    <col min="13587" max="13587" width="7.58203125" style="42" customWidth="1"/>
    <col min="13588" max="13588" width="2.58203125" style="42" customWidth="1"/>
    <col min="13589" max="13589" width="5.58203125" style="42" customWidth="1"/>
    <col min="13590" max="13590" width="7.58203125" style="42" customWidth="1"/>
    <col min="13591" max="13618" width="2.58203125" style="42" customWidth="1"/>
    <col min="13619" max="13619" width="5.5" style="42" customWidth="1"/>
    <col min="13620" max="13620" width="8" style="42" customWidth="1"/>
    <col min="13621" max="13621" width="7.33203125" style="42" customWidth="1"/>
    <col min="13622" max="13841" width="9" style="42"/>
    <col min="13842" max="13842" width="5.5" style="42" customWidth="1"/>
    <col min="13843" max="13843" width="7.58203125" style="42" customWidth="1"/>
    <col min="13844" max="13844" width="2.58203125" style="42" customWidth="1"/>
    <col min="13845" max="13845" width="5.58203125" style="42" customWidth="1"/>
    <col min="13846" max="13846" width="7.58203125" style="42" customWidth="1"/>
    <col min="13847" max="13874" width="2.58203125" style="42" customWidth="1"/>
    <col min="13875" max="13875" width="5.5" style="42" customWidth="1"/>
    <col min="13876" max="13876" width="8" style="42" customWidth="1"/>
    <col min="13877" max="13877" width="7.33203125" style="42" customWidth="1"/>
    <col min="13878" max="14097" width="9" style="42"/>
    <col min="14098" max="14098" width="5.5" style="42" customWidth="1"/>
    <col min="14099" max="14099" width="7.58203125" style="42" customWidth="1"/>
    <col min="14100" max="14100" width="2.58203125" style="42" customWidth="1"/>
    <col min="14101" max="14101" width="5.58203125" style="42" customWidth="1"/>
    <col min="14102" max="14102" width="7.58203125" style="42" customWidth="1"/>
    <col min="14103" max="14130" width="2.58203125" style="42" customWidth="1"/>
    <col min="14131" max="14131" width="5.5" style="42" customWidth="1"/>
    <col min="14132" max="14132" width="8" style="42" customWidth="1"/>
    <col min="14133" max="14133" width="7.33203125" style="42" customWidth="1"/>
    <col min="14134" max="14353" width="9" style="42"/>
    <col min="14354" max="14354" width="5.5" style="42" customWidth="1"/>
    <col min="14355" max="14355" width="7.58203125" style="42" customWidth="1"/>
    <col min="14356" max="14356" width="2.58203125" style="42" customWidth="1"/>
    <col min="14357" max="14357" width="5.58203125" style="42" customWidth="1"/>
    <col min="14358" max="14358" width="7.58203125" style="42" customWidth="1"/>
    <col min="14359" max="14386" width="2.58203125" style="42" customWidth="1"/>
    <col min="14387" max="14387" width="5.5" style="42" customWidth="1"/>
    <col min="14388" max="14388" width="8" style="42" customWidth="1"/>
    <col min="14389" max="14389" width="7.33203125" style="42" customWidth="1"/>
    <col min="14390" max="14609" width="9" style="42"/>
    <col min="14610" max="14610" width="5.5" style="42" customWidth="1"/>
    <col min="14611" max="14611" width="7.58203125" style="42" customWidth="1"/>
    <col min="14612" max="14612" width="2.58203125" style="42" customWidth="1"/>
    <col min="14613" max="14613" width="5.58203125" style="42" customWidth="1"/>
    <col min="14614" max="14614" width="7.58203125" style="42" customWidth="1"/>
    <col min="14615" max="14642" width="2.58203125" style="42" customWidth="1"/>
    <col min="14643" max="14643" width="5.5" style="42" customWidth="1"/>
    <col min="14644" max="14644" width="8" style="42" customWidth="1"/>
    <col min="14645" max="14645" width="7.33203125" style="42" customWidth="1"/>
    <col min="14646" max="14865" width="9" style="42"/>
    <col min="14866" max="14866" width="5.5" style="42" customWidth="1"/>
    <col min="14867" max="14867" width="7.58203125" style="42" customWidth="1"/>
    <col min="14868" max="14868" width="2.58203125" style="42" customWidth="1"/>
    <col min="14869" max="14869" width="5.58203125" style="42" customWidth="1"/>
    <col min="14870" max="14870" width="7.58203125" style="42" customWidth="1"/>
    <col min="14871" max="14898" width="2.58203125" style="42" customWidth="1"/>
    <col min="14899" max="14899" width="5.5" style="42" customWidth="1"/>
    <col min="14900" max="14900" width="8" style="42" customWidth="1"/>
    <col min="14901" max="14901" width="7.33203125" style="42" customWidth="1"/>
    <col min="14902" max="15121" width="9" style="42"/>
    <col min="15122" max="15122" width="5.5" style="42" customWidth="1"/>
    <col min="15123" max="15123" width="7.58203125" style="42" customWidth="1"/>
    <col min="15124" max="15124" width="2.58203125" style="42" customWidth="1"/>
    <col min="15125" max="15125" width="5.58203125" style="42" customWidth="1"/>
    <col min="15126" max="15126" width="7.58203125" style="42" customWidth="1"/>
    <col min="15127" max="15154" width="2.58203125" style="42" customWidth="1"/>
    <col min="15155" max="15155" width="5.5" style="42" customWidth="1"/>
    <col min="15156" max="15156" width="8" style="42" customWidth="1"/>
    <col min="15157" max="15157" width="7.33203125" style="42" customWidth="1"/>
    <col min="15158" max="15377" width="9" style="42"/>
    <col min="15378" max="15378" width="5.5" style="42" customWidth="1"/>
    <col min="15379" max="15379" width="7.58203125" style="42" customWidth="1"/>
    <col min="15380" max="15380" width="2.58203125" style="42" customWidth="1"/>
    <col min="15381" max="15381" width="5.58203125" style="42" customWidth="1"/>
    <col min="15382" max="15382" width="7.58203125" style="42" customWidth="1"/>
    <col min="15383" max="15410" width="2.58203125" style="42" customWidth="1"/>
    <col min="15411" max="15411" width="5.5" style="42" customWidth="1"/>
    <col min="15412" max="15412" width="8" style="42" customWidth="1"/>
    <col min="15413" max="15413" width="7.33203125" style="42" customWidth="1"/>
    <col min="15414" max="15633" width="9" style="42"/>
    <col min="15634" max="15634" width="5.5" style="42" customWidth="1"/>
    <col min="15635" max="15635" width="7.58203125" style="42" customWidth="1"/>
    <col min="15636" max="15636" width="2.58203125" style="42" customWidth="1"/>
    <col min="15637" max="15637" width="5.58203125" style="42" customWidth="1"/>
    <col min="15638" max="15638" width="7.58203125" style="42" customWidth="1"/>
    <col min="15639" max="15666" width="2.58203125" style="42" customWidth="1"/>
    <col min="15667" max="15667" width="5.5" style="42" customWidth="1"/>
    <col min="15668" max="15668" width="8" style="42" customWidth="1"/>
    <col min="15669" max="15669" width="7.33203125" style="42" customWidth="1"/>
    <col min="15670" max="15889" width="9" style="42"/>
    <col min="15890" max="15890" width="5.5" style="42" customWidth="1"/>
    <col min="15891" max="15891" width="7.58203125" style="42" customWidth="1"/>
    <col min="15892" max="15892" width="2.58203125" style="42" customWidth="1"/>
    <col min="15893" max="15893" width="5.58203125" style="42" customWidth="1"/>
    <col min="15894" max="15894" width="7.58203125" style="42" customWidth="1"/>
    <col min="15895" max="15922" width="2.58203125" style="42" customWidth="1"/>
    <col min="15923" max="15923" width="5.5" style="42" customWidth="1"/>
    <col min="15924" max="15924" width="8" style="42" customWidth="1"/>
    <col min="15925" max="15925" width="7.33203125" style="42" customWidth="1"/>
    <col min="15926" max="16145" width="9" style="42"/>
    <col min="16146" max="16146" width="5.5" style="42" customWidth="1"/>
    <col min="16147" max="16147" width="7.58203125" style="42" customWidth="1"/>
    <col min="16148" max="16148" width="2.58203125" style="42" customWidth="1"/>
    <col min="16149" max="16149" width="5.58203125" style="42" customWidth="1"/>
    <col min="16150" max="16150" width="7.58203125" style="42" customWidth="1"/>
    <col min="16151" max="16178" width="2.58203125" style="42" customWidth="1"/>
    <col min="16179" max="16179" width="5.5" style="42" customWidth="1"/>
    <col min="16180" max="16180" width="8" style="42" customWidth="1"/>
    <col min="16181" max="16181" width="7.33203125" style="42" customWidth="1"/>
    <col min="16182" max="16384" width="9" style="42"/>
  </cols>
  <sheetData>
    <row r="1" spans="1:59" s="409" customFormat="1" ht="20.25" customHeight="1" thickBot="1" x14ac:dyDescent="0.45">
      <c r="A1" s="474"/>
      <c r="B1" s="408" t="s">
        <v>431</v>
      </c>
      <c r="F1" s="410"/>
      <c r="G1" s="410"/>
      <c r="H1" s="410"/>
      <c r="I1" s="410"/>
      <c r="U1" s="1117" t="s">
        <v>407</v>
      </c>
      <c r="V1" s="1117"/>
      <c r="W1" s="1118">
        <v>6</v>
      </c>
      <c r="X1" s="1118"/>
      <c r="Y1" s="1118"/>
      <c r="Z1" s="1117" t="s">
        <v>1</v>
      </c>
      <c r="AA1" s="1117"/>
      <c r="AB1" s="1117" t="s">
        <v>95</v>
      </c>
      <c r="AC1" s="1118">
        <f>IF(W1=0,"",YEAR(DATE(2018+W1,1,1)))</f>
        <v>2024</v>
      </c>
      <c r="AD1" s="1118"/>
      <c r="AE1" s="1118"/>
      <c r="AF1" s="1118"/>
      <c r="AG1" s="1117" t="s">
        <v>350</v>
      </c>
      <c r="AH1" s="1118">
        <v>6</v>
      </c>
      <c r="AI1" s="1118"/>
      <c r="AJ1" s="1118"/>
      <c r="AK1" s="1119" t="s">
        <v>90</v>
      </c>
      <c r="AL1" s="1119"/>
      <c r="AM1" s="411"/>
      <c r="AN1" s="1120" t="s">
        <v>207</v>
      </c>
      <c r="AO1" s="1120"/>
      <c r="AP1" s="1120"/>
      <c r="AQ1" s="1120"/>
      <c r="AR1" s="1121"/>
      <c r="AS1" s="1103" t="s">
        <v>263</v>
      </c>
      <c r="AT1" s="1104"/>
      <c r="AU1" s="1104"/>
      <c r="AV1" s="1104"/>
      <c r="AW1" s="1104"/>
      <c r="AX1" s="1104"/>
      <c r="AY1" s="1104"/>
      <c r="AZ1" s="1104"/>
      <c r="BA1" s="1104"/>
      <c r="BB1" s="1104"/>
      <c r="BC1" s="1104"/>
      <c r="BD1" s="1104"/>
      <c r="BE1" s="1104"/>
      <c r="BF1" s="1105"/>
    </row>
    <row r="2" spans="1:59" s="409" customFormat="1" ht="20.25" customHeight="1" thickBot="1" x14ac:dyDescent="0.45">
      <c r="A2" s="474"/>
      <c r="B2" s="1106" t="s">
        <v>92</v>
      </c>
      <c r="C2" s="1106"/>
      <c r="D2" s="1106"/>
      <c r="E2" s="1106"/>
      <c r="F2" s="1106"/>
      <c r="G2" s="1106"/>
      <c r="H2" s="1106"/>
      <c r="I2" s="1106"/>
      <c r="J2" s="1106"/>
      <c r="K2" s="1106"/>
      <c r="L2" s="1106"/>
      <c r="M2" s="1106"/>
      <c r="N2" s="1106"/>
      <c r="O2" s="1106"/>
      <c r="P2" s="1106"/>
      <c r="Q2" s="1106"/>
      <c r="R2" s="1106"/>
      <c r="S2" s="1106"/>
      <c r="T2" s="412"/>
      <c r="U2" s="1117"/>
      <c r="V2" s="1117"/>
      <c r="W2" s="1118"/>
      <c r="X2" s="1118"/>
      <c r="Y2" s="1118"/>
      <c r="Z2" s="1117"/>
      <c r="AA2" s="1117"/>
      <c r="AB2" s="1117"/>
      <c r="AC2" s="1118"/>
      <c r="AD2" s="1118"/>
      <c r="AE2" s="1118"/>
      <c r="AF2" s="1118"/>
      <c r="AG2" s="1117"/>
      <c r="AH2" s="1118"/>
      <c r="AI2" s="1118"/>
      <c r="AJ2" s="1118"/>
      <c r="AK2" s="1119"/>
      <c r="AL2" s="1119"/>
      <c r="AM2" s="413"/>
      <c r="AN2" s="1107" t="s">
        <v>406</v>
      </c>
      <c r="AO2" s="1107"/>
      <c r="AP2" s="1107"/>
      <c r="AQ2" s="1107"/>
      <c r="AR2" s="1108"/>
      <c r="AS2" s="1109"/>
      <c r="AT2" s="1001"/>
      <c r="AU2" s="1001"/>
      <c r="AV2" s="1001"/>
      <c r="AW2" s="1001"/>
      <c r="AX2" s="1001"/>
      <c r="AY2" s="1001"/>
      <c r="AZ2" s="1001"/>
      <c r="BA2" s="1001"/>
      <c r="BB2" s="1001"/>
      <c r="BC2" s="1001"/>
      <c r="BD2" s="1001"/>
      <c r="BE2" s="1001"/>
      <c r="BF2" s="1110"/>
    </row>
    <row r="3" spans="1:59" s="409" customFormat="1" ht="20.25" customHeight="1" x14ac:dyDescent="0.4">
      <c r="A3" s="474"/>
      <c r="B3" s="1106"/>
      <c r="C3" s="1106"/>
      <c r="D3" s="1106"/>
      <c r="E3" s="1106"/>
      <c r="F3" s="1106"/>
      <c r="G3" s="1106"/>
      <c r="H3" s="1106"/>
      <c r="I3" s="1106"/>
      <c r="J3" s="1106"/>
      <c r="K3" s="1106"/>
      <c r="L3" s="1106"/>
      <c r="M3" s="1106"/>
      <c r="N3" s="1106"/>
      <c r="O3" s="1106"/>
      <c r="P3" s="1106"/>
      <c r="Q3" s="1106"/>
      <c r="R3" s="1106"/>
      <c r="S3" s="1106"/>
      <c r="T3" s="412"/>
      <c r="U3" s="412"/>
      <c r="V3" s="412"/>
      <c r="W3" s="412"/>
      <c r="Y3" s="414"/>
      <c r="Z3" s="414"/>
      <c r="AB3" s="414"/>
      <c r="AC3" s="414"/>
      <c r="AD3" s="413"/>
      <c r="AE3" s="413"/>
      <c r="AF3" s="413"/>
      <c r="AG3" s="413"/>
      <c r="AH3" s="413"/>
      <c r="AI3" s="413"/>
      <c r="AJ3" s="413"/>
      <c r="AK3" s="413"/>
      <c r="AL3" s="413"/>
      <c r="AM3" s="413"/>
      <c r="AN3" s="521"/>
      <c r="AO3" s="521"/>
      <c r="AP3" s="521"/>
      <c r="AQ3" s="521"/>
      <c r="AR3" s="521"/>
      <c r="AS3" s="520"/>
      <c r="AT3" s="520"/>
      <c r="AU3" s="520"/>
      <c r="AV3" s="520"/>
      <c r="AW3" s="520"/>
      <c r="AX3" s="520"/>
      <c r="AY3" s="520"/>
      <c r="AZ3" s="520"/>
      <c r="BA3" s="520"/>
      <c r="BB3" s="520"/>
      <c r="BC3" s="520"/>
      <c r="BD3" s="520"/>
      <c r="BE3" s="520"/>
      <c r="BF3" s="520"/>
    </row>
    <row r="4" spans="1:59" s="409" customFormat="1" ht="20.25" customHeight="1" x14ac:dyDescent="0.4">
      <c r="A4" s="474"/>
      <c r="B4" s="1106"/>
      <c r="C4" s="1106"/>
      <c r="D4" s="1106"/>
      <c r="E4" s="1106"/>
      <c r="F4" s="1106"/>
      <c r="G4" s="1106"/>
      <c r="H4" s="1106"/>
      <c r="I4" s="1106"/>
      <c r="J4" s="1106"/>
      <c r="K4" s="1106"/>
      <c r="L4" s="1106"/>
      <c r="M4" s="1106"/>
      <c r="N4" s="1106"/>
      <c r="O4" s="1106"/>
      <c r="P4" s="1106"/>
      <c r="Q4" s="1106"/>
      <c r="R4" s="1106"/>
      <c r="S4" s="1106"/>
      <c r="AD4" s="417"/>
      <c r="AE4" s="417"/>
      <c r="AF4" s="418"/>
      <c r="AG4" s="418"/>
      <c r="AH4" s="418"/>
      <c r="AI4" s="418"/>
      <c r="AJ4" s="418"/>
      <c r="AK4" s="418"/>
      <c r="AL4" s="418"/>
      <c r="AM4" s="419"/>
      <c r="AN4" s="419"/>
      <c r="AO4" s="419"/>
      <c r="AP4" s="419"/>
      <c r="AQ4" s="419"/>
      <c r="AR4" s="419"/>
      <c r="AS4" s="419"/>
      <c r="AT4" s="419"/>
      <c r="AU4" s="419"/>
      <c r="AV4" s="419"/>
      <c r="AW4" s="419"/>
      <c r="AX4" s="419"/>
      <c r="AY4" s="419"/>
      <c r="AZ4" s="419"/>
      <c r="BA4" s="420"/>
      <c r="BB4" s="1111" t="s">
        <v>432</v>
      </c>
      <c r="BC4" s="1111"/>
      <c r="BD4" s="1111"/>
      <c r="BE4" s="419"/>
      <c r="BF4" s="419"/>
      <c r="BG4" s="420"/>
    </row>
    <row r="5" spans="1:59" s="409" customFormat="1" ht="20.25" customHeight="1" x14ac:dyDescent="0.4">
      <c r="A5" s="474"/>
      <c r="Z5" s="420"/>
      <c r="AA5" s="420"/>
      <c r="AB5" s="420"/>
      <c r="AD5" s="417"/>
      <c r="AE5" s="417"/>
      <c r="AF5" s="421"/>
      <c r="AG5" s="421"/>
      <c r="AH5" s="421"/>
      <c r="AI5" s="421"/>
      <c r="AJ5" s="421"/>
      <c r="AK5" s="421"/>
      <c r="AL5" s="421"/>
      <c r="AM5" s="411"/>
      <c r="BB5" s="1112" t="s">
        <v>433</v>
      </c>
      <c r="BC5" s="1112"/>
      <c r="BD5" s="1112"/>
      <c r="BE5" s="411"/>
      <c r="BF5" s="411"/>
      <c r="BG5" s="420"/>
    </row>
    <row r="6" spans="1:59" s="409" customFormat="1" ht="20.25" customHeight="1" x14ac:dyDescent="0.3">
      <c r="A6" s="475"/>
      <c r="B6" s="422"/>
      <c r="E6" s="422"/>
      <c r="F6" s="422"/>
      <c r="G6" s="422"/>
      <c r="H6" s="422"/>
      <c r="I6" s="422"/>
      <c r="J6" s="422"/>
      <c r="K6" s="422"/>
      <c r="L6" s="422"/>
      <c r="M6" s="422"/>
      <c r="N6" s="422"/>
      <c r="O6" s="423"/>
      <c r="P6" s="423"/>
      <c r="Q6" s="423"/>
      <c r="R6" s="423"/>
      <c r="S6" s="423"/>
      <c r="T6" s="423"/>
      <c r="U6" s="423"/>
      <c r="V6" s="423"/>
      <c r="W6" s="411"/>
      <c r="X6" s="420"/>
      <c r="AD6" s="417"/>
      <c r="AE6" s="417"/>
      <c r="AF6" s="417"/>
      <c r="AG6" s="417"/>
      <c r="AH6" s="417"/>
      <c r="AI6" s="417"/>
      <c r="AJ6" s="417"/>
      <c r="AK6" s="417"/>
      <c r="AL6" s="411" t="s">
        <v>434</v>
      </c>
      <c r="AM6" s="411"/>
      <c r="AN6" s="411"/>
      <c r="AO6" s="411"/>
      <c r="AP6" s="411"/>
      <c r="AQ6" s="411"/>
      <c r="AR6" s="411"/>
      <c r="AS6" s="411"/>
      <c r="AT6" s="411"/>
      <c r="AU6" s="411"/>
      <c r="AV6" s="411"/>
      <c r="AW6" s="411"/>
      <c r="AX6" s="1165">
        <v>40</v>
      </c>
      <c r="AY6" s="1166"/>
      <c r="AZ6" s="420" t="s">
        <v>435</v>
      </c>
      <c r="BA6" s="411"/>
      <c r="BB6" s="1113">
        <v>160</v>
      </c>
      <c r="BC6" s="1113"/>
      <c r="BD6" s="1113"/>
      <c r="BE6" s="411" t="s">
        <v>436</v>
      </c>
      <c r="BF6" s="411"/>
      <c r="BG6" s="420"/>
    </row>
    <row r="7" spans="1:59" s="409" customFormat="1" ht="20.25" customHeight="1" x14ac:dyDescent="0.4">
      <c r="A7" s="474"/>
      <c r="AL7" s="413"/>
      <c r="AM7" s="413"/>
      <c r="AN7" s="413"/>
      <c r="AO7" s="413"/>
      <c r="AP7" s="413"/>
      <c r="AQ7" s="413"/>
      <c r="AR7" s="413"/>
      <c r="AS7" s="413"/>
      <c r="AT7" s="413"/>
      <c r="AU7" s="413"/>
      <c r="AV7" s="413"/>
      <c r="AW7" s="413"/>
      <c r="AY7" s="413"/>
      <c r="AZ7" s="413"/>
      <c r="BA7" s="417" t="s">
        <v>440</v>
      </c>
      <c r="BB7" s="1114">
        <f>DAY(EOMONTH(DATE(AC1,AH1,1),0))</f>
        <v>30</v>
      </c>
      <c r="BC7" s="1115"/>
      <c r="BD7" s="1116"/>
      <c r="BE7" s="413"/>
      <c r="BF7" s="413"/>
    </row>
    <row r="8" spans="1:59" s="409" customFormat="1" ht="20.25" customHeight="1" x14ac:dyDescent="0.4">
      <c r="A8" s="474"/>
      <c r="AL8" s="413"/>
      <c r="AM8" s="413"/>
      <c r="AN8" s="413"/>
      <c r="AO8" s="413"/>
      <c r="AP8" s="413"/>
      <c r="AQ8" s="413"/>
      <c r="AR8" s="413"/>
      <c r="AS8" s="413"/>
      <c r="AT8" s="413"/>
      <c r="AU8" s="413"/>
      <c r="AV8" s="413"/>
      <c r="AW8" s="413"/>
      <c r="AY8" s="413"/>
      <c r="AZ8" s="413"/>
      <c r="BA8" s="417" t="s">
        <v>439</v>
      </c>
      <c r="BB8" s="1122">
        <v>2</v>
      </c>
      <c r="BC8" s="1123"/>
      <c r="BD8" s="1124"/>
      <c r="BE8" s="413" t="s">
        <v>3</v>
      </c>
      <c r="BF8" s="413"/>
    </row>
    <row r="9" spans="1:59" s="409" customFormat="1" ht="20.25" customHeight="1" x14ac:dyDescent="0.4">
      <c r="A9" s="474"/>
      <c r="AL9" s="413"/>
      <c r="AM9" s="413"/>
      <c r="AN9" s="413"/>
      <c r="AO9" s="413"/>
      <c r="AP9" s="413"/>
      <c r="AQ9" s="413"/>
      <c r="AR9" s="413"/>
      <c r="AS9" s="413"/>
      <c r="AT9" s="413"/>
      <c r="AU9" s="413"/>
      <c r="AV9" s="413"/>
      <c r="AW9" s="413"/>
      <c r="AY9" s="413"/>
      <c r="AZ9" s="413"/>
      <c r="BA9" s="413"/>
      <c r="BB9" s="1122">
        <v>1</v>
      </c>
      <c r="BC9" s="1123"/>
      <c r="BD9" s="1124"/>
      <c r="BE9" s="413" t="s">
        <v>442</v>
      </c>
      <c r="BF9" s="413"/>
    </row>
    <row r="10" spans="1:59" s="409" customFormat="1" ht="20.25" customHeight="1" x14ac:dyDescent="0.4">
      <c r="A10" s="474"/>
      <c r="AL10" s="413"/>
      <c r="AM10" s="413"/>
      <c r="AN10" s="413"/>
      <c r="AO10" s="413"/>
      <c r="AP10" s="413"/>
      <c r="AQ10" s="413"/>
      <c r="AR10" s="413"/>
      <c r="AS10" s="413"/>
      <c r="AT10" s="427" t="s">
        <v>443</v>
      </c>
      <c r="AU10" s="1127">
        <v>0.36458333333333331</v>
      </c>
      <c r="AV10" s="1128"/>
      <c r="AW10" s="1129"/>
      <c r="AX10" s="428" t="s">
        <v>212</v>
      </c>
      <c r="AY10" s="1127">
        <v>0.51041666666666663</v>
      </c>
      <c r="AZ10" s="1129"/>
      <c r="BA10" s="429"/>
      <c r="BB10" s="1125">
        <f>(AY10-AU10)*24</f>
        <v>3.4999999999999996</v>
      </c>
      <c r="BC10" s="1126"/>
      <c r="BD10" s="414"/>
      <c r="BE10" s="417" t="s">
        <v>444</v>
      </c>
      <c r="BF10" s="413"/>
    </row>
    <row r="11" spans="1:59" s="409" customFormat="1" ht="20.25" customHeight="1" thickBot="1" x14ac:dyDescent="0.45">
      <c r="A11" s="474"/>
      <c r="AL11" s="413"/>
      <c r="AM11" s="413"/>
      <c r="AN11" s="413"/>
      <c r="AO11" s="413"/>
      <c r="AP11" s="413"/>
      <c r="AQ11" s="413"/>
      <c r="AR11" s="413"/>
      <c r="AS11" s="413"/>
      <c r="AT11" s="427"/>
      <c r="AU11" s="427"/>
      <c r="AV11" s="427"/>
      <c r="AW11" s="427"/>
      <c r="AX11" s="427"/>
      <c r="AY11" s="427"/>
      <c r="AZ11" s="427"/>
      <c r="BA11" s="427"/>
      <c r="BB11" s="414"/>
      <c r="BC11" s="414"/>
      <c r="BD11" s="414"/>
      <c r="BE11" s="413"/>
      <c r="BF11" s="413"/>
    </row>
    <row r="12" spans="1:59" s="409" customFormat="1" ht="20.25" customHeight="1" thickBot="1" x14ac:dyDescent="0.35">
      <c r="A12" s="1136" t="s">
        <v>458</v>
      </c>
      <c r="B12" s="1056" t="s">
        <v>54</v>
      </c>
      <c r="C12" s="981"/>
      <c r="D12" s="981"/>
      <c r="E12" s="981"/>
      <c r="F12" s="981"/>
      <c r="G12" s="513"/>
      <c r="H12" s="1060" t="s">
        <v>447</v>
      </c>
      <c r="I12" s="1060"/>
      <c r="J12" s="981" t="s">
        <v>55</v>
      </c>
      <c r="K12" s="981"/>
      <c r="L12" s="981"/>
      <c r="M12" s="981"/>
      <c r="N12" s="981"/>
      <c r="O12" s="982"/>
      <c r="P12" s="1094"/>
      <c r="Q12" s="1095"/>
      <c r="R12" s="1096"/>
      <c r="S12" s="1064" t="s">
        <v>56</v>
      </c>
      <c r="T12" s="1065"/>
      <c r="U12" s="1065"/>
      <c r="V12" s="1065"/>
      <c r="W12" s="1065"/>
      <c r="X12" s="1065"/>
      <c r="Y12" s="1066"/>
      <c r="Z12" s="1064" t="s">
        <v>57</v>
      </c>
      <c r="AA12" s="1065"/>
      <c r="AB12" s="1065"/>
      <c r="AC12" s="1065"/>
      <c r="AD12" s="1065"/>
      <c r="AE12" s="1065"/>
      <c r="AF12" s="1067"/>
      <c r="AG12" s="1068" t="s">
        <v>58</v>
      </c>
      <c r="AH12" s="1065"/>
      <c r="AI12" s="1065"/>
      <c r="AJ12" s="1065"/>
      <c r="AK12" s="1065"/>
      <c r="AL12" s="1065"/>
      <c r="AM12" s="1066"/>
      <c r="AN12" s="1068" t="s">
        <v>59</v>
      </c>
      <c r="AO12" s="1065"/>
      <c r="AP12" s="1065"/>
      <c r="AQ12" s="1065"/>
      <c r="AR12" s="1065"/>
      <c r="AS12" s="1065"/>
      <c r="AT12" s="1067"/>
      <c r="AU12" s="1068" t="str">
        <f>IF(BB4="４週","","第５週")</f>
        <v/>
      </c>
      <c r="AV12" s="1065"/>
      <c r="AW12" s="1066"/>
      <c r="AX12" s="1069" t="str">
        <f>IF(BB8="４週","1～4週目の勤務時間数合計","1か月の勤務時間数合計")</f>
        <v>1か月の勤務時間数合計</v>
      </c>
      <c r="AY12" s="1070"/>
      <c r="AZ12" s="1075" t="s">
        <v>448</v>
      </c>
      <c r="BA12" s="1076"/>
      <c r="BB12" s="1081" t="s">
        <v>449</v>
      </c>
      <c r="BC12" s="1081"/>
      <c r="BD12" s="1081"/>
      <c r="BE12" s="1081"/>
      <c r="BF12" s="1081"/>
      <c r="BG12" s="1082"/>
    </row>
    <row r="13" spans="1:59" s="409" customFormat="1" ht="20.25" customHeight="1" x14ac:dyDescent="0.3">
      <c r="A13" s="1130"/>
      <c r="B13" s="1057"/>
      <c r="C13" s="984"/>
      <c r="D13" s="984"/>
      <c r="E13" s="984"/>
      <c r="F13" s="984"/>
      <c r="G13" s="514"/>
      <c r="H13" s="1061"/>
      <c r="I13" s="1061"/>
      <c r="J13" s="984"/>
      <c r="K13" s="984"/>
      <c r="L13" s="984"/>
      <c r="M13" s="984"/>
      <c r="N13" s="984"/>
      <c r="O13" s="985"/>
      <c r="P13" s="1097"/>
      <c r="Q13" s="1098"/>
      <c r="R13" s="1099"/>
      <c r="S13" s="430">
        <f>DAY(DATE($W$1,$AC$1,1))</f>
        <v>1</v>
      </c>
      <c r="T13" s="431">
        <f>DAY(DATE($W$1,$AC$1,2))</f>
        <v>2</v>
      </c>
      <c r="U13" s="431">
        <f>DAY(DATE($W$1,$AC$1,3))</f>
        <v>3</v>
      </c>
      <c r="V13" s="431">
        <f>DAY(DATE($W$1,$AC$1,4))</f>
        <v>4</v>
      </c>
      <c r="W13" s="431">
        <f>DAY(DATE($W$1,$AC$1,5))</f>
        <v>5</v>
      </c>
      <c r="X13" s="431">
        <f>DAY(DATE($W$1,$AC$1,6))</f>
        <v>6</v>
      </c>
      <c r="Y13" s="432">
        <f>DAY(DATE($W$1,$AC$1,7))</f>
        <v>7</v>
      </c>
      <c r="Z13" s="430">
        <f>DAY(DATE($W$1,$AC$1,8))</f>
        <v>8</v>
      </c>
      <c r="AA13" s="431">
        <f>DAY(DATE($W$1,$AC$1,9))</f>
        <v>9</v>
      </c>
      <c r="AB13" s="431">
        <f>DAY(DATE($W$1,$AC$1,10))</f>
        <v>10</v>
      </c>
      <c r="AC13" s="431">
        <f>DAY(DATE($W$1,$AC$1,11))</f>
        <v>11</v>
      </c>
      <c r="AD13" s="431">
        <f>DAY(DATE($W$1,$AC$1,12))</f>
        <v>12</v>
      </c>
      <c r="AE13" s="431">
        <f>DAY(DATE($W$1,$AC$1,13))</f>
        <v>13</v>
      </c>
      <c r="AF13" s="433">
        <f>DAY(DATE($W$1,$AC$1,14))</f>
        <v>14</v>
      </c>
      <c r="AG13" s="434">
        <f>DAY(DATE($W$1,$AC$1,15))</f>
        <v>15</v>
      </c>
      <c r="AH13" s="431">
        <f>DAY(DATE($W$1,$AC$1,16))</f>
        <v>16</v>
      </c>
      <c r="AI13" s="431">
        <f>DAY(DATE($W$1,$AC$1,17))</f>
        <v>17</v>
      </c>
      <c r="AJ13" s="431">
        <f>DAY(DATE($W$1,$AC$1,18))</f>
        <v>18</v>
      </c>
      <c r="AK13" s="431">
        <f>DAY(DATE($W$1,$AC$1,19))</f>
        <v>19</v>
      </c>
      <c r="AL13" s="431">
        <f>DAY(DATE($W$1,$AC$1,20))</f>
        <v>20</v>
      </c>
      <c r="AM13" s="432">
        <f>DAY(DATE($W$1,$AC$1,21))</f>
        <v>21</v>
      </c>
      <c r="AN13" s="434">
        <f>DAY(DATE($W$1,$AC$1,22))</f>
        <v>22</v>
      </c>
      <c r="AO13" s="431">
        <f>DAY(DATE($W$1,$AC$1,23))</f>
        <v>23</v>
      </c>
      <c r="AP13" s="431">
        <f>DAY(DATE($W$1,$AC$1,24))</f>
        <v>24</v>
      </c>
      <c r="AQ13" s="431">
        <f>DAY(DATE($W$1,$AC$1,25))</f>
        <v>25</v>
      </c>
      <c r="AR13" s="431">
        <f>DAY(DATE($W$1,$AC$1,26))</f>
        <v>26</v>
      </c>
      <c r="AS13" s="431">
        <f>DAY(DATE($W$1,$AC$1,27))</f>
        <v>27</v>
      </c>
      <c r="AT13" s="432">
        <f>DAY(DATE($W$1,$AC$1,28))</f>
        <v>28</v>
      </c>
      <c r="AU13" s="430" t="str">
        <f>IF(BB4="暦月",IF(DAY(DATE($W$1,$AC$1,29))=29,29,""),"")</f>
        <v/>
      </c>
      <c r="AV13" s="431" t="str">
        <f>IF(BB4="暦月",IF(DAY(DATE($W$1,$AC$1,30))=30,30,""),"")</f>
        <v/>
      </c>
      <c r="AW13" s="432" t="str">
        <f>IF(BB4="暦月",IF(DAY(DATE($AC$1,$AH$1,31))=31,31,""),"")</f>
        <v/>
      </c>
      <c r="AX13" s="1071"/>
      <c r="AY13" s="1072"/>
      <c r="AZ13" s="1077"/>
      <c r="BA13" s="1078"/>
      <c r="BB13" s="1083"/>
      <c r="BC13" s="1083"/>
      <c r="BD13" s="1083"/>
      <c r="BE13" s="1083"/>
      <c r="BF13" s="1083"/>
      <c r="BG13" s="1084"/>
    </row>
    <row r="14" spans="1:59" s="409" customFormat="1" ht="0.75" customHeight="1" thickBot="1" x14ac:dyDescent="0.35">
      <c r="A14" s="1130"/>
      <c r="B14" s="1057"/>
      <c r="C14" s="984"/>
      <c r="D14" s="984"/>
      <c r="E14" s="984"/>
      <c r="F14" s="984"/>
      <c r="G14" s="514"/>
      <c r="H14" s="1061"/>
      <c r="I14" s="1061"/>
      <c r="J14" s="984"/>
      <c r="K14" s="984"/>
      <c r="L14" s="984"/>
      <c r="M14" s="984"/>
      <c r="N14" s="984"/>
      <c r="O14" s="985"/>
      <c r="P14" s="1097"/>
      <c r="Q14" s="1098"/>
      <c r="R14" s="1099"/>
      <c r="S14" s="438">
        <f>WEEKDAY(DATE($AC$1,$AH$1,1))</f>
        <v>7</v>
      </c>
      <c r="T14" s="439">
        <f>WEEKDAY(DATE($AC$1,$AH$1,2))</f>
        <v>1</v>
      </c>
      <c r="U14" s="439">
        <f>WEEKDAY(DATE($AC$1,$AH$1,3))</f>
        <v>2</v>
      </c>
      <c r="V14" s="439">
        <f>WEEKDAY(DATE($AC$1,$AH$1,4))</f>
        <v>3</v>
      </c>
      <c r="W14" s="439">
        <f>WEEKDAY(DATE($AC$1,$AH$1,5))</f>
        <v>4</v>
      </c>
      <c r="X14" s="439">
        <f>WEEKDAY(DATE($AC$1,$AH$1,6))</f>
        <v>5</v>
      </c>
      <c r="Y14" s="440">
        <f>WEEKDAY(DATE($AC$1,$AH$1,7))</f>
        <v>6</v>
      </c>
      <c r="Z14" s="438">
        <f>WEEKDAY(DATE($AC$1,$AH$1,8))</f>
        <v>7</v>
      </c>
      <c r="AA14" s="439">
        <f>WEEKDAY(DATE($AC$1,$AH$1,9))</f>
        <v>1</v>
      </c>
      <c r="AB14" s="439">
        <f>WEEKDAY(DATE($AC$1,$AH$1,10))</f>
        <v>2</v>
      </c>
      <c r="AC14" s="439">
        <f>WEEKDAY(DATE($AC$1,$AH$1,11))</f>
        <v>3</v>
      </c>
      <c r="AD14" s="439">
        <f>WEEKDAY(DATE($AC$1,$AH$1,12))</f>
        <v>4</v>
      </c>
      <c r="AE14" s="439">
        <f>WEEKDAY(DATE($AC$1,$AH$1,13))</f>
        <v>5</v>
      </c>
      <c r="AF14" s="441">
        <f>WEEKDAY(DATE($AC$1,$AH$1,14))</f>
        <v>6</v>
      </c>
      <c r="AG14" s="442">
        <f>WEEKDAY(DATE($AC$1,$AH$1,15))</f>
        <v>7</v>
      </c>
      <c r="AH14" s="439">
        <f>WEEKDAY(DATE($AC$1,$AH$1,16))</f>
        <v>1</v>
      </c>
      <c r="AI14" s="439">
        <f>WEEKDAY(DATE($AC$1,$AH$1,17))</f>
        <v>2</v>
      </c>
      <c r="AJ14" s="439">
        <f>WEEKDAY(DATE($AC$1,$AH$1,18))</f>
        <v>3</v>
      </c>
      <c r="AK14" s="439">
        <f>WEEKDAY(DATE($AC$1,$AH$1,19))</f>
        <v>4</v>
      </c>
      <c r="AL14" s="439">
        <f>WEEKDAY(DATE($AC$1,$AH$1,20))</f>
        <v>5</v>
      </c>
      <c r="AM14" s="440">
        <f>WEEKDAY(DATE($AC$1,$AH$1,21))</f>
        <v>6</v>
      </c>
      <c r="AN14" s="442">
        <f>WEEKDAY(DATE($AC$1,$AH$1,22))</f>
        <v>7</v>
      </c>
      <c r="AO14" s="439">
        <f>WEEKDAY(DATE($AC$1,$AH$1,23))</f>
        <v>1</v>
      </c>
      <c r="AP14" s="439">
        <f>WEEKDAY(DATE($AC$1,$AH$1,24))</f>
        <v>2</v>
      </c>
      <c r="AQ14" s="439">
        <f>WEEKDAY(DATE($AC$1,$AH$1,25))</f>
        <v>3</v>
      </c>
      <c r="AR14" s="439">
        <f>WEEKDAY(DATE($AC$1,$AH$1,26))</f>
        <v>4</v>
      </c>
      <c r="AS14" s="439">
        <f>WEEKDAY(DATE($AC$1,$AH$1,27))</f>
        <v>5</v>
      </c>
      <c r="AT14" s="440">
        <f>WEEKDAY(DATE($AC$1,$AH$1,28))</f>
        <v>6</v>
      </c>
      <c r="AU14" s="438">
        <f>IF(AU13=29,WEEKDAY(DATE($AC$1,$AH$1,29)),0)</f>
        <v>0</v>
      </c>
      <c r="AV14" s="439">
        <f>IF(AV13=30,WEEKDAY(DATE($AC$1,$AH$1,30)),0)</f>
        <v>0</v>
      </c>
      <c r="AW14" s="440">
        <f>IF(AW13=31,WEEKDAY(DATE($AC$1,$AH$1,31)),0)</f>
        <v>0</v>
      </c>
      <c r="AX14" s="1073"/>
      <c r="AY14" s="1074"/>
      <c r="AZ14" s="1079"/>
      <c r="BA14" s="1080"/>
      <c r="BB14" s="1083"/>
      <c r="BC14" s="1083"/>
      <c r="BD14" s="1083"/>
      <c r="BE14" s="1083"/>
      <c r="BF14" s="1083"/>
      <c r="BG14" s="1084"/>
    </row>
    <row r="15" spans="1:59" s="409" customFormat="1" ht="39.75" customHeight="1" thickBot="1" x14ac:dyDescent="0.35">
      <c r="A15" s="1131"/>
      <c r="B15" s="1058"/>
      <c r="C15" s="1059"/>
      <c r="D15" s="1059"/>
      <c r="E15" s="1059"/>
      <c r="F15" s="1059"/>
      <c r="G15" s="518"/>
      <c r="H15" s="1062"/>
      <c r="I15" s="1062"/>
      <c r="J15" s="1059"/>
      <c r="K15" s="1059"/>
      <c r="L15" s="1059"/>
      <c r="M15" s="1059"/>
      <c r="N15" s="1059"/>
      <c r="O15" s="1063"/>
      <c r="P15" s="1100"/>
      <c r="Q15" s="1101"/>
      <c r="R15" s="1102"/>
      <c r="S15" s="443" t="str">
        <f>IF(S14=1,"日",IF(S14=2,"月",IF(S14=3,"火",IF(S14=4,"水",IF(S14=5,"木",IF(S14=6,"金","土"))))))</f>
        <v>土</v>
      </c>
      <c r="T15" s="444" t="str">
        <f t="shared" ref="T15:AT15" si="0">IF(T14=1,"日",IF(T14=2,"月",IF(T14=3,"火",IF(T14=4,"水",IF(T14=5,"木",IF(T14=6,"金","土"))))))</f>
        <v>日</v>
      </c>
      <c r="U15" s="444" t="str">
        <f t="shared" si="0"/>
        <v>月</v>
      </c>
      <c r="V15" s="444" t="str">
        <f t="shared" si="0"/>
        <v>火</v>
      </c>
      <c r="W15" s="444" t="str">
        <f t="shared" si="0"/>
        <v>水</v>
      </c>
      <c r="X15" s="444" t="str">
        <f t="shared" si="0"/>
        <v>木</v>
      </c>
      <c r="Y15" s="445" t="str">
        <f t="shared" si="0"/>
        <v>金</v>
      </c>
      <c r="Z15" s="446" t="str">
        <f t="shared" si="0"/>
        <v>土</v>
      </c>
      <c r="AA15" s="444" t="str">
        <f t="shared" si="0"/>
        <v>日</v>
      </c>
      <c r="AB15" s="444" t="str">
        <f t="shared" si="0"/>
        <v>月</v>
      </c>
      <c r="AC15" s="444" t="str">
        <f t="shared" si="0"/>
        <v>火</v>
      </c>
      <c r="AD15" s="444" t="str">
        <f t="shared" si="0"/>
        <v>水</v>
      </c>
      <c r="AE15" s="444" t="str">
        <f t="shared" si="0"/>
        <v>木</v>
      </c>
      <c r="AF15" s="447" t="str">
        <f t="shared" si="0"/>
        <v>金</v>
      </c>
      <c r="AG15" s="443" t="str">
        <f t="shared" si="0"/>
        <v>土</v>
      </c>
      <c r="AH15" s="444" t="str">
        <f t="shared" si="0"/>
        <v>日</v>
      </c>
      <c r="AI15" s="444" t="str">
        <f t="shared" si="0"/>
        <v>月</v>
      </c>
      <c r="AJ15" s="444" t="str">
        <f t="shared" si="0"/>
        <v>火</v>
      </c>
      <c r="AK15" s="444" t="str">
        <f t="shared" si="0"/>
        <v>水</v>
      </c>
      <c r="AL15" s="444" t="str">
        <f t="shared" si="0"/>
        <v>木</v>
      </c>
      <c r="AM15" s="445" t="str">
        <f t="shared" si="0"/>
        <v>金</v>
      </c>
      <c r="AN15" s="443" t="str">
        <f t="shared" si="0"/>
        <v>土</v>
      </c>
      <c r="AO15" s="444" t="str">
        <f t="shared" si="0"/>
        <v>日</v>
      </c>
      <c r="AP15" s="444" t="str">
        <f t="shared" si="0"/>
        <v>月</v>
      </c>
      <c r="AQ15" s="444" t="str">
        <f t="shared" si="0"/>
        <v>火</v>
      </c>
      <c r="AR15" s="444" t="str">
        <f t="shared" si="0"/>
        <v>水</v>
      </c>
      <c r="AS15" s="444" t="str">
        <f t="shared" si="0"/>
        <v>木</v>
      </c>
      <c r="AT15" s="445" t="str">
        <f t="shared" si="0"/>
        <v>金</v>
      </c>
      <c r="AU15" s="443" t="str">
        <f>IF(AU14=1,"日",IF(AU14=2,"月",IF(AU14=3,"火",IF(AU14=4,"水",IF(AU14=5,"木",IF(AU14=6,"金",IF(AU14=0,"","土")))))))</f>
        <v/>
      </c>
      <c r="AV15" s="444" t="str">
        <f>IF(AV14=1,"日",IF(AV14=2,"月",IF(AV14=3,"火",IF(AV14=4,"水",IF(AV14=5,"木",IF(AV14=6,"金",IF(AV14=0,"","土")))))))</f>
        <v/>
      </c>
      <c r="AW15" s="445" t="str">
        <f>IF(AW14=1,"日",IF(AW14=2,"月",IF(AW14=3,"火",IF(AW14=4,"水",IF(AW14=5,"木",IF(AW14=6,"金",IF(AW14=0,"","土")))))))</f>
        <v/>
      </c>
      <c r="AX15" s="1073"/>
      <c r="AY15" s="1074"/>
      <c r="AZ15" s="1079"/>
      <c r="BA15" s="1080"/>
      <c r="BB15" s="1083"/>
      <c r="BC15" s="1083"/>
      <c r="BD15" s="1083"/>
      <c r="BE15" s="1083"/>
      <c r="BF15" s="1083"/>
      <c r="BG15" s="1084"/>
    </row>
    <row r="16" spans="1:59" s="409" customFormat="1" ht="20.25" customHeight="1" x14ac:dyDescent="0.3">
      <c r="A16" s="1137">
        <v>1</v>
      </c>
      <c r="B16" s="1088" t="s">
        <v>522</v>
      </c>
      <c r="C16" s="1088"/>
      <c r="D16" s="1088"/>
      <c r="E16" s="1088"/>
      <c r="F16" s="1160"/>
      <c r="G16" s="519"/>
      <c r="H16" s="1161" t="s">
        <v>523</v>
      </c>
      <c r="I16" s="1162"/>
      <c r="J16" s="1163" t="s">
        <v>524</v>
      </c>
      <c r="K16" s="1138"/>
      <c r="L16" s="1138"/>
      <c r="M16" s="1138"/>
      <c r="N16" s="1138"/>
      <c r="O16" s="1164"/>
      <c r="P16" s="1013" t="s">
        <v>501</v>
      </c>
      <c r="Q16" s="1014"/>
      <c r="R16" s="1015"/>
      <c r="S16" s="541" t="s">
        <v>465</v>
      </c>
      <c r="T16" s="542" t="s">
        <v>525</v>
      </c>
      <c r="U16" s="542" t="s">
        <v>526</v>
      </c>
      <c r="V16" s="542" t="s">
        <v>527</v>
      </c>
      <c r="W16" s="542" t="s">
        <v>525</v>
      </c>
      <c r="X16" s="542"/>
      <c r="Y16" s="542"/>
      <c r="Z16" s="542" t="s">
        <v>525</v>
      </c>
      <c r="AA16" s="542" t="s">
        <v>525</v>
      </c>
      <c r="AB16" s="542" t="s">
        <v>525</v>
      </c>
      <c r="AC16" s="542" t="s">
        <v>525</v>
      </c>
      <c r="AD16" s="542" t="s">
        <v>525</v>
      </c>
      <c r="AE16" s="542"/>
      <c r="AF16" s="542"/>
      <c r="AG16" s="542" t="s">
        <v>525</v>
      </c>
      <c r="AH16" s="542" t="s">
        <v>525</v>
      </c>
      <c r="AI16" s="542" t="s">
        <v>525</v>
      </c>
      <c r="AJ16" s="542" t="s">
        <v>525</v>
      </c>
      <c r="AK16" s="542" t="s">
        <v>525</v>
      </c>
      <c r="AL16" s="542"/>
      <c r="AM16" s="542"/>
      <c r="AN16" s="542" t="s">
        <v>525</v>
      </c>
      <c r="AO16" s="542" t="s">
        <v>528</v>
      </c>
      <c r="AP16" s="542" t="s">
        <v>525</v>
      </c>
      <c r="AQ16" s="542" t="s">
        <v>525</v>
      </c>
      <c r="AR16" s="542" t="s">
        <v>525</v>
      </c>
      <c r="AS16" s="542"/>
      <c r="AT16" s="542"/>
      <c r="AU16" s="542"/>
      <c r="AV16" s="542"/>
      <c r="AW16" s="542"/>
      <c r="AX16" s="1016"/>
      <c r="AY16" s="1017"/>
      <c r="AZ16" s="1018"/>
      <c r="BA16" s="1019"/>
      <c r="BB16" s="1020" t="s">
        <v>400</v>
      </c>
      <c r="BC16" s="1020"/>
      <c r="BD16" s="1020"/>
      <c r="BE16" s="1020"/>
      <c r="BF16" s="1020"/>
      <c r="BG16" s="1021"/>
    </row>
    <row r="17" spans="1:59" s="409" customFormat="1" ht="20.25" customHeight="1" x14ac:dyDescent="0.3">
      <c r="A17" s="1130"/>
      <c r="B17" s="1008"/>
      <c r="C17" s="1008"/>
      <c r="D17" s="1008"/>
      <c r="E17" s="1008"/>
      <c r="F17" s="1146"/>
      <c r="G17" s="515"/>
      <c r="H17" s="1148"/>
      <c r="I17" s="1149"/>
      <c r="J17" s="1155"/>
      <c r="K17" s="999"/>
      <c r="L17" s="999"/>
      <c r="M17" s="999"/>
      <c r="N17" s="999"/>
      <c r="O17" s="1156"/>
      <c r="P17" s="1026" t="s">
        <v>502</v>
      </c>
      <c r="Q17" s="1027"/>
      <c r="R17" s="1028"/>
      <c r="S17" s="523">
        <f>IF(S16="","",VLOOKUP(S16,'シフト記号表（記載例）'!$C$6:$K$35,9,FALSE))</f>
        <v>0.49999999999999956</v>
      </c>
      <c r="T17" s="523">
        <f>IF(T16="","",VLOOKUP(T16,'シフト記号表（記載例）'!$C$6:$K$35,9,FALSE))</f>
        <v>0.49999999999999956</v>
      </c>
      <c r="U17" s="523">
        <f>IF(U16="","",VLOOKUP(U16,'シフト記号表（記載例）'!$C$6:$K$35,9,FALSE))</f>
        <v>0.49999999999999956</v>
      </c>
      <c r="V17" s="523">
        <f>IF(V16="","",VLOOKUP(V16,'シフト記号表（記載例）'!$C$6:$K$35,9,FALSE))</f>
        <v>0.49999999999999956</v>
      </c>
      <c r="W17" s="523">
        <f>IF(W16="","",VLOOKUP(W16,'シフト記号表（記載例）'!$C$6:$K$35,9,FALSE))</f>
        <v>0.49999999999999956</v>
      </c>
      <c r="X17" s="523" t="str">
        <f>IF(X16="","",VLOOKUP(X16,'シフト記号表（記載例）'!$C$6:$K$35,9,FALSE))</f>
        <v/>
      </c>
      <c r="Y17" s="523" t="str">
        <f>IF(Y16="","",VLOOKUP(Y16,'シフト記号表（記載例）'!$C$6:$K$35,9,FALSE))</f>
        <v/>
      </c>
      <c r="Z17" s="523">
        <f>IF(Z16="","",VLOOKUP(Z16,'シフト記号表（記載例）'!$C$6:$K$35,9,FALSE))</f>
        <v>0.49999999999999956</v>
      </c>
      <c r="AA17" s="523">
        <f>IF(AA16="","",VLOOKUP(AA16,'シフト記号表（記載例）'!$C$6:$K$35,9,FALSE))</f>
        <v>0.49999999999999956</v>
      </c>
      <c r="AB17" s="523">
        <f>IF(AB16="","",VLOOKUP(AB16,'シフト記号表（記載例）'!$C$6:$K$35,9,FALSE))</f>
        <v>0.49999999999999956</v>
      </c>
      <c r="AC17" s="523">
        <f>IF(AC16="","",VLOOKUP(AC16,'シフト記号表（記載例）'!$C$6:$K$35,9,FALSE))</f>
        <v>0.49999999999999956</v>
      </c>
      <c r="AD17" s="523">
        <f>IF(AD16="","",VLOOKUP(AD16,'シフト記号表（記載例）'!$C$6:$K$35,9,FALSE))</f>
        <v>0.49999999999999956</v>
      </c>
      <c r="AE17" s="523" t="str">
        <f>IF(AE16="","",VLOOKUP(AE16,'シフト記号表（記載例）'!$C$6:$K$35,9,FALSE))</f>
        <v/>
      </c>
      <c r="AF17" s="523" t="str">
        <f>IF(AF16="","",VLOOKUP(AF16,'シフト記号表（記載例）'!$C$6:$K$35,9,FALSE))</f>
        <v/>
      </c>
      <c r="AG17" s="523">
        <f>IF(AG16="","",VLOOKUP(AG16,'シフト記号表（記載例）'!$C$6:$K$35,9,FALSE))</f>
        <v>0.49999999999999956</v>
      </c>
      <c r="AH17" s="523">
        <f>IF(AH16="","",VLOOKUP(AH16,'シフト記号表（記載例）'!$C$6:$K$35,9,FALSE))</f>
        <v>0.49999999999999956</v>
      </c>
      <c r="AI17" s="523">
        <f>IF(AI16="","",VLOOKUP(AI16,'シフト記号表（記載例）'!$C$6:$K$35,9,FALSE))</f>
        <v>0.49999999999999956</v>
      </c>
      <c r="AJ17" s="523">
        <f>IF(AJ16="","",VLOOKUP(AJ16,'シフト記号表（記載例）'!$C$6:$K$35,9,FALSE))</f>
        <v>0.49999999999999956</v>
      </c>
      <c r="AK17" s="523">
        <f>IF(AK16="","",VLOOKUP(AK16,'シフト記号表（記載例）'!$C$6:$K$35,9,FALSE))</f>
        <v>0.49999999999999956</v>
      </c>
      <c r="AL17" s="523" t="str">
        <f>IF(AL16="","",VLOOKUP(AL16,'シフト記号表（記載例）'!$C$6:$K$35,9,FALSE))</f>
        <v/>
      </c>
      <c r="AM17" s="523" t="str">
        <f>IF(AM16="","",VLOOKUP(AM16,'シフト記号表（記載例）'!$C$6:$K$35,9,FALSE))</f>
        <v/>
      </c>
      <c r="AN17" s="523">
        <f>IF(AN16="","",VLOOKUP(AN16,'シフト記号表（記載例）'!$C$6:$K$35,9,FALSE))</f>
        <v>0.49999999999999956</v>
      </c>
      <c r="AO17" s="523">
        <f>IF(AO16="","",VLOOKUP(AO16,'シフト記号表（記載例）'!$C$6:$K$35,9,FALSE))</f>
        <v>0.49999999999999956</v>
      </c>
      <c r="AP17" s="523">
        <f>IF(AP16="","",VLOOKUP(AP16,'シフト記号表（記載例）'!$C$6:$K$35,9,FALSE))</f>
        <v>0.49999999999999956</v>
      </c>
      <c r="AQ17" s="523">
        <f>IF(AQ16="","",VLOOKUP(AQ16,'シフト記号表（記載例）'!$C$6:$K$35,9,FALSE))</f>
        <v>0.49999999999999956</v>
      </c>
      <c r="AR17" s="523">
        <f>IF(AR16="","",VLOOKUP(AR16,'シフト記号表（記載例）'!$C$6:$K$35,9,FALSE))</f>
        <v>0.49999999999999956</v>
      </c>
      <c r="AS17" s="523" t="str">
        <f>IF(AS16="","",VLOOKUP(AS16,'シフト記号表（記載例）'!$C$6:$K$35,9,FALSE))</f>
        <v/>
      </c>
      <c r="AT17" s="523" t="str">
        <f>IF(AT16="","",VLOOKUP(AT16,'シフト記号表（記載例）'!$C$6:$K$35,9,FALSE))</f>
        <v/>
      </c>
      <c r="AU17" s="523" t="str">
        <f>IF(AU16="","",VLOOKUP(AU16,'シフト記号表（記載例）'!$C$6:$K$35,9,FALSE))</f>
        <v/>
      </c>
      <c r="AV17" s="523" t="str">
        <f>IF(AV16="","",VLOOKUP(AV16,'シフト記号表（記載例）'!$C$6:$K$35,9,FALSE))</f>
        <v/>
      </c>
      <c r="AW17" s="523" t="str">
        <f>IF(AW16="","",VLOOKUP(AW16,'シフト記号表（記載例）'!$C$6:$K$35,9,FALSE))</f>
        <v/>
      </c>
      <c r="AX17" s="1029">
        <f>IF($BB$4="４週",SUM(S17:AT17),IF($BB$4="暦月",SUM(S17:AW17),""))</f>
        <v>9.9999999999999964</v>
      </c>
      <c r="AY17" s="1030"/>
      <c r="AZ17" s="1031">
        <f>IF($BB$4="４週",AX17/4,IF($BB$4="暦月",AX17/($BB$7/7),""))</f>
        <v>2.4999999999999991</v>
      </c>
      <c r="BA17" s="1032"/>
      <c r="BB17" s="1022"/>
      <c r="BC17" s="1022"/>
      <c r="BD17" s="1022"/>
      <c r="BE17" s="1022"/>
      <c r="BF17" s="1022"/>
      <c r="BG17" s="1023"/>
    </row>
    <row r="18" spans="1:59" s="409" customFormat="1" ht="20.25" customHeight="1" thickBot="1" x14ac:dyDescent="0.35">
      <c r="A18" s="1130"/>
      <c r="B18" s="1045"/>
      <c r="C18" s="1045"/>
      <c r="D18" s="1045"/>
      <c r="E18" s="1045"/>
      <c r="F18" s="1152"/>
      <c r="G18" s="517" t="str">
        <f>B16</f>
        <v>管理者</v>
      </c>
      <c r="H18" s="1153"/>
      <c r="I18" s="1154"/>
      <c r="J18" s="1157"/>
      <c r="K18" s="1040"/>
      <c r="L18" s="1040"/>
      <c r="M18" s="1040"/>
      <c r="N18" s="1040"/>
      <c r="O18" s="1158"/>
      <c r="P18" s="1049" t="s">
        <v>503</v>
      </c>
      <c r="Q18" s="1050"/>
      <c r="R18" s="1051"/>
      <c r="S18" s="526">
        <f>IF(S16="","",VLOOKUP(S16,'シフト記号表（記載例）'!$C$6:$U$35,19,FALSE))</f>
        <v>0.25000000000000044</v>
      </c>
      <c r="T18" s="526">
        <f>IF(T16="","",VLOOKUP(T16,'シフト記号表（記載例）'!$C$6:$U$35,19,FALSE))</f>
        <v>0.25000000000000044</v>
      </c>
      <c r="U18" s="526">
        <f>IF(U16="","",VLOOKUP(U16,'シフト記号表（記載例）'!$C$6:$U$35,19,FALSE))</f>
        <v>0.25000000000000044</v>
      </c>
      <c r="V18" s="526">
        <f>IF(V16="","",VLOOKUP(V16,'シフト記号表（記載例）'!$C$6:$U$35,19,FALSE))</f>
        <v>0.25000000000000044</v>
      </c>
      <c r="W18" s="526">
        <f>IF(W16="","",VLOOKUP(W16,'シフト記号表（記載例）'!$C$6:$U$35,19,FALSE))</f>
        <v>0.25000000000000044</v>
      </c>
      <c r="X18" s="526" t="str">
        <f>IF(X16="","",VLOOKUP(X16,'シフト記号表（記載例）'!$C$6:$U$35,19,FALSE))</f>
        <v/>
      </c>
      <c r="Y18" s="526" t="str">
        <f>IF(Y16="","",VLOOKUP(Y16,'シフト記号表（記載例）'!$C$6:$U$35,19,FALSE))</f>
        <v/>
      </c>
      <c r="Z18" s="526">
        <f>IF(Z16="","",VLOOKUP(Z16,'シフト記号表（記載例）'!$C$6:$U$35,19,FALSE))</f>
        <v>0.25000000000000044</v>
      </c>
      <c r="AA18" s="526">
        <f>IF(AA16="","",VLOOKUP(AA16,'シフト記号表（記載例）'!$C$6:$U$35,19,FALSE))</f>
        <v>0.25000000000000044</v>
      </c>
      <c r="AB18" s="526">
        <f>IF(AB16="","",VLOOKUP(AB16,'シフト記号表（記載例）'!$C$6:$U$35,19,FALSE))</f>
        <v>0.25000000000000044</v>
      </c>
      <c r="AC18" s="526">
        <f>IF(AC16="","",VLOOKUP(AC16,'シフト記号表（記載例）'!$C$6:$U$35,19,FALSE))</f>
        <v>0.25000000000000044</v>
      </c>
      <c r="AD18" s="526">
        <f>IF(AD16="","",VLOOKUP(AD16,'シフト記号表（記載例）'!$C$6:$U$35,19,FALSE))</f>
        <v>0.25000000000000044</v>
      </c>
      <c r="AE18" s="526" t="str">
        <f>IF(AE16="","",VLOOKUP(AE16,'シフト記号表（記載例）'!$C$6:$U$35,19,FALSE))</f>
        <v/>
      </c>
      <c r="AF18" s="526" t="str">
        <f>IF(AF16="","",VLOOKUP(AF16,'シフト記号表（記載例）'!$C$6:$U$35,19,FALSE))</f>
        <v/>
      </c>
      <c r="AG18" s="526">
        <f>IF(AG16="","",VLOOKUP(AG16,'シフト記号表（記載例）'!$C$6:$U$35,19,FALSE))</f>
        <v>0.25000000000000044</v>
      </c>
      <c r="AH18" s="526">
        <f>IF(AH16="","",VLOOKUP(AH16,'シフト記号表（記載例）'!$C$6:$U$35,19,FALSE))</f>
        <v>0.25000000000000044</v>
      </c>
      <c r="AI18" s="526">
        <f>IF(AI16="","",VLOOKUP(AI16,'シフト記号表（記載例）'!$C$6:$U$35,19,FALSE))</f>
        <v>0.25000000000000044</v>
      </c>
      <c r="AJ18" s="526">
        <f>IF(AJ16="","",VLOOKUP(AJ16,'シフト記号表（記載例）'!$C$6:$U$35,19,FALSE))</f>
        <v>0.25000000000000044</v>
      </c>
      <c r="AK18" s="526">
        <f>IF(AK16="","",VLOOKUP(AK16,'シフト記号表（記載例）'!$C$6:$U$35,19,FALSE))</f>
        <v>0.25000000000000044</v>
      </c>
      <c r="AL18" s="526" t="str">
        <f>IF(AL16="","",VLOOKUP(AL16,'シフト記号表（記載例）'!$C$6:$U$35,19,FALSE))</f>
        <v/>
      </c>
      <c r="AM18" s="526" t="str">
        <f>IF(AM16="","",VLOOKUP(AM16,'シフト記号表（記載例）'!$C$6:$U$35,19,FALSE))</f>
        <v/>
      </c>
      <c r="AN18" s="526">
        <f>IF(AN16="","",VLOOKUP(AN16,'シフト記号表（記載例）'!$C$6:$U$35,19,FALSE))</f>
        <v>0.25000000000000044</v>
      </c>
      <c r="AO18" s="526">
        <f>IF(AO16="","",VLOOKUP(AO16,'シフト記号表（記載例）'!$C$6:$U$35,19,FALSE))</f>
        <v>0.25000000000000044</v>
      </c>
      <c r="AP18" s="526">
        <f>IF(AP16="","",VLOOKUP(AP16,'シフト記号表（記載例）'!$C$6:$U$35,19,FALSE))</f>
        <v>0.25000000000000044</v>
      </c>
      <c r="AQ18" s="526">
        <f>IF(AQ16="","",VLOOKUP(AQ16,'シフト記号表（記載例）'!$C$6:$U$35,19,FALSE))</f>
        <v>0.25000000000000044</v>
      </c>
      <c r="AR18" s="526">
        <f>IF(AR16="","",VLOOKUP(AR16,'シフト記号表（記載例）'!$C$6:$U$35,19,FALSE))</f>
        <v>0.25000000000000044</v>
      </c>
      <c r="AS18" s="526" t="str">
        <f>IF(AS16="","",VLOOKUP(AS16,'シフト記号表（記載例）'!$C$6:$U$35,19,FALSE))</f>
        <v/>
      </c>
      <c r="AT18" s="526" t="str">
        <f>IF(AT16="","",VLOOKUP(AT16,'シフト記号表（記載例）'!$C$6:$U$35,19,FALSE))</f>
        <v/>
      </c>
      <c r="AU18" s="526" t="str">
        <f>IF(AU16="","",VLOOKUP(AU16,'シフト記号表（記載例）'!$C$6:$U$35,19,FALSE))</f>
        <v/>
      </c>
      <c r="AV18" s="526" t="str">
        <f>IF(AV16="","",VLOOKUP(AV16,'シフト記号表（記載例）'!$C$6:$U$35,19,FALSE))</f>
        <v/>
      </c>
      <c r="AW18" s="526" t="str">
        <f>IF(AW16="","",VLOOKUP(AW16,'シフト記号表（記載例）'!$C$6:$U$35,19,FALSE))</f>
        <v/>
      </c>
      <c r="AX18" s="1052">
        <f>IF($BB$4="４週",SUM(S18:AT18),IF($BB$4="暦月",SUM(S18:AW18),""))</f>
        <v>5.0000000000000071</v>
      </c>
      <c r="AY18" s="1053"/>
      <c r="AZ18" s="1054">
        <f>IF($BB$4="４週",AX18/4,IF($BB$4="暦月",AX18/($BB$7/7),""))</f>
        <v>1.2500000000000018</v>
      </c>
      <c r="BA18" s="1055"/>
      <c r="BB18" s="1047"/>
      <c r="BC18" s="1047"/>
      <c r="BD18" s="1047"/>
      <c r="BE18" s="1047"/>
      <c r="BF18" s="1047"/>
      <c r="BG18" s="1048"/>
    </row>
    <row r="19" spans="1:59" s="409" customFormat="1" ht="20.25" customHeight="1" x14ac:dyDescent="0.3">
      <c r="A19" s="1130">
        <v>2</v>
      </c>
      <c r="B19" s="1008" t="s">
        <v>504</v>
      </c>
      <c r="C19" s="1008"/>
      <c r="D19" s="1008"/>
      <c r="E19" s="1008"/>
      <c r="F19" s="1146"/>
      <c r="G19" s="515"/>
      <c r="H19" s="1148" t="s">
        <v>523</v>
      </c>
      <c r="I19" s="1149"/>
      <c r="J19" s="1155" t="s">
        <v>524</v>
      </c>
      <c r="K19" s="999"/>
      <c r="L19" s="999"/>
      <c r="M19" s="999"/>
      <c r="N19" s="999"/>
      <c r="O19" s="1156"/>
      <c r="P19" s="1013" t="s">
        <v>501</v>
      </c>
      <c r="Q19" s="1014"/>
      <c r="R19" s="1015"/>
      <c r="S19" s="541" t="s">
        <v>469</v>
      </c>
      <c r="T19" s="541" t="s">
        <v>529</v>
      </c>
      <c r="U19" s="541" t="s">
        <v>529</v>
      </c>
      <c r="V19" s="541" t="s">
        <v>529</v>
      </c>
      <c r="W19" s="541" t="s">
        <v>529</v>
      </c>
      <c r="X19" s="541"/>
      <c r="Y19" s="541"/>
      <c r="Z19" s="541" t="s">
        <v>529</v>
      </c>
      <c r="AA19" s="541" t="s">
        <v>529</v>
      </c>
      <c r="AB19" s="541" t="s">
        <v>529</v>
      </c>
      <c r="AC19" s="541" t="s">
        <v>529</v>
      </c>
      <c r="AD19" s="541" t="s">
        <v>529</v>
      </c>
      <c r="AE19" s="541"/>
      <c r="AF19" s="541"/>
      <c r="AG19" s="541" t="s">
        <v>529</v>
      </c>
      <c r="AH19" s="541" t="s">
        <v>530</v>
      </c>
      <c r="AI19" s="541" t="s">
        <v>529</v>
      </c>
      <c r="AJ19" s="541" t="s">
        <v>529</v>
      </c>
      <c r="AK19" s="541" t="s">
        <v>529</v>
      </c>
      <c r="AL19" s="541"/>
      <c r="AM19" s="541"/>
      <c r="AN19" s="541" t="s">
        <v>529</v>
      </c>
      <c r="AO19" s="541" t="s">
        <v>529</v>
      </c>
      <c r="AP19" s="541" t="s">
        <v>529</v>
      </c>
      <c r="AQ19" s="541" t="s">
        <v>529</v>
      </c>
      <c r="AR19" s="541" t="s">
        <v>530</v>
      </c>
      <c r="AS19" s="541"/>
      <c r="AT19" s="541"/>
      <c r="AU19" s="541"/>
      <c r="AV19" s="541"/>
      <c r="AW19" s="541"/>
      <c r="AX19" s="1016"/>
      <c r="AY19" s="1017"/>
      <c r="AZ19" s="1018"/>
      <c r="BA19" s="1019"/>
      <c r="BB19" s="1020" t="s">
        <v>401</v>
      </c>
      <c r="BC19" s="1020"/>
      <c r="BD19" s="1020"/>
      <c r="BE19" s="1020"/>
      <c r="BF19" s="1020"/>
      <c r="BG19" s="1021"/>
    </row>
    <row r="20" spans="1:59" s="409" customFormat="1" ht="20.25" customHeight="1" x14ac:dyDescent="0.3">
      <c r="A20" s="1130"/>
      <c r="B20" s="1008"/>
      <c r="C20" s="1008"/>
      <c r="D20" s="1008"/>
      <c r="E20" s="1008"/>
      <c r="F20" s="1146"/>
      <c r="G20" s="515"/>
      <c r="H20" s="1148"/>
      <c r="I20" s="1149"/>
      <c r="J20" s="1155"/>
      <c r="K20" s="999"/>
      <c r="L20" s="999"/>
      <c r="M20" s="999"/>
      <c r="N20" s="999"/>
      <c r="O20" s="1156"/>
      <c r="P20" s="1026" t="s">
        <v>502</v>
      </c>
      <c r="Q20" s="1027"/>
      <c r="R20" s="1028"/>
      <c r="S20" s="523">
        <f>IF(S19="","",VLOOKUP(S19,'シフト記号表（記載例）'!$C$6:$K$35,9,FALSE))</f>
        <v>3.5000000000000009</v>
      </c>
      <c r="T20" s="523">
        <f>IF(T19="","",VLOOKUP(T19,'シフト記号表（記載例）'!$C$6:$K$35,9,FALSE))</f>
        <v>3.5000000000000009</v>
      </c>
      <c r="U20" s="523">
        <f>IF(U19="","",VLOOKUP(U19,'シフト記号表（記載例）'!$C$6:$K$35,9,FALSE))</f>
        <v>3.5000000000000009</v>
      </c>
      <c r="V20" s="523">
        <f>IF(V19="","",VLOOKUP(V19,'シフト記号表（記載例）'!$C$6:$K$35,9,FALSE))</f>
        <v>3.5000000000000009</v>
      </c>
      <c r="W20" s="523">
        <f>IF(W19="","",VLOOKUP(W19,'シフト記号表（記載例）'!$C$6:$K$35,9,FALSE))</f>
        <v>3.5000000000000009</v>
      </c>
      <c r="X20" s="523" t="str">
        <f>IF(X19="","",VLOOKUP(X19,'シフト記号表（記載例）'!$C$6:$K$35,9,FALSE))</f>
        <v/>
      </c>
      <c r="Y20" s="523" t="str">
        <f>IF(Y19="","",VLOOKUP(Y19,'シフト記号表（記載例）'!$C$6:$K$35,9,FALSE))</f>
        <v/>
      </c>
      <c r="Z20" s="523">
        <f>IF(Z19="","",VLOOKUP(Z19,'シフト記号表（記載例）'!$C$6:$K$35,9,FALSE))</f>
        <v>3.5000000000000009</v>
      </c>
      <c r="AA20" s="523">
        <f>IF(AA19="","",VLOOKUP(AA19,'シフト記号表（記載例）'!$C$6:$K$35,9,FALSE))</f>
        <v>3.5000000000000009</v>
      </c>
      <c r="AB20" s="523">
        <f>IF(AB19="","",VLOOKUP(AB19,'シフト記号表（記載例）'!$C$6:$K$35,9,FALSE))</f>
        <v>3.5000000000000009</v>
      </c>
      <c r="AC20" s="523">
        <f>IF(AC19="","",VLOOKUP(AC19,'シフト記号表（記載例）'!$C$6:$K$35,9,FALSE))</f>
        <v>3.5000000000000009</v>
      </c>
      <c r="AD20" s="523">
        <f>IF(AD19="","",VLOOKUP(AD19,'シフト記号表（記載例）'!$C$6:$K$35,9,FALSE))</f>
        <v>3.5000000000000009</v>
      </c>
      <c r="AE20" s="523" t="str">
        <f>IF(AE19="","",VLOOKUP(AE19,'シフト記号表（記載例）'!$C$6:$K$35,9,FALSE))</f>
        <v/>
      </c>
      <c r="AF20" s="523" t="str">
        <f>IF(AF19="","",VLOOKUP(AF19,'シフト記号表（記載例）'!$C$6:$K$35,9,FALSE))</f>
        <v/>
      </c>
      <c r="AG20" s="523">
        <f>IF(AG19="","",VLOOKUP(AG19,'シフト記号表（記載例）'!$C$6:$K$35,9,FALSE))</f>
        <v>3.5000000000000009</v>
      </c>
      <c r="AH20" s="523">
        <f>IF(AH19="","",VLOOKUP(AH19,'シフト記号表（記載例）'!$C$6:$K$35,9,FALSE))</f>
        <v>3.5000000000000009</v>
      </c>
      <c r="AI20" s="523">
        <f>IF(AI19="","",VLOOKUP(AI19,'シフト記号表（記載例）'!$C$6:$K$35,9,FALSE))</f>
        <v>3.5000000000000009</v>
      </c>
      <c r="AJ20" s="523">
        <f>IF(AJ19="","",VLOOKUP(AJ19,'シフト記号表（記載例）'!$C$6:$K$35,9,FALSE))</f>
        <v>3.5000000000000009</v>
      </c>
      <c r="AK20" s="523">
        <f>IF(AK19="","",VLOOKUP(AK19,'シフト記号表（記載例）'!$C$6:$K$35,9,FALSE))</f>
        <v>3.5000000000000009</v>
      </c>
      <c r="AL20" s="523" t="str">
        <f>IF(AL19="","",VLOOKUP(AL19,'シフト記号表（記載例）'!$C$6:$K$35,9,FALSE))</f>
        <v/>
      </c>
      <c r="AM20" s="523" t="str">
        <f>IF(AM19="","",VLOOKUP(AM19,'シフト記号表（記載例）'!$C$6:$K$35,9,FALSE))</f>
        <v/>
      </c>
      <c r="AN20" s="523">
        <f>IF(AN19="","",VLOOKUP(AN19,'シフト記号表（記載例）'!$C$6:$K$35,9,FALSE))</f>
        <v>3.5000000000000009</v>
      </c>
      <c r="AO20" s="523">
        <f>IF(AO19="","",VLOOKUP(AO19,'シフト記号表（記載例）'!$C$6:$K$35,9,FALSE))</f>
        <v>3.5000000000000009</v>
      </c>
      <c r="AP20" s="523">
        <f>IF(AP19="","",VLOOKUP(AP19,'シフト記号表（記載例）'!$C$6:$K$35,9,FALSE))</f>
        <v>3.5000000000000009</v>
      </c>
      <c r="AQ20" s="523">
        <f>IF(AQ19="","",VLOOKUP(AQ19,'シフト記号表（記載例）'!$C$6:$K$35,9,FALSE))</f>
        <v>3.5000000000000009</v>
      </c>
      <c r="AR20" s="523">
        <f>IF(AR19="","",VLOOKUP(AR19,'シフト記号表（記載例）'!$C$6:$K$35,9,FALSE))</f>
        <v>3.5000000000000009</v>
      </c>
      <c r="AS20" s="523" t="str">
        <f>IF(AS19="","",VLOOKUP(AS19,'シフト記号表（記載例）'!$C$6:$K$35,9,FALSE))</f>
        <v/>
      </c>
      <c r="AT20" s="523" t="str">
        <f>IF(AT19="","",VLOOKUP(AT19,'シフト記号表（記載例）'!$C$6:$K$35,9,FALSE))</f>
        <v/>
      </c>
      <c r="AU20" s="523" t="str">
        <f>IF(AU19="","",VLOOKUP(AU19,'シフト記号表（記載例）'!$C$6:$K$35,9,FALSE))</f>
        <v/>
      </c>
      <c r="AV20" s="523" t="str">
        <f>IF(AV19="","",VLOOKUP(AV19,'シフト記号表（記載例）'!$C$6:$K$35,9,FALSE))</f>
        <v/>
      </c>
      <c r="AW20" s="523" t="str">
        <f>IF(AW19="","",VLOOKUP(AW19,'シフト記号表（記載例）'!$C$6:$K$35,9,FALSE))</f>
        <v/>
      </c>
      <c r="AX20" s="1029">
        <f>IF($BB$4="４週",SUM(S20:AT20),IF($BB$4="暦月",SUM(S20:AW20),""))</f>
        <v>70.000000000000014</v>
      </c>
      <c r="AY20" s="1030"/>
      <c r="AZ20" s="1031">
        <f>IF($BB$4="４週",AX20/4,IF($BB$4="暦月",AX20/($BB$7/7),""))</f>
        <v>17.500000000000004</v>
      </c>
      <c r="BA20" s="1032"/>
      <c r="BB20" s="1022"/>
      <c r="BC20" s="1022"/>
      <c r="BD20" s="1022"/>
      <c r="BE20" s="1022"/>
      <c r="BF20" s="1022"/>
      <c r="BG20" s="1023"/>
    </row>
    <row r="21" spans="1:59" s="409" customFormat="1" ht="20.25" customHeight="1" thickBot="1" x14ac:dyDescent="0.35">
      <c r="A21" s="1130"/>
      <c r="B21" s="1045"/>
      <c r="C21" s="1045"/>
      <c r="D21" s="1045"/>
      <c r="E21" s="1045"/>
      <c r="F21" s="1152"/>
      <c r="G21" s="517" t="str">
        <f>B19</f>
        <v>生活相談員</v>
      </c>
      <c r="H21" s="1153"/>
      <c r="I21" s="1154"/>
      <c r="J21" s="1157"/>
      <c r="K21" s="1040"/>
      <c r="L21" s="1040"/>
      <c r="M21" s="1040"/>
      <c r="N21" s="1040"/>
      <c r="O21" s="1158"/>
      <c r="P21" s="1049" t="s">
        <v>503</v>
      </c>
      <c r="Q21" s="1050"/>
      <c r="R21" s="1051"/>
      <c r="S21" s="526">
        <f>IF(S19="","",VLOOKUP(S19,'シフト記号表（記載例）'!$C$6:$U$35,19,FALSE))</f>
        <v>3.2499999999999991</v>
      </c>
      <c r="T21" s="526">
        <f>IF(T19="","",VLOOKUP(T19,'シフト記号表（記載例）'!$C$6:$U$35,19,FALSE))</f>
        <v>3.2499999999999991</v>
      </c>
      <c r="U21" s="526">
        <f>IF(U19="","",VLOOKUP(U19,'シフト記号表（記載例）'!$C$6:$U$35,19,FALSE))</f>
        <v>3.2499999999999991</v>
      </c>
      <c r="V21" s="526">
        <f>IF(V19="","",VLOOKUP(V19,'シフト記号表（記載例）'!$C$6:$U$35,19,FALSE))</f>
        <v>3.2499999999999991</v>
      </c>
      <c r="W21" s="526">
        <f>IF(W19="","",VLOOKUP(W19,'シフト記号表（記載例）'!$C$6:$U$35,19,FALSE))</f>
        <v>3.2499999999999991</v>
      </c>
      <c r="X21" s="526" t="str">
        <f>IF(X19="","",VLOOKUP(X19,'シフト記号表（記載例）'!$C$6:$U$35,19,FALSE))</f>
        <v/>
      </c>
      <c r="Y21" s="526" t="str">
        <f>IF(Y19="","",VLOOKUP(Y19,'シフト記号表（記載例）'!$C$6:$U$35,19,FALSE))</f>
        <v/>
      </c>
      <c r="Z21" s="526">
        <f>IF(Z19="","",VLOOKUP(Z19,'シフト記号表（記載例）'!$C$6:$U$35,19,FALSE))</f>
        <v>3.2499999999999991</v>
      </c>
      <c r="AA21" s="526">
        <f>IF(AA19="","",VLOOKUP(AA19,'シフト記号表（記載例）'!$C$6:$U$35,19,FALSE))</f>
        <v>3.2499999999999991</v>
      </c>
      <c r="AB21" s="526">
        <f>IF(AB19="","",VLOOKUP(AB19,'シフト記号表（記載例）'!$C$6:$U$35,19,FALSE))</f>
        <v>3.2499999999999991</v>
      </c>
      <c r="AC21" s="526">
        <f>IF(AC19="","",VLOOKUP(AC19,'シフト記号表（記載例）'!$C$6:$U$35,19,FALSE))</f>
        <v>3.2499999999999991</v>
      </c>
      <c r="AD21" s="526">
        <f>IF(AD19="","",VLOOKUP(AD19,'シフト記号表（記載例）'!$C$6:$U$35,19,FALSE))</f>
        <v>3.2499999999999991</v>
      </c>
      <c r="AE21" s="526" t="str">
        <f>IF(AE19="","",VLOOKUP(AE19,'シフト記号表（記載例）'!$C$6:$U$35,19,FALSE))</f>
        <v/>
      </c>
      <c r="AF21" s="526" t="str">
        <f>IF(AF19="","",VLOOKUP(AF19,'シフト記号表（記載例）'!$C$6:$U$35,19,FALSE))</f>
        <v/>
      </c>
      <c r="AG21" s="526">
        <f>IF(AG19="","",VLOOKUP(AG19,'シフト記号表（記載例）'!$C$6:$U$35,19,FALSE))</f>
        <v>3.2499999999999991</v>
      </c>
      <c r="AH21" s="526">
        <f>IF(AH19="","",VLOOKUP(AH19,'シフト記号表（記載例）'!$C$6:$U$35,19,FALSE))</f>
        <v>3.2499999999999991</v>
      </c>
      <c r="AI21" s="526">
        <f>IF(AI19="","",VLOOKUP(AI19,'シフト記号表（記載例）'!$C$6:$U$35,19,FALSE))</f>
        <v>3.2499999999999991</v>
      </c>
      <c r="AJ21" s="526">
        <f>IF(AJ19="","",VLOOKUP(AJ19,'シフト記号表（記載例）'!$C$6:$U$35,19,FALSE))</f>
        <v>3.2499999999999991</v>
      </c>
      <c r="AK21" s="526">
        <f>IF(AK19="","",VLOOKUP(AK19,'シフト記号表（記載例）'!$C$6:$U$35,19,FALSE))</f>
        <v>3.2499999999999991</v>
      </c>
      <c r="AL21" s="526" t="str">
        <f>IF(AL19="","",VLOOKUP(AL19,'シフト記号表（記載例）'!$C$6:$U$35,19,FALSE))</f>
        <v/>
      </c>
      <c r="AM21" s="526" t="str">
        <f>IF(AM19="","",VLOOKUP(AM19,'シフト記号表（記載例）'!$C$6:$U$35,19,FALSE))</f>
        <v/>
      </c>
      <c r="AN21" s="526">
        <f>IF(AN19="","",VLOOKUP(AN19,'シフト記号表（記載例）'!$C$6:$U$35,19,FALSE))</f>
        <v>3.2499999999999991</v>
      </c>
      <c r="AO21" s="526">
        <f>IF(AO19="","",VLOOKUP(AO19,'シフト記号表（記載例）'!$C$6:$U$35,19,FALSE))</f>
        <v>3.2499999999999991</v>
      </c>
      <c r="AP21" s="526">
        <f>IF(AP19="","",VLOOKUP(AP19,'シフト記号表（記載例）'!$C$6:$U$35,19,FALSE))</f>
        <v>3.2499999999999991</v>
      </c>
      <c r="AQ21" s="526">
        <f>IF(AQ19="","",VLOOKUP(AQ19,'シフト記号表（記載例）'!$C$6:$U$35,19,FALSE))</f>
        <v>3.2499999999999991</v>
      </c>
      <c r="AR21" s="526">
        <f>IF(AR19="","",VLOOKUP(AR19,'シフト記号表（記載例）'!$C$6:$U$35,19,FALSE))</f>
        <v>3.2499999999999991</v>
      </c>
      <c r="AS21" s="526" t="str">
        <f>IF(AS19="","",VLOOKUP(AS19,'シフト記号表（記載例）'!$C$6:$U$35,19,FALSE))</f>
        <v/>
      </c>
      <c r="AT21" s="526" t="str">
        <f>IF(AT19="","",VLOOKUP(AT19,'シフト記号表（記載例）'!$C$6:$U$35,19,FALSE))</f>
        <v/>
      </c>
      <c r="AU21" s="526" t="str">
        <f>IF(AU19="","",VLOOKUP(AU19,'シフト記号表（記載例）'!$C$6:$U$35,19,FALSE))</f>
        <v/>
      </c>
      <c r="AV21" s="526" t="str">
        <f>IF(AV19="","",VLOOKUP(AV19,'シフト記号表（記載例）'!$C$6:$U$35,19,FALSE))</f>
        <v/>
      </c>
      <c r="AW21" s="526" t="str">
        <f>IF(AW19="","",VLOOKUP(AW19,'シフト記号表（記載例）'!$C$6:$U$35,19,FALSE))</f>
        <v/>
      </c>
      <c r="AX21" s="1052">
        <f>IF($BB$4="４週",SUM(S21:AT21),IF($BB$4="暦月",SUM(S21:AW21),""))</f>
        <v>64.999999999999986</v>
      </c>
      <c r="AY21" s="1053"/>
      <c r="AZ21" s="1054">
        <f>IF($BB$4="４週",AX21/4,IF($BB$4="暦月",AX21/($BB$7/7),""))</f>
        <v>16.249999999999996</v>
      </c>
      <c r="BA21" s="1055"/>
      <c r="BB21" s="1047"/>
      <c r="BC21" s="1047"/>
      <c r="BD21" s="1047"/>
      <c r="BE21" s="1047"/>
      <c r="BF21" s="1047"/>
      <c r="BG21" s="1048"/>
    </row>
    <row r="22" spans="1:59" s="409" customFormat="1" ht="20.25" customHeight="1" x14ac:dyDescent="0.3">
      <c r="A22" s="1130">
        <v>3</v>
      </c>
      <c r="B22" s="1008" t="s">
        <v>506</v>
      </c>
      <c r="C22" s="1008"/>
      <c r="D22" s="1008"/>
      <c r="E22" s="1008"/>
      <c r="F22" s="1146"/>
      <c r="G22" s="515"/>
      <c r="H22" s="1148" t="s">
        <v>523</v>
      </c>
      <c r="I22" s="1149"/>
      <c r="J22" s="1155" t="s">
        <v>531</v>
      </c>
      <c r="K22" s="999"/>
      <c r="L22" s="999"/>
      <c r="M22" s="999"/>
      <c r="N22" s="999"/>
      <c r="O22" s="1156"/>
      <c r="P22" s="1013" t="s">
        <v>501</v>
      </c>
      <c r="Q22" s="1014"/>
      <c r="R22" s="1015"/>
      <c r="S22" s="541" t="s">
        <v>536</v>
      </c>
      <c r="T22" s="541" t="s">
        <v>536</v>
      </c>
      <c r="U22" s="541" t="s">
        <v>536</v>
      </c>
      <c r="V22" s="541" t="s">
        <v>536</v>
      </c>
      <c r="W22" s="541" t="s">
        <v>536</v>
      </c>
      <c r="X22" s="541"/>
      <c r="Y22" s="541"/>
      <c r="Z22" s="541" t="s">
        <v>536</v>
      </c>
      <c r="AA22" s="541" t="s">
        <v>536</v>
      </c>
      <c r="AB22" s="541" t="s">
        <v>536</v>
      </c>
      <c r="AC22" s="541" t="s">
        <v>536</v>
      </c>
      <c r="AD22" s="541" t="s">
        <v>536</v>
      </c>
      <c r="AE22" s="541"/>
      <c r="AF22" s="541"/>
      <c r="AG22" s="541" t="s">
        <v>537</v>
      </c>
      <c r="AH22" s="541" t="s">
        <v>536</v>
      </c>
      <c r="AI22" s="541" t="s">
        <v>536</v>
      </c>
      <c r="AJ22" s="541" t="s">
        <v>536</v>
      </c>
      <c r="AK22" s="541" t="s">
        <v>536</v>
      </c>
      <c r="AL22" s="541"/>
      <c r="AM22" s="541"/>
      <c r="AN22" s="541" t="s">
        <v>536</v>
      </c>
      <c r="AO22" s="541" t="s">
        <v>536</v>
      </c>
      <c r="AP22" s="541" t="s">
        <v>536</v>
      </c>
      <c r="AQ22" s="541" t="s">
        <v>536</v>
      </c>
      <c r="AR22" s="541" t="s">
        <v>536</v>
      </c>
      <c r="AS22" s="541"/>
      <c r="AT22" s="541"/>
      <c r="AU22" s="541"/>
      <c r="AV22" s="541"/>
      <c r="AW22" s="541"/>
      <c r="AX22" s="1016"/>
      <c r="AY22" s="1017"/>
      <c r="AZ22" s="1018"/>
      <c r="BA22" s="1019"/>
      <c r="BB22" s="1020" t="s">
        <v>402</v>
      </c>
      <c r="BC22" s="1020"/>
      <c r="BD22" s="1020"/>
      <c r="BE22" s="1020"/>
      <c r="BF22" s="1020"/>
      <c r="BG22" s="1021"/>
    </row>
    <row r="23" spans="1:59" s="409" customFormat="1" ht="20.25" customHeight="1" x14ac:dyDescent="0.3">
      <c r="A23" s="1130"/>
      <c r="B23" s="1008"/>
      <c r="C23" s="1008"/>
      <c r="D23" s="1008"/>
      <c r="E23" s="1008"/>
      <c r="F23" s="1146"/>
      <c r="G23" s="515"/>
      <c r="H23" s="1148"/>
      <c r="I23" s="1149"/>
      <c r="J23" s="1155"/>
      <c r="K23" s="999"/>
      <c r="L23" s="999"/>
      <c r="M23" s="999"/>
      <c r="N23" s="999"/>
      <c r="O23" s="1156"/>
      <c r="P23" s="1026" t="s">
        <v>502</v>
      </c>
      <c r="Q23" s="1027"/>
      <c r="R23" s="1028"/>
      <c r="S23" s="523">
        <f>IF(S22="","",VLOOKUP(S22,'シフト記号表（記載例）'!$C$6:$K$35,9,FALSE))</f>
        <v>1.9999999999999996</v>
      </c>
      <c r="T23" s="523">
        <f>IF(T22="","",VLOOKUP(T22,'シフト記号表（記載例）'!$C$6:$K$35,9,FALSE))</f>
        <v>1.9999999999999996</v>
      </c>
      <c r="U23" s="523">
        <f>IF(U22="","",VLOOKUP(U22,'シフト記号表（記載例）'!$C$6:$K$35,9,FALSE))</f>
        <v>1.9999999999999996</v>
      </c>
      <c r="V23" s="523">
        <f>IF(V22="","",VLOOKUP(V22,'シフト記号表（記載例）'!$C$6:$K$35,9,FALSE))</f>
        <v>1.9999999999999996</v>
      </c>
      <c r="W23" s="523">
        <f>IF(W22="","",VLOOKUP(W22,'シフト記号表（記載例）'!$C$6:$K$35,9,FALSE))</f>
        <v>1.9999999999999996</v>
      </c>
      <c r="X23" s="523" t="str">
        <f>IF(X22="","",VLOOKUP(X22,'シフト記号表（記載例）'!$C$6:$K$35,9,FALSE))</f>
        <v/>
      </c>
      <c r="Y23" s="523" t="str">
        <f>IF(Y22="","",VLOOKUP(Y22,'シフト記号表（記載例）'!$C$6:$K$35,9,FALSE))</f>
        <v/>
      </c>
      <c r="Z23" s="523">
        <f>IF(Z22="","",VLOOKUP(Z22,'シフト記号表（記載例）'!$C$6:$K$35,9,FALSE))</f>
        <v>1.9999999999999996</v>
      </c>
      <c r="AA23" s="523">
        <f>IF(AA22="","",VLOOKUP(AA22,'シフト記号表（記載例）'!$C$6:$K$35,9,FALSE))</f>
        <v>1.9999999999999996</v>
      </c>
      <c r="AB23" s="523">
        <f>IF(AB22="","",VLOOKUP(AB22,'シフト記号表（記載例）'!$C$6:$K$35,9,FALSE))</f>
        <v>1.9999999999999996</v>
      </c>
      <c r="AC23" s="523">
        <f>IF(AC22="","",VLOOKUP(AC22,'シフト記号表（記載例）'!$C$6:$K$35,9,FALSE))</f>
        <v>1.9999999999999996</v>
      </c>
      <c r="AD23" s="523">
        <f>IF(AD22="","",VLOOKUP(AD22,'シフト記号表（記載例）'!$C$6:$K$35,9,FALSE))</f>
        <v>1.9999999999999996</v>
      </c>
      <c r="AE23" s="523" t="str">
        <f>IF(AE22="","",VLOOKUP(AE22,'シフト記号表（記載例）'!$C$6:$K$35,9,FALSE))</f>
        <v/>
      </c>
      <c r="AF23" s="523" t="str">
        <f>IF(AF22="","",VLOOKUP(AF22,'シフト記号表（記載例）'!$C$6:$K$35,9,FALSE))</f>
        <v/>
      </c>
      <c r="AG23" s="523">
        <f>IF(AG22="","",VLOOKUP(AG22,'シフト記号表（記載例）'!$C$6:$K$35,9,FALSE))</f>
        <v>1.9999999999999996</v>
      </c>
      <c r="AH23" s="523">
        <f>IF(AH22="","",VLOOKUP(AH22,'シフト記号表（記載例）'!$C$6:$K$35,9,FALSE))</f>
        <v>1.9999999999999996</v>
      </c>
      <c r="AI23" s="523">
        <f>IF(AI22="","",VLOOKUP(AI22,'シフト記号表（記載例）'!$C$6:$K$35,9,FALSE))</f>
        <v>1.9999999999999996</v>
      </c>
      <c r="AJ23" s="523">
        <f>IF(AJ22="","",VLOOKUP(AJ22,'シフト記号表（記載例）'!$C$6:$K$35,9,FALSE))</f>
        <v>1.9999999999999996</v>
      </c>
      <c r="AK23" s="523">
        <f>IF(AK22="","",VLOOKUP(AK22,'シフト記号表（記載例）'!$C$6:$K$35,9,FALSE))</f>
        <v>1.9999999999999996</v>
      </c>
      <c r="AL23" s="523" t="str">
        <f>IF(AL22="","",VLOOKUP(AL22,'シフト記号表（記載例）'!$C$6:$K$35,9,FALSE))</f>
        <v/>
      </c>
      <c r="AM23" s="523" t="str">
        <f>IF(AM22="","",VLOOKUP(AM22,'シフト記号表（記載例）'!$C$6:$K$35,9,FALSE))</f>
        <v/>
      </c>
      <c r="AN23" s="523">
        <f>IF(AN22="","",VLOOKUP(AN22,'シフト記号表（記載例）'!$C$6:$K$35,9,FALSE))</f>
        <v>1.9999999999999996</v>
      </c>
      <c r="AO23" s="523">
        <f>IF(AO22="","",VLOOKUP(AO22,'シフト記号表（記載例）'!$C$6:$K$35,9,FALSE))</f>
        <v>1.9999999999999996</v>
      </c>
      <c r="AP23" s="523">
        <f>IF(AP22="","",VLOOKUP(AP22,'シフト記号表（記載例）'!$C$6:$K$35,9,FALSE))</f>
        <v>1.9999999999999996</v>
      </c>
      <c r="AQ23" s="523">
        <f>IF(AQ22="","",VLOOKUP(AQ22,'シフト記号表（記載例）'!$C$6:$K$35,9,FALSE))</f>
        <v>1.9999999999999996</v>
      </c>
      <c r="AR23" s="523">
        <f>IF(AR22="","",VLOOKUP(AR22,'シフト記号表（記載例）'!$C$6:$K$35,9,FALSE))</f>
        <v>1.9999999999999996</v>
      </c>
      <c r="AS23" s="523" t="str">
        <f>IF(AS22="","",VLOOKUP(AS22,'シフト記号表（記載例）'!$C$6:$K$35,9,FALSE))</f>
        <v/>
      </c>
      <c r="AT23" s="523" t="str">
        <f>IF(AT22="","",VLOOKUP(AT22,'シフト記号表（記載例）'!$C$6:$K$35,9,FALSE))</f>
        <v/>
      </c>
      <c r="AU23" s="523" t="str">
        <f>IF(AU22="","",VLOOKUP(AU22,'シフト記号表（記載例）'!$C$6:$K$35,9,FALSE))</f>
        <v/>
      </c>
      <c r="AV23" s="523" t="str">
        <f>IF(AV22="","",VLOOKUP(AV22,'シフト記号表（記載例）'!$C$6:$K$35,9,FALSE))</f>
        <v/>
      </c>
      <c r="AW23" s="523" t="str">
        <f>IF(AW22="","",VLOOKUP(AW22,'シフト記号表（記載例）'!$C$6:$K$35,9,FALSE))</f>
        <v/>
      </c>
      <c r="AX23" s="1029">
        <f>IF($BB$4="４週",SUM(S23:AT23),IF($BB$4="暦月",SUM(S23:AW23),""))</f>
        <v>39.999999999999993</v>
      </c>
      <c r="AY23" s="1030"/>
      <c r="AZ23" s="1031">
        <f>IF($BB$4="４週",AX23/4,IF($BB$4="暦月",AX23/($BB$7/7),""))</f>
        <v>9.9999999999999982</v>
      </c>
      <c r="BA23" s="1032"/>
      <c r="BB23" s="1022"/>
      <c r="BC23" s="1022"/>
      <c r="BD23" s="1022"/>
      <c r="BE23" s="1022"/>
      <c r="BF23" s="1022"/>
      <c r="BG23" s="1023"/>
    </row>
    <row r="24" spans="1:59" s="409" customFormat="1" ht="20.25" customHeight="1" thickBot="1" x14ac:dyDescent="0.35">
      <c r="A24" s="1130"/>
      <c r="B24" s="1045"/>
      <c r="C24" s="1045"/>
      <c r="D24" s="1045"/>
      <c r="E24" s="1045"/>
      <c r="F24" s="1152"/>
      <c r="G24" s="517" t="str">
        <f>B22</f>
        <v>看護職員</v>
      </c>
      <c r="H24" s="1153"/>
      <c r="I24" s="1154"/>
      <c r="J24" s="1157"/>
      <c r="K24" s="1040"/>
      <c r="L24" s="1040"/>
      <c r="M24" s="1040"/>
      <c r="N24" s="1040"/>
      <c r="O24" s="1158"/>
      <c r="P24" s="1049" t="s">
        <v>503</v>
      </c>
      <c r="Q24" s="1050"/>
      <c r="R24" s="1051"/>
      <c r="S24" s="526">
        <f>IF(S22="","",VLOOKUP(S22,'シフト記号表（記載例）'!$C$6:$U$35,19,FALSE))</f>
        <v>1.7500000000000004</v>
      </c>
      <c r="T24" s="526">
        <f>IF(T22="","",VLOOKUP(T22,'シフト記号表（記載例）'!$C$6:$U$35,19,FALSE))</f>
        <v>1.7500000000000004</v>
      </c>
      <c r="U24" s="526">
        <f>IF(U22="","",VLOOKUP(U22,'シフト記号表（記載例）'!$C$6:$U$35,19,FALSE))</f>
        <v>1.7500000000000004</v>
      </c>
      <c r="V24" s="526">
        <f>IF(V22="","",VLOOKUP(V22,'シフト記号表（記載例）'!$C$6:$U$35,19,FALSE))</f>
        <v>1.7500000000000004</v>
      </c>
      <c r="W24" s="526">
        <f>IF(W22="","",VLOOKUP(W22,'シフト記号表（記載例）'!$C$6:$U$35,19,FALSE))</f>
        <v>1.7500000000000004</v>
      </c>
      <c r="X24" s="526" t="str">
        <f>IF(X22="","",VLOOKUP(X22,'シフト記号表（記載例）'!$C$6:$U$35,19,FALSE))</f>
        <v/>
      </c>
      <c r="Y24" s="526" t="str">
        <f>IF(Y22="","",VLOOKUP(Y22,'シフト記号表（記載例）'!$C$6:$U$35,19,FALSE))</f>
        <v/>
      </c>
      <c r="Z24" s="526">
        <f>IF(Z22="","",VLOOKUP(Z22,'シフト記号表（記載例）'!$C$6:$U$35,19,FALSE))</f>
        <v>1.7500000000000004</v>
      </c>
      <c r="AA24" s="526">
        <f>IF(AA22="","",VLOOKUP(AA22,'シフト記号表（記載例）'!$C$6:$U$35,19,FALSE))</f>
        <v>1.7500000000000004</v>
      </c>
      <c r="AB24" s="526">
        <f>IF(AB22="","",VLOOKUP(AB22,'シフト記号表（記載例）'!$C$6:$U$35,19,FALSE))</f>
        <v>1.7500000000000004</v>
      </c>
      <c r="AC24" s="526">
        <f>IF(AC22="","",VLOOKUP(AC22,'シフト記号表（記載例）'!$C$6:$U$35,19,FALSE))</f>
        <v>1.7500000000000004</v>
      </c>
      <c r="AD24" s="526">
        <f>IF(AD22="","",VLOOKUP(AD22,'シフト記号表（記載例）'!$C$6:$U$35,19,FALSE))</f>
        <v>1.7500000000000004</v>
      </c>
      <c r="AE24" s="526" t="str">
        <f>IF(AE22="","",VLOOKUP(AE22,'シフト記号表（記載例）'!$C$6:$U$35,19,FALSE))</f>
        <v/>
      </c>
      <c r="AF24" s="526" t="str">
        <f>IF(AF22="","",VLOOKUP(AF22,'シフト記号表（記載例）'!$C$6:$U$35,19,FALSE))</f>
        <v/>
      </c>
      <c r="AG24" s="526">
        <f>IF(AG22="","",VLOOKUP(AG22,'シフト記号表（記載例）'!$C$6:$U$35,19,FALSE))</f>
        <v>1.7500000000000004</v>
      </c>
      <c r="AH24" s="526">
        <f>IF(AH22="","",VLOOKUP(AH22,'シフト記号表（記載例）'!$C$6:$U$35,19,FALSE))</f>
        <v>1.7500000000000004</v>
      </c>
      <c r="AI24" s="526">
        <f>IF(AI22="","",VLOOKUP(AI22,'シフト記号表（記載例）'!$C$6:$U$35,19,FALSE))</f>
        <v>1.7500000000000004</v>
      </c>
      <c r="AJ24" s="526">
        <f>IF(AJ22="","",VLOOKUP(AJ22,'シフト記号表（記載例）'!$C$6:$U$35,19,FALSE))</f>
        <v>1.7500000000000004</v>
      </c>
      <c r="AK24" s="526">
        <f>IF(AK22="","",VLOOKUP(AK22,'シフト記号表（記載例）'!$C$6:$U$35,19,FALSE))</f>
        <v>1.7500000000000004</v>
      </c>
      <c r="AL24" s="526" t="str">
        <f>IF(AL22="","",VLOOKUP(AL22,'シフト記号表（記載例）'!$C$6:$U$35,19,FALSE))</f>
        <v/>
      </c>
      <c r="AM24" s="526" t="str">
        <f>IF(AM22="","",VLOOKUP(AM22,'シフト記号表（記載例）'!$C$6:$U$35,19,FALSE))</f>
        <v/>
      </c>
      <c r="AN24" s="526">
        <f>IF(AN22="","",VLOOKUP(AN22,'シフト記号表（記載例）'!$C$6:$U$35,19,FALSE))</f>
        <v>1.7500000000000004</v>
      </c>
      <c r="AO24" s="526">
        <f>IF(AO22="","",VLOOKUP(AO22,'シフト記号表（記載例）'!$C$6:$U$35,19,FALSE))</f>
        <v>1.7500000000000004</v>
      </c>
      <c r="AP24" s="526">
        <f>IF(AP22="","",VLOOKUP(AP22,'シフト記号表（記載例）'!$C$6:$U$35,19,FALSE))</f>
        <v>1.7500000000000004</v>
      </c>
      <c r="AQ24" s="526">
        <f>IF(AQ22="","",VLOOKUP(AQ22,'シフト記号表（記載例）'!$C$6:$U$35,19,FALSE))</f>
        <v>1.7500000000000004</v>
      </c>
      <c r="AR24" s="526">
        <f>IF(AR22="","",VLOOKUP(AR22,'シフト記号表（記載例）'!$C$6:$U$35,19,FALSE))</f>
        <v>1.7500000000000004</v>
      </c>
      <c r="AS24" s="526" t="str">
        <f>IF(AS22="","",VLOOKUP(AS22,'シフト記号表（記載例）'!$C$6:$U$35,19,FALSE))</f>
        <v/>
      </c>
      <c r="AT24" s="526" t="str">
        <f>IF(AT22="","",VLOOKUP(AT22,'シフト記号表（記載例）'!$C$6:$U$35,19,FALSE))</f>
        <v/>
      </c>
      <c r="AU24" s="526" t="str">
        <f>IF(AU22="","",VLOOKUP(AU22,'シフト記号表（記載例）'!$C$6:$U$35,19,FALSE))</f>
        <v/>
      </c>
      <c r="AV24" s="526" t="str">
        <f>IF(AV22="","",VLOOKUP(AV22,'シフト記号表（記載例）'!$C$6:$U$35,19,FALSE))</f>
        <v/>
      </c>
      <c r="AW24" s="526" t="str">
        <f>IF(AW22="","",VLOOKUP(AW22,'シフト記号表（記載例）'!$C$6:$U$35,19,FALSE))</f>
        <v/>
      </c>
      <c r="AX24" s="1052">
        <f>IF($BB$4="４週",SUM(S24:AT24),IF($BB$4="暦月",SUM(S24:AW24),""))</f>
        <v>35.000000000000007</v>
      </c>
      <c r="AY24" s="1053"/>
      <c r="AZ24" s="1054">
        <f>IF($BB$4="４週",AX24/4,IF($BB$4="暦月",AX24/($BB$7/7),""))</f>
        <v>8.7500000000000018</v>
      </c>
      <c r="BA24" s="1055"/>
      <c r="BB24" s="1047"/>
      <c r="BC24" s="1047"/>
      <c r="BD24" s="1047"/>
      <c r="BE24" s="1047"/>
      <c r="BF24" s="1047"/>
      <c r="BG24" s="1048"/>
    </row>
    <row r="25" spans="1:59" s="409" customFormat="1" ht="20.25" customHeight="1" x14ac:dyDescent="0.3">
      <c r="A25" s="1130">
        <v>4</v>
      </c>
      <c r="B25" s="1008" t="s">
        <v>505</v>
      </c>
      <c r="C25" s="1008"/>
      <c r="D25" s="1008"/>
      <c r="E25" s="1008"/>
      <c r="F25" s="1146"/>
      <c r="G25" s="515"/>
      <c r="H25" s="1148" t="s">
        <v>532</v>
      </c>
      <c r="I25" s="1149"/>
      <c r="J25" s="1155" t="s">
        <v>533</v>
      </c>
      <c r="K25" s="999"/>
      <c r="L25" s="999"/>
      <c r="M25" s="999"/>
      <c r="N25" s="999"/>
      <c r="O25" s="1156"/>
      <c r="P25" s="1013" t="s">
        <v>501</v>
      </c>
      <c r="Q25" s="1014"/>
      <c r="R25" s="1015"/>
      <c r="S25" s="541" t="s">
        <v>538</v>
      </c>
      <c r="T25" s="541" t="s">
        <v>538</v>
      </c>
      <c r="U25" s="541" t="s">
        <v>538</v>
      </c>
      <c r="V25" s="541" t="s">
        <v>538</v>
      </c>
      <c r="W25" s="541" t="s">
        <v>538</v>
      </c>
      <c r="X25" s="541"/>
      <c r="Y25" s="541"/>
      <c r="Z25" s="541" t="s">
        <v>538</v>
      </c>
      <c r="AA25" s="541" t="s">
        <v>538</v>
      </c>
      <c r="AB25" s="541" t="s">
        <v>538</v>
      </c>
      <c r="AC25" s="541" t="s">
        <v>538</v>
      </c>
      <c r="AD25" s="541" t="s">
        <v>538</v>
      </c>
      <c r="AE25" s="541"/>
      <c r="AF25" s="541"/>
      <c r="AG25" s="541" t="s">
        <v>538</v>
      </c>
      <c r="AH25" s="541" t="s">
        <v>538</v>
      </c>
      <c r="AI25" s="541" t="s">
        <v>538</v>
      </c>
      <c r="AJ25" s="541" t="s">
        <v>539</v>
      </c>
      <c r="AK25" s="541" t="s">
        <v>539</v>
      </c>
      <c r="AL25" s="541"/>
      <c r="AM25" s="541"/>
      <c r="AN25" s="541" t="s">
        <v>538</v>
      </c>
      <c r="AO25" s="541" t="s">
        <v>538</v>
      </c>
      <c r="AP25" s="541" t="s">
        <v>538</v>
      </c>
      <c r="AQ25" s="541" t="s">
        <v>538</v>
      </c>
      <c r="AR25" s="541" t="s">
        <v>538</v>
      </c>
      <c r="AS25" s="541"/>
      <c r="AT25" s="541"/>
      <c r="AU25" s="541"/>
      <c r="AV25" s="541"/>
      <c r="AW25" s="541"/>
      <c r="AX25" s="1016"/>
      <c r="AY25" s="1017"/>
      <c r="AZ25" s="1018"/>
      <c r="BA25" s="1019"/>
      <c r="BB25" s="1020"/>
      <c r="BC25" s="1020"/>
      <c r="BD25" s="1020"/>
      <c r="BE25" s="1020"/>
      <c r="BF25" s="1020"/>
      <c r="BG25" s="1021"/>
    </row>
    <row r="26" spans="1:59" s="409" customFormat="1" ht="20.25" customHeight="1" x14ac:dyDescent="0.3">
      <c r="A26" s="1130"/>
      <c r="B26" s="1008"/>
      <c r="C26" s="1008"/>
      <c r="D26" s="1008"/>
      <c r="E26" s="1008"/>
      <c r="F26" s="1146"/>
      <c r="G26" s="515"/>
      <c r="H26" s="1148"/>
      <c r="I26" s="1149"/>
      <c r="J26" s="1155"/>
      <c r="K26" s="999"/>
      <c r="L26" s="999"/>
      <c r="M26" s="999"/>
      <c r="N26" s="999"/>
      <c r="O26" s="1156"/>
      <c r="P26" s="1026" t="s">
        <v>502</v>
      </c>
      <c r="Q26" s="1027"/>
      <c r="R26" s="1028"/>
      <c r="S26" s="523">
        <f>IF(S25="","",VLOOKUP(S25,'シフト記号表（記載例）'!$C$6:$K$35,9,FALSE))</f>
        <v>4</v>
      </c>
      <c r="T26" s="523">
        <f>IF(T25="","",VLOOKUP(T25,'シフト記号表（記載例）'!$C$6:$K$35,9,FALSE))</f>
        <v>4</v>
      </c>
      <c r="U26" s="523">
        <f>IF(U25="","",VLOOKUP(U25,'シフト記号表（記載例）'!$C$6:$K$35,9,FALSE))</f>
        <v>4</v>
      </c>
      <c r="V26" s="523">
        <f>IF(V25="","",VLOOKUP(V25,'シフト記号表（記載例）'!$C$6:$K$35,9,FALSE))</f>
        <v>4</v>
      </c>
      <c r="W26" s="523">
        <f>IF(W25="","",VLOOKUP(W25,'シフト記号表（記載例）'!$C$6:$K$35,9,FALSE))</f>
        <v>4</v>
      </c>
      <c r="X26" s="523" t="str">
        <f>IF(X25="","",VLOOKUP(X25,'シフト記号表（記載例）'!$C$6:$K$35,9,FALSE))</f>
        <v/>
      </c>
      <c r="Y26" s="523" t="str">
        <f>IF(Y25="","",VLOOKUP(Y25,'シフト記号表（記載例）'!$C$6:$K$35,9,FALSE))</f>
        <v/>
      </c>
      <c r="Z26" s="523">
        <f>IF(Z25="","",VLOOKUP(Z25,'シフト記号表（記載例）'!$C$6:$K$35,9,FALSE))</f>
        <v>4</v>
      </c>
      <c r="AA26" s="523">
        <f>IF(AA25="","",VLOOKUP(AA25,'シフト記号表（記載例）'!$C$6:$K$35,9,FALSE))</f>
        <v>4</v>
      </c>
      <c r="AB26" s="523">
        <f>IF(AB25="","",VLOOKUP(AB25,'シフト記号表（記載例）'!$C$6:$K$35,9,FALSE))</f>
        <v>4</v>
      </c>
      <c r="AC26" s="523">
        <f>IF(AC25="","",VLOOKUP(AC25,'シフト記号表（記載例）'!$C$6:$K$35,9,FALSE))</f>
        <v>4</v>
      </c>
      <c r="AD26" s="523">
        <f>IF(AD25="","",VLOOKUP(AD25,'シフト記号表（記載例）'!$C$6:$K$35,9,FALSE))</f>
        <v>4</v>
      </c>
      <c r="AE26" s="523" t="str">
        <f>IF(AE25="","",VLOOKUP(AE25,'シフト記号表（記載例）'!$C$6:$K$35,9,FALSE))</f>
        <v/>
      </c>
      <c r="AF26" s="523" t="str">
        <f>IF(AF25="","",VLOOKUP(AF25,'シフト記号表（記載例）'!$C$6:$K$35,9,FALSE))</f>
        <v/>
      </c>
      <c r="AG26" s="523">
        <f>IF(AG25="","",VLOOKUP(AG25,'シフト記号表（記載例）'!$C$6:$K$35,9,FALSE))</f>
        <v>4</v>
      </c>
      <c r="AH26" s="523">
        <f>IF(AH25="","",VLOOKUP(AH25,'シフト記号表（記載例）'!$C$6:$K$35,9,FALSE))</f>
        <v>4</v>
      </c>
      <c r="AI26" s="523">
        <f>IF(AI25="","",VLOOKUP(AI25,'シフト記号表（記載例）'!$C$6:$K$35,9,FALSE))</f>
        <v>4</v>
      </c>
      <c r="AJ26" s="523">
        <f>IF(AJ25="","",VLOOKUP(AJ25,'シフト記号表（記載例）'!$C$6:$K$35,9,FALSE))</f>
        <v>4</v>
      </c>
      <c r="AK26" s="523">
        <f>IF(AK25="","",VLOOKUP(AK25,'シフト記号表（記載例）'!$C$6:$K$35,9,FALSE))</f>
        <v>4</v>
      </c>
      <c r="AL26" s="523" t="str">
        <f>IF(AL25="","",VLOOKUP(AL25,'シフト記号表（記載例）'!$C$6:$K$35,9,FALSE))</f>
        <v/>
      </c>
      <c r="AM26" s="523" t="str">
        <f>IF(AM25="","",VLOOKUP(AM25,'シフト記号表（記載例）'!$C$6:$K$35,9,FALSE))</f>
        <v/>
      </c>
      <c r="AN26" s="523">
        <f>IF(AN25="","",VLOOKUP(AN25,'シフト記号表（記載例）'!$C$6:$K$35,9,FALSE))</f>
        <v>4</v>
      </c>
      <c r="AO26" s="523">
        <f>IF(AO25="","",VLOOKUP(AO25,'シフト記号表（記載例）'!$C$6:$K$35,9,FALSE))</f>
        <v>4</v>
      </c>
      <c r="AP26" s="523">
        <f>IF(AP25="","",VLOOKUP(AP25,'シフト記号表（記載例）'!$C$6:$K$35,9,FALSE))</f>
        <v>4</v>
      </c>
      <c r="AQ26" s="523">
        <f>IF(AQ25="","",VLOOKUP(AQ25,'シフト記号表（記載例）'!$C$6:$K$35,9,FALSE))</f>
        <v>4</v>
      </c>
      <c r="AR26" s="523">
        <f>IF(AR25="","",VLOOKUP(AR25,'シフト記号表（記載例）'!$C$6:$K$35,9,FALSE))</f>
        <v>4</v>
      </c>
      <c r="AS26" s="523" t="str">
        <f>IF(AS25="","",VLOOKUP(AS25,'シフト記号表（記載例）'!$C$6:$K$35,9,FALSE))</f>
        <v/>
      </c>
      <c r="AT26" s="523" t="str">
        <f>IF(AT25="","",VLOOKUP(AT25,'シフト記号表（記載例）'!$C$6:$K$35,9,FALSE))</f>
        <v/>
      </c>
      <c r="AU26" s="523" t="str">
        <f>IF(AU25="","",VLOOKUP(AU25,'シフト記号表（記載例）'!$C$6:$K$35,9,FALSE))</f>
        <v/>
      </c>
      <c r="AV26" s="523" t="str">
        <f>IF(AV25="","",VLOOKUP(AV25,'シフト記号表（記載例）'!$C$6:$K$35,9,FALSE))</f>
        <v/>
      </c>
      <c r="AW26" s="523" t="str">
        <f>IF(AW25="","",VLOOKUP(AW25,'シフト記号表（記載例）'!$C$6:$K$35,9,FALSE))</f>
        <v/>
      </c>
      <c r="AX26" s="1029">
        <f>IF($BB$4="４週",SUM(S26:AT26),IF($BB$4="暦月",SUM(S26:AW26),""))</f>
        <v>80</v>
      </c>
      <c r="AY26" s="1030"/>
      <c r="AZ26" s="1031">
        <f>IF($BB$4="４週",AX26/4,IF($BB$4="暦月",AX26/($BB$7/7),""))</f>
        <v>20</v>
      </c>
      <c r="BA26" s="1032"/>
      <c r="BB26" s="1022"/>
      <c r="BC26" s="1022"/>
      <c r="BD26" s="1022"/>
      <c r="BE26" s="1022"/>
      <c r="BF26" s="1022"/>
      <c r="BG26" s="1023"/>
    </row>
    <row r="27" spans="1:59" s="409" customFormat="1" ht="20.25" customHeight="1" thickBot="1" x14ac:dyDescent="0.35">
      <c r="A27" s="1130"/>
      <c r="B27" s="1045"/>
      <c r="C27" s="1045"/>
      <c r="D27" s="1045"/>
      <c r="E27" s="1045"/>
      <c r="F27" s="1152"/>
      <c r="G27" s="517" t="str">
        <f>B25</f>
        <v>介護職員</v>
      </c>
      <c r="H27" s="1153"/>
      <c r="I27" s="1154"/>
      <c r="J27" s="1157"/>
      <c r="K27" s="1040"/>
      <c r="L27" s="1040"/>
      <c r="M27" s="1040"/>
      <c r="N27" s="1040"/>
      <c r="O27" s="1158"/>
      <c r="P27" s="1049" t="s">
        <v>503</v>
      </c>
      <c r="Q27" s="1050"/>
      <c r="R27" s="1051"/>
      <c r="S27" s="526">
        <f>IF(S25="","",VLOOKUP(S25,'シフト記号表（記載例）'!$C$6:$U$35,19,FALSE))</f>
        <v>3.4999999999999996</v>
      </c>
      <c r="T27" s="526">
        <f>IF(T25="","",VLOOKUP(T25,'シフト記号表（記載例）'!$C$6:$U$35,19,FALSE))</f>
        <v>3.4999999999999996</v>
      </c>
      <c r="U27" s="526">
        <f>IF(U25="","",VLOOKUP(U25,'シフト記号表（記載例）'!$C$6:$U$35,19,FALSE))</f>
        <v>3.4999999999999996</v>
      </c>
      <c r="V27" s="526">
        <f>IF(V25="","",VLOOKUP(V25,'シフト記号表（記載例）'!$C$6:$U$35,19,FALSE))</f>
        <v>3.4999999999999996</v>
      </c>
      <c r="W27" s="526">
        <f>IF(W25="","",VLOOKUP(W25,'シフト記号表（記載例）'!$C$6:$U$35,19,FALSE))</f>
        <v>3.4999999999999996</v>
      </c>
      <c r="X27" s="526" t="str">
        <f>IF(X25="","",VLOOKUP(X25,'シフト記号表（記載例）'!$C$6:$U$35,19,FALSE))</f>
        <v/>
      </c>
      <c r="Y27" s="526" t="str">
        <f>IF(Y25="","",VLOOKUP(Y25,'シフト記号表（記載例）'!$C$6:$U$35,19,FALSE))</f>
        <v/>
      </c>
      <c r="Z27" s="526">
        <f>IF(Z25="","",VLOOKUP(Z25,'シフト記号表（記載例）'!$C$6:$U$35,19,FALSE))</f>
        <v>3.4999999999999996</v>
      </c>
      <c r="AA27" s="526">
        <f>IF(AA25="","",VLOOKUP(AA25,'シフト記号表（記載例）'!$C$6:$U$35,19,FALSE))</f>
        <v>3.4999999999999996</v>
      </c>
      <c r="AB27" s="526">
        <f>IF(AB25="","",VLOOKUP(AB25,'シフト記号表（記載例）'!$C$6:$U$35,19,FALSE))</f>
        <v>3.4999999999999996</v>
      </c>
      <c r="AC27" s="526">
        <f>IF(AC25="","",VLOOKUP(AC25,'シフト記号表（記載例）'!$C$6:$U$35,19,FALSE))</f>
        <v>3.4999999999999996</v>
      </c>
      <c r="AD27" s="526">
        <f>IF(AD25="","",VLOOKUP(AD25,'シフト記号表（記載例）'!$C$6:$U$35,19,FALSE))</f>
        <v>3.4999999999999996</v>
      </c>
      <c r="AE27" s="526" t="str">
        <f>IF(AE25="","",VLOOKUP(AE25,'シフト記号表（記載例）'!$C$6:$U$35,19,FALSE))</f>
        <v/>
      </c>
      <c r="AF27" s="526" t="str">
        <f>IF(AF25="","",VLOOKUP(AF25,'シフト記号表（記載例）'!$C$6:$U$35,19,FALSE))</f>
        <v/>
      </c>
      <c r="AG27" s="526">
        <f>IF(AG25="","",VLOOKUP(AG25,'シフト記号表（記載例）'!$C$6:$U$35,19,FALSE))</f>
        <v>3.4999999999999996</v>
      </c>
      <c r="AH27" s="526">
        <f>IF(AH25="","",VLOOKUP(AH25,'シフト記号表（記載例）'!$C$6:$U$35,19,FALSE))</f>
        <v>3.4999999999999996</v>
      </c>
      <c r="AI27" s="526">
        <f>IF(AI25="","",VLOOKUP(AI25,'シフト記号表（記載例）'!$C$6:$U$35,19,FALSE))</f>
        <v>3.4999999999999996</v>
      </c>
      <c r="AJ27" s="526">
        <f>IF(AJ25="","",VLOOKUP(AJ25,'シフト記号表（記載例）'!$C$6:$U$35,19,FALSE))</f>
        <v>3.4999999999999996</v>
      </c>
      <c r="AK27" s="526">
        <f>IF(AK25="","",VLOOKUP(AK25,'シフト記号表（記載例）'!$C$6:$U$35,19,FALSE))</f>
        <v>3.4999999999999996</v>
      </c>
      <c r="AL27" s="526" t="str">
        <f>IF(AL25="","",VLOOKUP(AL25,'シフト記号表（記載例）'!$C$6:$U$35,19,FALSE))</f>
        <v/>
      </c>
      <c r="AM27" s="526" t="str">
        <f>IF(AM25="","",VLOOKUP(AM25,'シフト記号表（記載例）'!$C$6:$U$35,19,FALSE))</f>
        <v/>
      </c>
      <c r="AN27" s="526">
        <f>IF(AN25="","",VLOOKUP(AN25,'シフト記号表（記載例）'!$C$6:$U$35,19,FALSE))</f>
        <v>3.4999999999999996</v>
      </c>
      <c r="AO27" s="526">
        <f>IF(AO25="","",VLOOKUP(AO25,'シフト記号表（記載例）'!$C$6:$U$35,19,FALSE))</f>
        <v>3.4999999999999996</v>
      </c>
      <c r="AP27" s="526">
        <f>IF(AP25="","",VLOOKUP(AP25,'シフト記号表（記載例）'!$C$6:$U$35,19,FALSE))</f>
        <v>3.4999999999999996</v>
      </c>
      <c r="AQ27" s="526">
        <f>IF(AQ25="","",VLOOKUP(AQ25,'シフト記号表（記載例）'!$C$6:$U$35,19,FALSE))</f>
        <v>3.4999999999999996</v>
      </c>
      <c r="AR27" s="526">
        <f>IF(AR25="","",VLOOKUP(AR25,'シフト記号表（記載例）'!$C$6:$U$35,19,FALSE))</f>
        <v>3.4999999999999996</v>
      </c>
      <c r="AS27" s="526" t="str">
        <f>IF(AS25="","",VLOOKUP(AS25,'シフト記号表（記載例）'!$C$6:$U$35,19,FALSE))</f>
        <v/>
      </c>
      <c r="AT27" s="526" t="str">
        <f>IF(AT25="","",VLOOKUP(AT25,'シフト記号表（記載例）'!$C$6:$U$35,19,FALSE))</f>
        <v/>
      </c>
      <c r="AU27" s="526" t="str">
        <f>IF(AU25="","",VLOOKUP(AU25,'シフト記号表（記載例）'!$C$6:$U$35,19,FALSE))</f>
        <v/>
      </c>
      <c r="AV27" s="526" t="str">
        <f>IF(AV25="","",VLOOKUP(AV25,'シフト記号表（記載例）'!$C$6:$U$35,19,FALSE))</f>
        <v/>
      </c>
      <c r="AW27" s="526" t="str">
        <f>IF(AW25="","",VLOOKUP(AW25,'シフト記号表（記載例）'!$C$6:$U$35,19,FALSE))</f>
        <v/>
      </c>
      <c r="AX27" s="1052">
        <f>IF($BB$4="４週",SUM(S27:AT27),IF($BB$4="暦月",SUM(S27:AW27),""))</f>
        <v>69.999999999999986</v>
      </c>
      <c r="AY27" s="1053"/>
      <c r="AZ27" s="1054">
        <f>IF($BB$4="４週",AX27/4,IF($BB$4="暦月",AX27/($BB$7/7),""))</f>
        <v>17.499999999999996</v>
      </c>
      <c r="BA27" s="1055"/>
      <c r="BB27" s="1047"/>
      <c r="BC27" s="1047"/>
      <c r="BD27" s="1047"/>
      <c r="BE27" s="1047"/>
      <c r="BF27" s="1047"/>
      <c r="BG27" s="1048"/>
    </row>
    <row r="28" spans="1:59" s="409" customFormat="1" ht="20.25" customHeight="1" x14ac:dyDescent="0.3">
      <c r="A28" s="1130">
        <v>5</v>
      </c>
      <c r="B28" s="1008" t="s">
        <v>505</v>
      </c>
      <c r="C28" s="1008"/>
      <c r="D28" s="1008"/>
      <c r="E28" s="1008"/>
      <c r="F28" s="1146"/>
      <c r="G28" s="515"/>
      <c r="H28" s="1148" t="s">
        <v>534</v>
      </c>
      <c r="I28" s="1149"/>
      <c r="J28" s="1155" t="s">
        <v>535</v>
      </c>
      <c r="K28" s="999"/>
      <c r="L28" s="999"/>
      <c r="M28" s="999"/>
      <c r="N28" s="999"/>
      <c r="O28" s="1156"/>
      <c r="P28" s="1013" t="s">
        <v>501</v>
      </c>
      <c r="Q28" s="1014"/>
      <c r="R28" s="1015"/>
      <c r="S28" s="541" t="s">
        <v>538</v>
      </c>
      <c r="T28" s="541"/>
      <c r="U28" s="541" t="s">
        <v>538</v>
      </c>
      <c r="V28" s="541"/>
      <c r="W28" s="541" t="s">
        <v>538</v>
      </c>
      <c r="X28" s="541"/>
      <c r="Y28" s="541"/>
      <c r="Z28" s="541" t="s">
        <v>538</v>
      </c>
      <c r="AA28" s="541"/>
      <c r="AB28" s="541" t="s">
        <v>538</v>
      </c>
      <c r="AC28" s="541"/>
      <c r="AD28" s="541" t="s">
        <v>538</v>
      </c>
      <c r="AE28" s="541"/>
      <c r="AF28" s="541"/>
      <c r="AG28" s="541" t="s">
        <v>538</v>
      </c>
      <c r="AH28" s="541"/>
      <c r="AI28" s="541" t="s">
        <v>538</v>
      </c>
      <c r="AJ28" s="541"/>
      <c r="AK28" s="541" t="s">
        <v>538</v>
      </c>
      <c r="AL28" s="541"/>
      <c r="AM28" s="541"/>
      <c r="AN28" s="541" t="s">
        <v>538</v>
      </c>
      <c r="AO28" s="541"/>
      <c r="AP28" s="541" t="s">
        <v>538</v>
      </c>
      <c r="AQ28" s="541"/>
      <c r="AR28" s="541" t="s">
        <v>538</v>
      </c>
      <c r="AS28" s="541"/>
      <c r="AT28" s="541"/>
      <c r="AU28" s="541"/>
      <c r="AV28" s="541"/>
      <c r="AW28" s="541"/>
      <c r="AX28" s="1016"/>
      <c r="AY28" s="1017"/>
      <c r="AZ28" s="1018"/>
      <c r="BA28" s="1019"/>
      <c r="BB28" s="1020"/>
      <c r="BC28" s="1020"/>
      <c r="BD28" s="1020"/>
      <c r="BE28" s="1020"/>
      <c r="BF28" s="1020"/>
      <c r="BG28" s="1021"/>
    </row>
    <row r="29" spans="1:59" s="409" customFormat="1" ht="20.25" customHeight="1" x14ac:dyDescent="0.3">
      <c r="A29" s="1130"/>
      <c r="B29" s="1008"/>
      <c r="C29" s="1008"/>
      <c r="D29" s="1008"/>
      <c r="E29" s="1008"/>
      <c r="F29" s="1146"/>
      <c r="G29" s="515"/>
      <c r="H29" s="1148"/>
      <c r="I29" s="1149"/>
      <c r="J29" s="1155"/>
      <c r="K29" s="999"/>
      <c r="L29" s="999"/>
      <c r="M29" s="999"/>
      <c r="N29" s="999"/>
      <c r="O29" s="1156"/>
      <c r="P29" s="1026" t="s">
        <v>502</v>
      </c>
      <c r="Q29" s="1027"/>
      <c r="R29" s="1028"/>
      <c r="S29" s="523">
        <f>IF(S28="","",VLOOKUP(S28,'シフト記号表（記載例）'!$C$6:$K$35,9,FALSE))</f>
        <v>4</v>
      </c>
      <c r="T29" s="523" t="str">
        <f>IF(T28="","",VLOOKUP(T28,'シフト記号表（記載例）'!$C$6:$K$35,9,FALSE))</f>
        <v/>
      </c>
      <c r="U29" s="523">
        <f>IF(U28="","",VLOOKUP(U28,'シフト記号表（記載例）'!$C$6:$K$35,9,FALSE))</f>
        <v>4</v>
      </c>
      <c r="V29" s="523" t="str">
        <f>IF(V28="","",VLOOKUP(V28,'シフト記号表（記載例）'!$C$6:$K$35,9,FALSE))</f>
        <v/>
      </c>
      <c r="W29" s="523">
        <f>IF(W28="","",VLOOKUP(W28,'シフト記号表（記載例）'!$C$6:$K$35,9,FALSE))</f>
        <v>4</v>
      </c>
      <c r="X29" s="523" t="str">
        <f>IF(X28="","",VLOOKUP(X28,'シフト記号表（記載例）'!$C$6:$K$35,9,FALSE))</f>
        <v/>
      </c>
      <c r="Y29" s="523" t="str">
        <f>IF(Y28="","",VLOOKUP(Y28,'シフト記号表（記載例）'!$C$6:$K$35,9,FALSE))</f>
        <v/>
      </c>
      <c r="Z29" s="523">
        <f>IF(Z28="","",VLOOKUP(Z28,'シフト記号表（記載例）'!$C$6:$K$35,9,FALSE))</f>
        <v>4</v>
      </c>
      <c r="AA29" s="523" t="str">
        <f>IF(AA28="","",VLOOKUP(AA28,'シフト記号表（記載例）'!$C$6:$K$35,9,FALSE))</f>
        <v/>
      </c>
      <c r="AB29" s="523">
        <f>IF(AB28="","",VLOOKUP(AB28,'シフト記号表（記載例）'!$C$6:$K$35,9,FALSE))</f>
        <v>4</v>
      </c>
      <c r="AC29" s="523" t="str">
        <f>IF(AC28="","",VLOOKUP(AC28,'シフト記号表（記載例）'!$C$6:$K$35,9,FALSE))</f>
        <v/>
      </c>
      <c r="AD29" s="523">
        <f>IF(AD28="","",VLOOKUP(AD28,'シフト記号表（記載例）'!$C$6:$K$35,9,FALSE))</f>
        <v>4</v>
      </c>
      <c r="AE29" s="523" t="str">
        <f>IF(AE28="","",VLOOKUP(AE28,'シフト記号表（記載例）'!$C$6:$K$35,9,FALSE))</f>
        <v/>
      </c>
      <c r="AF29" s="523" t="str">
        <f>IF(AF28="","",VLOOKUP(AF28,'シフト記号表（記載例）'!$C$6:$K$35,9,FALSE))</f>
        <v/>
      </c>
      <c r="AG29" s="523">
        <f>IF(AG28="","",VLOOKUP(AG28,'シフト記号表（記載例）'!$C$6:$K$35,9,FALSE))</f>
        <v>4</v>
      </c>
      <c r="AH29" s="523" t="str">
        <f>IF(AH28="","",VLOOKUP(AH28,'シフト記号表（記載例）'!$C$6:$K$35,9,FALSE))</f>
        <v/>
      </c>
      <c r="AI29" s="523">
        <f>IF(AI28="","",VLOOKUP(AI28,'シフト記号表（記載例）'!$C$6:$K$35,9,FALSE))</f>
        <v>4</v>
      </c>
      <c r="AJ29" s="523" t="str">
        <f>IF(AJ28="","",VLOOKUP(AJ28,'シフト記号表（記載例）'!$C$6:$K$35,9,FALSE))</f>
        <v/>
      </c>
      <c r="AK29" s="523">
        <f>IF(AK28="","",VLOOKUP(AK28,'シフト記号表（記載例）'!$C$6:$K$35,9,FALSE))</f>
        <v>4</v>
      </c>
      <c r="AL29" s="523" t="str">
        <f>IF(AL28="","",VLOOKUP(AL28,'シフト記号表（記載例）'!$C$6:$K$35,9,FALSE))</f>
        <v/>
      </c>
      <c r="AM29" s="523" t="str">
        <f>IF(AM28="","",VLOOKUP(AM28,'シフト記号表（記載例）'!$C$6:$K$35,9,FALSE))</f>
        <v/>
      </c>
      <c r="AN29" s="523">
        <f>IF(AN28="","",VLOOKUP(AN28,'シフト記号表（記載例）'!$C$6:$K$35,9,FALSE))</f>
        <v>4</v>
      </c>
      <c r="AO29" s="523" t="str">
        <f>IF(AO28="","",VLOOKUP(AO28,'シフト記号表（記載例）'!$C$6:$K$35,9,FALSE))</f>
        <v/>
      </c>
      <c r="AP29" s="523">
        <f>IF(AP28="","",VLOOKUP(AP28,'シフト記号表（記載例）'!$C$6:$K$35,9,FALSE))</f>
        <v>4</v>
      </c>
      <c r="AQ29" s="523" t="str">
        <f>IF(AQ28="","",VLOOKUP(AQ28,'シフト記号表（記載例）'!$C$6:$K$35,9,FALSE))</f>
        <v/>
      </c>
      <c r="AR29" s="523">
        <f>IF(AR28="","",VLOOKUP(AR28,'シフト記号表（記載例）'!$C$6:$K$35,9,FALSE))</f>
        <v>4</v>
      </c>
      <c r="AS29" s="523" t="str">
        <f>IF(AS28="","",VLOOKUP(AS28,'シフト記号表（記載例）'!$C$6:$K$35,9,FALSE))</f>
        <v/>
      </c>
      <c r="AT29" s="523" t="str">
        <f>IF(AT28="","",VLOOKUP(AT28,'シフト記号表（記載例）'!$C$6:$K$35,9,FALSE))</f>
        <v/>
      </c>
      <c r="AU29" s="523" t="str">
        <f>IF(AU28="","",VLOOKUP(AU28,'シフト記号表（記載例）'!$C$6:$K$35,9,FALSE))</f>
        <v/>
      </c>
      <c r="AV29" s="523" t="str">
        <f>IF(AV28="","",VLOOKUP(AV28,'シフト記号表（記載例）'!$C$6:$K$35,9,FALSE))</f>
        <v/>
      </c>
      <c r="AW29" s="523" t="str">
        <f>IF(AW28="","",VLOOKUP(AW28,'シフト記号表（記載例）'!$C$6:$K$35,9,FALSE))</f>
        <v/>
      </c>
      <c r="AX29" s="1029">
        <f>IF($BB$4="４週",SUM(S29:AT29),IF($BB$4="暦月",SUM(S29:AW29),""))</f>
        <v>48</v>
      </c>
      <c r="AY29" s="1030"/>
      <c r="AZ29" s="1031">
        <f>IF($BB$4="４週",AX29/4,IF($BB$4="暦月",AX29/($BB$7/7),""))</f>
        <v>12</v>
      </c>
      <c r="BA29" s="1032"/>
      <c r="BB29" s="1022"/>
      <c r="BC29" s="1022"/>
      <c r="BD29" s="1022"/>
      <c r="BE29" s="1022"/>
      <c r="BF29" s="1022"/>
      <c r="BG29" s="1023"/>
    </row>
    <row r="30" spans="1:59" s="409" customFormat="1" ht="20.25" customHeight="1" thickBot="1" x14ac:dyDescent="0.35">
      <c r="A30" s="1130"/>
      <c r="B30" s="1045"/>
      <c r="C30" s="1045"/>
      <c r="D30" s="1045"/>
      <c r="E30" s="1045"/>
      <c r="F30" s="1152"/>
      <c r="G30" s="517" t="str">
        <f>B28</f>
        <v>介護職員</v>
      </c>
      <c r="H30" s="1153"/>
      <c r="I30" s="1154"/>
      <c r="J30" s="1157"/>
      <c r="K30" s="1040"/>
      <c r="L30" s="1040"/>
      <c r="M30" s="1040"/>
      <c r="N30" s="1040"/>
      <c r="O30" s="1158"/>
      <c r="P30" s="1049" t="s">
        <v>503</v>
      </c>
      <c r="Q30" s="1050"/>
      <c r="R30" s="1051"/>
      <c r="S30" s="526">
        <f>IF(S28="","",VLOOKUP(S28,'シフト記号表（記載例）'!$C$6:$U$35,19,FALSE))</f>
        <v>3.4999999999999996</v>
      </c>
      <c r="T30" s="526" t="str">
        <f>IF(T28="","",VLOOKUP(T28,'シフト記号表（記載例）'!$C$6:$U$35,19,FALSE))</f>
        <v/>
      </c>
      <c r="U30" s="526">
        <f>IF(U28="","",VLOOKUP(U28,'シフト記号表（記載例）'!$C$6:$U$35,19,FALSE))</f>
        <v>3.4999999999999996</v>
      </c>
      <c r="V30" s="526" t="str">
        <f>IF(V28="","",VLOOKUP(V28,'シフト記号表（記載例）'!$C$6:$U$35,19,FALSE))</f>
        <v/>
      </c>
      <c r="W30" s="526">
        <f>IF(W28="","",VLOOKUP(W28,'シフト記号表（記載例）'!$C$6:$U$35,19,FALSE))</f>
        <v>3.4999999999999996</v>
      </c>
      <c r="X30" s="526" t="str">
        <f>IF(X28="","",VLOOKUP(X28,'シフト記号表（記載例）'!$C$6:$U$35,19,FALSE))</f>
        <v/>
      </c>
      <c r="Y30" s="526" t="str">
        <f>IF(Y28="","",VLOOKUP(Y28,'シフト記号表（記載例）'!$C$6:$U$35,19,FALSE))</f>
        <v/>
      </c>
      <c r="Z30" s="526">
        <f>IF(Z28="","",VLOOKUP(Z28,'シフト記号表（記載例）'!$C$6:$U$35,19,FALSE))</f>
        <v>3.4999999999999996</v>
      </c>
      <c r="AA30" s="526" t="str">
        <f>IF(AA28="","",VLOOKUP(AA28,'シフト記号表（記載例）'!$C$6:$U$35,19,FALSE))</f>
        <v/>
      </c>
      <c r="AB30" s="526">
        <f>IF(AB28="","",VLOOKUP(AB28,'シフト記号表（記載例）'!$C$6:$U$35,19,FALSE))</f>
        <v>3.4999999999999996</v>
      </c>
      <c r="AC30" s="526" t="str">
        <f>IF(AC28="","",VLOOKUP(AC28,'シフト記号表（記載例）'!$C$6:$U$35,19,FALSE))</f>
        <v/>
      </c>
      <c r="AD30" s="526">
        <f>IF(AD28="","",VLOOKUP(AD28,'シフト記号表（記載例）'!$C$6:$U$35,19,FALSE))</f>
        <v>3.4999999999999996</v>
      </c>
      <c r="AE30" s="526" t="str">
        <f>IF(AE28="","",VLOOKUP(AE28,'シフト記号表（記載例）'!$C$6:$U$35,19,FALSE))</f>
        <v/>
      </c>
      <c r="AF30" s="526" t="str">
        <f>IF(AF28="","",VLOOKUP(AF28,'シフト記号表（記載例）'!$C$6:$U$35,19,FALSE))</f>
        <v/>
      </c>
      <c r="AG30" s="526">
        <f>IF(AG28="","",VLOOKUP(AG28,'シフト記号表（記載例）'!$C$6:$U$35,19,FALSE))</f>
        <v>3.4999999999999996</v>
      </c>
      <c r="AH30" s="526" t="str">
        <f>IF(AH28="","",VLOOKUP(AH28,'シフト記号表（記載例）'!$C$6:$U$35,19,FALSE))</f>
        <v/>
      </c>
      <c r="AI30" s="526">
        <f>IF(AI28="","",VLOOKUP(AI28,'シフト記号表（記載例）'!$C$6:$U$35,19,FALSE))</f>
        <v>3.4999999999999996</v>
      </c>
      <c r="AJ30" s="526" t="str">
        <f>IF(AJ28="","",VLOOKUP(AJ28,'シフト記号表（記載例）'!$C$6:$U$35,19,FALSE))</f>
        <v/>
      </c>
      <c r="AK30" s="526">
        <f>IF(AK28="","",VLOOKUP(AK28,'シフト記号表（記載例）'!$C$6:$U$35,19,FALSE))</f>
        <v>3.4999999999999996</v>
      </c>
      <c r="AL30" s="526" t="str">
        <f>IF(AL28="","",VLOOKUP(AL28,'シフト記号表（記載例）'!$C$6:$U$35,19,FALSE))</f>
        <v/>
      </c>
      <c r="AM30" s="526" t="str">
        <f>IF(AM28="","",VLOOKUP(AM28,'シフト記号表（記載例）'!$C$6:$U$35,19,FALSE))</f>
        <v/>
      </c>
      <c r="AN30" s="526">
        <f>IF(AN28="","",VLOOKUP(AN28,'シフト記号表（記載例）'!$C$6:$U$35,19,FALSE))</f>
        <v>3.4999999999999996</v>
      </c>
      <c r="AO30" s="526" t="str">
        <f>IF(AO28="","",VLOOKUP(AO28,'シフト記号表（記載例）'!$C$6:$U$35,19,FALSE))</f>
        <v/>
      </c>
      <c r="AP30" s="526">
        <f>IF(AP28="","",VLOOKUP(AP28,'シフト記号表（記載例）'!$C$6:$U$35,19,FALSE))</f>
        <v>3.4999999999999996</v>
      </c>
      <c r="AQ30" s="526" t="str">
        <f>IF(AQ28="","",VLOOKUP(AQ28,'シフト記号表（記載例）'!$C$6:$U$35,19,FALSE))</f>
        <v/>
      </c>
      <c r="AR30" s="526">
        <f>IF(AR28="","",VLOOKUP(AR28,'シフト記号表（記載例）'!$C$6:$U$35,19,FALSE))</f>
        <v>3.4999999999999996</v>
      </c>
      <c r="AS30" s="526" t="str">
        <f>IF(AS28="","",VLOOKUP(AS28,'シフト記号表（記載例）'!$C$6:$U$35,19,FALSE))</f>
        <v/>
      </c>
      <c r="AT30" s="526" t="str">
        <f>IF(AT28="","",VLOOKUP(AT28,'シフト記号表（記載例）'!$C$6:$U$35,19,FALSE))</f>
        <v/>
      </c>
      <c r="AU30" s="526" t="str">
        <f>IF(AU28="","",VLOOKUP(AU28,'シフト記号表（記載例）'!$C$6:$U$35,19,FALSE))</f>
        <v/>
      </c>
      <c r="AV30" s="526" t="str">
        <f>IF(AV28="","",VLOOKUP(AV28,'シフト記号表（記載例）'!$C$6:$U$35,19,FALSE))</f>
        <v/>
      </c>
      <c r="AW30" s="526" t="str">
        <f>IF(AW28="","",VLOOKUP(AW28,'シフト記号表（記載例）'!$C$6:$U$35,19,FALSE))</f>
        <v/>
      </c>
      <c r="AX30" s="1052">
        <f>IF($BB$4="４週",SUM(S30:AT30),IF($BB$4="暦月",SUM(S30:AW30),""))</f>
        <v>41.999999999999993</v>
      </c>
      <c r="AY30" s="1053"/>
      <c r="AZ30" s="1054">
        <f>IF($BB$4="４週",AX30/4,IF($BB$4="暦月",AX30/($BB$7/7),""))</f>
        <v>10.499999999999998</v>
      </c>
      <c r="BA30" s="1055"/>
      <c r="BB30" s="1047"/>
      <c r="BC30" s="1047"/>
      <c r="BD30" s="1047"/>
      <c r="BE30" s="1047"/>
      <c r="BF30" s="1047"/>
      <c r="BG30" s="1048"/>
    </row>
    <row r="31" spans="1:59" s="409" customFormat="1" ht="20.25" customHeight="1" x14ac:dyDescent="0.3">
      <c r="A31" s="1130">
        <v>6</v>
      </c>
      <c r="B31" s="1008" t="s">
        <v>507</v>
      </c>
      <c r="C31" s="1008"/>
      <c r="D31" s="1008"/>
      <c r="E31" s="1008"/>
      <c r="F31" s="1146"/>
      <c r="G31" s="515"/>
      <c r="H31" s="1148" t="s">
        <v>523</v>
      </c>
      <c r="I31" s="1149"/>
      <c r="J31" s="1155" t="s">
        <v>531</v>
      </c>
      <c r="K31" s="999"/>
      <c r="L31" s="999"/>
      <c r="M31" s="999"/>
      <c r="N31" s="999"/>
      <c r="O31" s="1156"/>
      <c r="P31" s="1013" t="s">
        <v>501</v>
      </c>
      <c r="Q31" s="1014"/>
      <c r="R31" s="1015"/>
      <c r="S31" s="541" t="s">
        <v>540</v>
      </c>
      <c r="T31" s="541" t="s">
        <v>540</v>
      </c>
      <c r="U31" s="541" t="s">
        <v>541</v>
      </c>
      <c r="V31" s="541" t="s">
        <v>540</v>
      </c>
      <c r="W31" s="541" t="s">
        <v>540</v>
      </c>
      <c r="X31" s="541"/>
      <c r="Y31" s="541"/>
      <c r="Z31" s="541" t="s">
        <v>540</v>
      </c>
      <c r="AA31" s="541" t="s">
        <v>540</v>
      </c>
      <c r="AB31" s="541" t="s">
        <v>540</v>
      </c>
      <c r="AC31" s="541" t="s">
        <v>540</v>
      </c>
      <c r="AD31" s="541" t="s">
        <v>540</v>
      </c>
      <c r="AE31" s="541"/>
      <c r="AF31" s="541"/>
      <c r="AG31" s="541" t="s">
        <v>540</v>
      </c>
      <c r="AH31" s="541" t="s">
        <v>540</v>
      </c>
      <c r="AI31" s="541" t="s">
        <v>540</v>
      </c>
      <c r="AJ31" s="541" t="s">
        <v>540</v>
      </c>
      <c r="AK31" s="541" t="s">
        <v>540</v>
      </c>
      <c r="AL31" s="541"/>
      <c r="AM31" s="541"/>
      <c r="AN31" s="541" t="s">
        <v>540</v>
      </c>
      <c r="AO31" s="541" t="s">
        <v>540</v>
      </c>
      <c r="AP31" s="541" t="s">
        <v>542</v>
      </c>
      <c r="AQ31" s="541" t="s">
        <v>540</v>
      </c>
      <c r="AR31" s="541" t="s">
        <v>540</v>
      </c>
      <c r="AS31" s="541"/>
      <c r="AT31" s="541"/>
      <c r="AU31" s="541"/>
      <c r="AV31" s="541"/>
      <c r="AW31" s="541"/>
      <c r="AX31" s="1016"/>
      <c r="AY31" s="1017"/>
      <c r="AZ31" s="1018"/>
      <c r="BA31" s="1019"/>
      <c r="BB31" s="1020" t="s">
        <v>403</v>
      </c>
      <c r="BC31" s="1020"/>
      <c r="BD31" s="1020"/>
      <c r="BE31" s="1020"/>
      <c r="BF31" s="1020"/>
      <c r="BG31" s="1021"/>
    </row>
    <row r="32" spans="1:59" s="409" customFormat="1" ht="20.25" customHeight="1" x14ac:dyDescent="0.3">
      <c r="A32" s="1130"/>
      <c r="B32" s="1008"/>
      <c r="C32" s="1008"/>
      <c r="D32" s="1008"/>
      <c r="E32" s="1008"/>
      <c r="F32" s="1146"/>
      <c r="G32" s="515"/>
      <c r="H32" s="1148"/>
      <c r="I32" s="1149"/>
      <c r="J32" s="1155"/>
      <c r="K32" s="999"/>
      <c r="L32" s="999"/>
      <c r="M32" s="999"/>
      <c r="N32" s="999"/>
      <c r="O32" s="1156"/>
      <c r="P32" s="1026" t="s">
        <v>502</v>
      </c>
      <c r="Q32" s="1027"/>
      <c r="R32" s="1028"/>
      <c r="S32" s="523">
        <f>IF(S31="","",VLOOKUP(S31,'シフト記号表（記載例）'!$C$6:$K$35,9,FALSE))</f>
        <v>2.0000000000000009</v>
      </c>
      <c r="T32" s="523">
        <f>IF(T31="","",VLOOKUP(T31,'シフト記号表（記載例）'!$C$6:$K$35,9,FALSE))</f>
        <v>2.0000000000000009</v>
      </c>
      <c r="U32" s="523">
        <f>IF(U31="","",VLOOKUP(U31,'シフト記号表（記載例）'!$C$6:$K$35,9,FALSE))</f>
        <v>2.0000000000000009</v>
      </c>
      <c r="V32" s="523">
        <f>IF(V31="","",VLOOKUP(V31,'シフト記号表（記載例）'!$C$6:$K$35,9,FALSE))</f>
        <v>2.0000000000000009</v>
      </c>
      <c r="W32" s="523">
        <f>IF(W31="","",VLOOKUP(W31,'シフト記号表（記載例）'!$C$6:$K$35,9,FALSE))</f>
        <v>2.0000000000000009</v>
      </c>
      <c r="X32" s="523" t="str">
        <f>IF(X31="","",VLOOKUP(X31,'シフト記号表（記載例）'!$C$6:$K$35,9,FALSE))</f>
        <v/>
      </c>
      <c r="Y32" s="523" t="str">
        <f>IF(Y31="","",VLOOKUP(Y31,'シフト記号表（記載例）'!$C$6:$K$35,9,FALSE))</f>
        <v/>
      </c>
      <c r="Z32" s="523">
        <f>IF(Z31="","",VLOOKUP(Z31,'シフト記号表（記載例）'!$C$6:$K$35,9,FALSE))</f>
        <v>2.0000000000000009</v>
      </c>
      <c r="AA32" s="523">
        <f>IF(AA31="","",VLOOKUP(AA31,'シフト記号表（記載例）'!$C$6:$K$35,9,FALSE))</f>
        <v>2.0000000000000009</v>
      </c>
      <c r="AB32" s="523">
        <f>IF(AB31="","",VLOOKUP(AB31,'シフト記号表（記載例）'!$C$6:$K$35,9,FALSE))</f>
        <v>2.0000000000000009</v>
      </c>
      <c r="AC32" s="523">
        <f>IF(AC31="","",VLOOKUP(AC31,'シフト記号表（記載例）'!$C$6:$K$35,9,FALSE))</f>
        <v>2.0000000000000009</v>
      </c>
      <c r="AD32" s="523">
        <f>IF(AD31="","",VLOOKUP(AD31,'シフト記号表（記載例）'!$C$6:$K$35,9,FALSE))</f>
        <v>2.0000000000000009</v>
      </c>
      <c r="AE32" s="523" t="str">
        <f>IF(AE31="","",VLOOKUP(AE31,'シフト記号表（記載例）'!$C$6:$K$35,9,FALSE))</f>
        <v/>
      </c>
      <c r="AF32" s="523" t="str">
        <f>IF(AF31="","",VLOOKUP(AF31,'シフト記号表（記載例）'!$C$6:$K$35,9,FALSE))</f>
        <v/>
      </c>
      <c r="AG32" s="523">
        <f>IF(AG31="","",VLOOKUP(AG31,'シフト記号表（記載例）'!$C$6:$K$35,9,FALSE))</f>
        <v>2.0000000000000009</v>
      </c>
      <c r="AH32" s="523">
        <f>IF(AH31="","",VLOOKUP(AH31,'シフト記号表（記載例）'!$C$6:$K$35,9,FALSE))</f>
        <v>2.0000000000000009</v>
      </c>
      <c r="AI32" s="523">
        <f>IF(AI31="","",VLOOKUP(AI31,'シフト記号表（記載例）'!$C$6:$K$35,9,FALSE))</f>
        <v>2.0000000000000009</v>
      </c>
      <c r="AJ32" s="523">
        <f>IF(AJ31="","",VLOOKUP(AJ31,'シフト記号表（記載例）'!$C$6:$K$35,9,FALSE))</f>
        <v>2.0000000000000009</v>
      </c>
      <c r="AK32" s="523">
        <f>IF(AK31="","",VLOOKUP(AK31,'シフト記号表（記載例）'!$C$6:$K$35,9,FALSE))</f>
        <v>2.0000000000000009</v>
      </c>
      <c r="AL32" s="523" t="str">
        <f>IF(AL31="","",VLOOKUP(AL31,'シフト記号表（記載例）'!$C$6:$K$35,9,FALSE))</f>
        <v/>
      </c>
      <c r="AM32" s="523" t="str">
        <f>IF(AM31="","",VLOOKUP(AM31,'シフト記号表（記載例）'!$C$6:$K$35,9,FALSE))</f>
        <v/>
      </c>
      <c r="AN32" s="523">
        <f>IF(AN31="","",VLOOKUP(AN31,'シフト記号表（記載例）'!$C$6:$K$35,9,FALSE))</f>
        <v>2.0000000000000009</v>
      </c>
      <c r="AO32" s="523">
        <f>IF(AO31="","",VLOOKUP(AO31,'シフト記号表（記載例）'!$C$6:$K$35,9,FALSE))</f>
        <v>2.0000000000000009</v>
      </c>
      <c r="AP32" s="523">
        <f>IF(AP31="","",VLOOKUP(AP31,'シフト記号表（記載例）'!$C$6:$K$35,9,FALSE))</f>
        <v>2.0000000000000009</v>
      </c>
      <c r="AQ32" s="523">
        <f>IF(AQ31="","",VLOOKUP(AQ31,'シフト記号表（記載例）'!$C$6:$K$35,9,FALSE))</f>
        <v>2.0000000000000009</v>
      </c>
      <c r="AR32" s="523">
        <f>IF(AR31="","",VLOOKUP(AR31,'シフト記号表（記載例）'!$C$6:$K$35,9,FALSE))</f>
        <v>2.0000000000000009</v>
      </c>
      <c r="AS32" s="523" t="str">
        <f>IF(AS31="","",VLOOKUP(AS31,'シフト記号表（記載例）'!$C$6:$K$35,9,FALSE))</f>
        <v/>
      </c>
      <c r="AT32" s="523" t="str">
        <f>IF(AT31="","",VLOOKUP(AT31,'シフト記号表（記載例）'!$C$6:$K$35,9,FALSE))</f>
        <v/>
      </c>
      <c r="AU32" s="523" t="str">
        <f>IF(AU31="","",VLOOKUP(AU31,'シフト記号表（記載例）'!$C$6:$K$35,9,FALSE))</f>
        <v/>
      </c>
      <c r="AV32" s="523" t="str">
        <f>IF(AV31="","",VLOOKUP(AV31,'シフト記号表（記載例）'!$C$6:$K$35,9,FALSE))</f>
        <v/>
      </c>
      <c r="AW32" s="523" t="str">
        <f>IF(AW31="","",VLOOKUP(AW31,'シフト記号表（記載例）'!$C$6:$K$35,9,FALSE))</f>
        <v/>
      </c>
      <c r="AX32" s="1029">
        <f>IF($BB$4="４週",SUM(S32:AT32),IF($BB$4="暦月",SUM(S32:AW32),""))</f>
        <v>40.000000000000007</v>
      </c>
      <c r="AY32" s="1030"/>
      <c r="AZ32" s="1031">
        <f>IF($BB$4="４週",AX32/4,IF($BB$4="暦月",AX32/($BB$7/7),""))</f>
        <v>10.000000000000002</v>
      </c>
      <c r="BA32" s="1032"/>
      <c r="BB32" s="1022"/>
      <c r="BC32" s="1022"/>
      <c r="BD32" s="1022"/>
      <c r="BE32" s="1022"/>
      <c r="BF32" s="1022"/>
      <c r="BG32" s="1023"/>
    </row>
    <row r="33" spans="1:59" s="409" customFormat="1" ht="20.25" customHeight="1" thickBot="1" x14ac:dyDescent="0.35">
      <c r="A33" s="1130"/>
      <c r="B33" s="1045"/>
      <c r="C33" s="1045"/>
      <c r="D33" s="1045"/>
      <c r="E33" s="1045"/>
      <c r="F33" s="1152"/>
      <c r="G33" s="517" t="str">
        <f>B31</f>
        <v>機能訓練指導員</v>
      </c>
      <c r="H33" s="1153"/>
      <c r="I33" s="1154"/>
      <c r="J33" s="1157"/>
      <c r="K33" s="1040"/>
      <c r="L33" s="1040"/>
      <c r="M33" s="1040"/>
      <c r="N33" s="1040"/>
      <c r="O33" s="1158"/>
      <c r="P33" s="1049" t="s">
        <v>503</v>
      </c>
      <c r="Q33" s="1050"/>
      <c r="R33" s="1051"/>
      <c r="S33" s="526">
        <f>IF(S31="","",VLOOKUP(S31,'シフト記号表（記載例）'!$C$6:$U$35,19,FALSE))</f>
        <v>1.7499999999999991</v>
      </c>
      <c r="T33" s="526">
        <f>IF(T31="","",VLOOKUP(T31,'シフト記号表（記載例）'!$C$6:$U$35,19,FALSE))</f>
        <v>1.7499999999999991</v>
      </c>
      <c r="U33" s="526">
        <f>IF(U31="","",VLOOKUP(U31,'シフト記号表（記載例）'!$C$6:$U$35,19,FALSE))</f>
        <v>1.7499999999999991</v>
      </c>
      <c r="V33" s="526">
        <f>IF(V31="","",VLOOKUP(V31,'シフト記号表（記載例）'!$C$6:$U$35,19,FALSE))</f>
        <v>1.7499999999999991</v>
      </c>
      <c r="W33" s="526">
        <f>IF(W31="","",VLOOKUP(W31,'シフト記号表（記載例）'!$C$6:$U$35,19,FALSE))</f>
        <v>1.7499999999999991</v>
      </c>
      <c r="X33" s="526" t="str">
        <f>IF(X31="","",VLOOKUP(X31,'シフト記号表（記載例）'!$C$6:$U$35,19,FALSE))</f>
        <v/>
      </c>
      <c r="Y33" s="526" t="str">
        <f>IF(Y31="","",VLOOKUP(Y31,'シフト記号表（記載例）'!$C$6:$U$35,19,FALSE))</f>
        <v/>
      </c>
      <c r="Z33" s="526">
        <f>IF(Z31="","",VLOOKUP(Z31,'シフト記号表（記載例）'!$C$6:$U$35,19,FALSE))</f>
        <v>1.7499999999999991</v>
      </c>
      <c r="AA33" s="526">
        <f>IF(AA31="","",VLOOKUP(AA31,'シフト記号表（記載例）'!$C$6:$U$35,19,FALSE))</f>
        <v>1.7499999999999991</v>
      </c>
      <c r="AB33" s="526">
        <f>IF(AB31="","",VLOOKUP(AB31,'シフト記号表（記載例）'!$C$6:$U$35,19,FALSE))</f>
        <v>1.7499999999999991</v>
      </c>
      <c r="AC33" s="526">
        <f>IF(AC31="","",VLOOKUP(AC31,'シフト記号表（記載例）'!$C$6:$U$35,19,FALSE))</f>
        <v>1.7499999999999991</v>
      </c>
      <c r="AD33" s="526">
        <f>IF(AD31="","",VLOOKUP(AD31,'シフト記号表（記載例）'!$C$6:$U$35,19,FALSE))</f>
        <v>1.7499999999999991</v>
      </c>
      <c r="AE33" s="526" t="str">
        <f>IF(AE31="","",VLOOKUP(AE31,'シフト記号表（記載例）'!$C$6:$U$35,19,FALSE))</f>
        <v/>
      </c>
      <c r="AF33" s="526" t="str">
        <f>IF(AF31="","",VLOOKUP(AF31,'シフト記号表（記載例）'!$C$6:$U$35,19,FALSE))</f>
        <v/>
      </c>
      <c r="AG33" s="526">
        <f>IF(AG31="","",VLOOKUP(AG31,'シフト記号表（記載例）'!$C$6:$U$35,19,FALSE))</f>
        <v>1.7499999999999991</v>
      </c>
      <c r="AH33" s="526">
        <f>IF(AH31="","",VLOOKUP(AH31,'シフト記号表（記載例）'!$C$6:$U$35,19,FALSE))</f>
        <v>1.7499999999999991</v>
      </c>
      <c r="AI33" s="526">
        <f>IF(AI31="","",VLOOKUP(AI31,'シフト記号表（記載例）'!$C$6:$U$35,19,FALSE))</f>
        <v>1.7499999999999991</v>
      </c>
      <c r="AJ33" s="526">
        <f>IF(AJ31="","",VLOOKUP(AJ31,'シフト記号表（記載例）'!$C$6:$U$35,19,FALSE))</f>
        <v>1.7499999999999991</v>
      </c>
      <c r="AK33" s="526">
        <f>IF(AK31="","",VLOOKUP(AK31,'シフト記号表（記載例）'!$C$6:$U$35,19,FALSE))</f>
        <v>1.7499999999999991</v>
      </c>
      <c r="AL33" s="526" t="str">
        <f>IF(AL31="","",VLOOKUP(AL31,'シフト記号表（記載例）'!$C$6:$U$35,19,FALSE))</f>
        <v/>
      </c>
      <c r="AM33" s="526" t="str">
        <f>IF(AM31="","",VLOOKUP(AM31,'シフト記号表（記載例）'!$C$6:$U$35,19,FALSE))</f>
        <v/>
      </c>
      <c r="AN33" s="526">
        <f>IF(AN31="","",VLOOKUP(AN31,'シフト記号表（記載例）'!$C$6:$U$35,19,FALSE))</f>
        <v>1.7499999999999991</v>
      </c>
      <c r="AO33" s="526">
        <f>IF(AO31="","",VLOOKUP(AO31,'シフト記号表（記載例）'!$C$6:$U$35,19,FALSE))</f>
        <v>1.7499999999999991</v>
      </c>
      <c r="AP33" s="526">
        <f>IF(AP31="","",VLOOKUP(AP31,'シフト記号表（記載例）'!$C$6:$U$35,19,FALSE))</f>
        <v>1.7499999999999991</v>
      </c>
      <c r="AQ33" s="526">
        <f>IF(AQ31="","",VLOOKUP(AQ31,'シフト記号表（記載例）'!$C$6:$U$35,19,FALSE))</f>
        <v>1.7499999999999991</v>
      </c>
      <c r="AR33" s="526">
        <f>IF(AR31="","",VLOOKUP(AR31,'シフト記号表（記載例）'!$C$6:$U$35,19,FALSE))</f>
        <v>1.7499999999999991</v>
      </c>
      <c r="AS33" s="526" t="str">
        <f>IF(AS31="","",VLOOKUP(AS31,'シフト記号表（記載例）'!$C$6:$U$35,19,FALSE))</f>
        <v/>
      </c>
      <c r="AT33" s="526" t="str">
        <f>IF(AT31="","",VLOOKUP(AT31,'シフト記号表（記載例）'!$C$6:$U$35,19,FALSE))</f>
        <v/>
      </c>
      <c r="AU33" s="526" t="str">
        <f>IF(AU31="","",VLOOKUP(AU31,'シフト記号表（記載例）'!$C$6:$U$35,19,FALSE))</f>
        <v/>
      </c>
      <c r="AV33" s="526" t="str">
        <f>IF(AV31="","",VLOOKUP(AV31,'シフト記号表（記載例）'!$C$6:$U$35,19,FALSE))</f>
        <v/>
      </c>
      <c r="AW33" s="526" t="str">
        <f>IF(AW31="","",VLOOKUP(AW31,'シフト記号表（記載例）'!$C$6:$U$35,19,FALSE))</f>
        <v/>
      </c>
      <c r="AX33" s="1052">
        <f>IF($BB$4="４週",SUM(S33:AT33),IF($BB$4="暦月",SUM(S33:AW33),""))</f>
        <v>34.999999999999993</v>
      </c>
      <c r="AY33" s="1053"/>
      <c r="AZ33" s="1054">
        <f>IF($BB$4="４週",AX33/4,IF($BB$4="暦月",AX33/($BB$7/7),""))</f>
        <v>8.7499999999999982</v>
      </c>
      <c r="BA33" s="1055"/>
      <c r="BB33" s="1047"/>
      <c r="BC33" s="1047"/>
      <c r="BD33" s="1047"/>
      <c r="BE33" s="1047"/>
      <c r="BF33" s="1047"/>
      <c r="BG33" s="1048"/>
    </row>
    <row r="34" spans="1:59" s="409" customFormat="1" ht="20.25" customHeight="1" x14ac:dyDescent="0.3">
      <c r="A34" s="1130">
        <v>7</v>
      </c>
      <c r="B34" s="1008"/>
      <c r="C34" s="1008"/>
      <c r="D34" s="1008"/>
      <c r="E34" s="1008"/>
      <c r="F34" s="1146"/>
      <c r="G34" s="515"/>
      <c r="H34" s="1148"/>
      <c r="I34" s="1149"/>
      <c r="J34" s="1155"/>
      <c r="K34" s="999"/>
      <c r="L34" s="999"/>
      <c r="M34" s="999"/>
      <c r="N34" s="999"/>
      <c r="O34" s="1156"/>
      <c r="P34" s="1013" t="s">
        <v>501</v>
      </c>
      <c r="Q34" s="1014"/>
      <c r="R34" s="1015"/>
      <c r="S34" s="541"/>
      <c r="T34" s="541"/>
      <c r="U34" s="541"/>
      <c r="V34" s="541"/>
      <c r="W34" s="541"/>
      <c r="X34" s="541"/>
      <c r="Y34" s="541"/>
      <c r="Z34" s="541"/>
      <c r="AA34" s="541"/>
      <c r="AB34" s="541"/>
      <c r="AC34" s="541"/>
      <c r="AD34" s="541"/>
      <c r="AE34" s="541"/>
      <c r="AF34" s="541"/>
      <c r="AG34" s="541"/>
      <c r="AH34" s="541"/>
      <c r="AI34" s="541"/>
      <c r="AJ34" s="541"/>
      <c r="AK34" s="541"/>
      <c r="AL34" s="541"/>
      <c r="AM34" s="541"/>
      <c r="AN34" s="541"/>
      <c r="AO34" s="541"/>
      <c r="AP34" s="541"/>
      <c r="AQ34" s="541"/>
      <c r="AR34" s="541"/>
      <c r="AS34" s="541"/>
      <c r="AT34" s="541"/>
      <c r="AU34" s="541"/>
      <c r="AV34" s="541"/>
      <c r="AW34" s="541"/>
      <c r="AX34" s="1016"/>
      <c r="AY34" s="1017"/>
      <c r="AZ34" s="1018"/>
      <c r="BA34" s="1019"/>
      <c r="BB34" s="1020"/>
      <c r="BC34" s="1020"/>
      <c r="BD34" s="1020"/>
      <c r="BE34" s="1020"/>
      <c r="BF34" s="1020"/>
      <c r="BG34" s="1021"/>
    </row>
    <row r="35" spans="1:59" s="409" customFormat="1" ht="20.25" customHeight="1" x14ac:dyDescent="0.3">
      <c r="A35" s="1130"/>
      <c r="B35" s="1008"/>
      <c r="C35" s="1008"/>
      <c r="D35" s="1008"/>
      <c r="E35" s="1008"/>
      <c r="F35" s="1146"/>
      <c r="G35" s="515"/>
      <c r="H35" s="1148"/>
      <c r="I35" s="1149"/>
      <c r="J35" s="1155"/>
      <c r="K35" s="999"/>
      <c r="L35" s="999"/>
      <c r="M35" s="999"/>
      <c r="N35" s="999"/>
      <c r="O35" s="1156"/>
      <c r="P35" s="1026" t="s">
        <v>502</v>
      </c>
      <c r="Q35" s="1027"/>
      <c r="R35" s="1028"/>
      <c r="S35" s="523" t="str">
        <f>IF(S34="","",VLOOKUP(S34,'シフト記号表（記載例）'!$C$6:$K$35,9,FALSE))</f>
        <v/>
      </c>
      <c r="T35" s="523" t="str">
        <f>IF(T34="","",VLOOKUP(T34,'シフト記号表（記載例）'!$C$6:$K$35,9,FALSE))</f>
        <v/>
      </c>
      <c r="U35" s="523" t="str">
        <f>IF(U34="","",VLOOKUP(U34,'シフト記号表（記載例）'!$C$6:$K$35,9,FALSE))</f>
        <v/>
      </c>
      <c r="V35" s="523" t="str">
        <f>IF(V34="","",VLOOKUP(V34,'シフト記号表（記載例）'!$C$6:$K$35,9,FALSE))</f>
        <v/>
      </c>
      <c r="W35" s="523" t="str">
        <f>IF(W34="","",VLOOKUP(W34,'シフト記号表（記載例）'!$C$6:$K$35,9,FALSE))</f>
        <v/>
      </c>
      <c r="X35" s="523" t="str">
        <f>IF(X34="","",VLOOKUP(X34,'シフト記号表（記載例）'!$C$6:$K$35,9,FALSE))</f>
        <v/>
      </c>
      <c r="Y35" s="523" t="str">
        <f>IF(Y34="","",VLOOKUP(Y34,'シフト記号表（記載例）'!$C$6:$K$35,9,FALSE))</f>
        <v/>
      </c>
      <c r="Z35" s="523" t="str">
        <f>IF(Z34="","",VLOOKUP(Z34,'シフト記号表（記載例）'!$C$6:$K$35,9,FALSE))</f>
        <v/>
      </c>
      <c r="AA35" s="523" t="str">
        <f>IF(AA34="","",VLOOKUP(AA34,'シフト記号表（記載例）'!$C$6:$K$35,9,FALSE))</f>
        <v/>
      </c>
      <c r="AB35" s="523" t="str">
        <f>IF(AB34="","",VLOOKUP(AB34,'シフト記号表（記載例）'!$C$6:$K$35,9,FALSE))</f>
        <v/>
      </c>
      <c r="AC35" s="523" t="str">
        <f>IF(AC34="","",VLOOKUP(AC34,'シフト記号表（記載例）'!$C$6:$K$35,9,FALSE))</f>
        <v/>
      </c>
      <c r="AD35" s="523" t="str">
        <f>IF(AD34="","",VLOOKUP(AD34,'シフト記号表（記載例）'!$C$6:$K$35,9,FALSE))</f>
        <v/>
      </c>
      <c r="AE35" s="523" t="str">
        <f>IF(AE34="","",VLOOKUP(AE34,'シフト記号表（記載例）'!$C$6:$K$35,9,FALSE))</f>
        <v/>
      </c>
      <c r="AF35" s="523" t="str">
        <f>IF(AF34="","",VLOOKUP(AF34,'シフト記号表（記載例）'!$C$6:$K$35,9,FALSE))</f>
        <v/>
      </c>
      <c r="AG35" s="523" t="str">
        <f>IF(AG34="","",VLOOKUP(AG34,'シフト記号表（記載例）'!$C$6:$K$35,9,FALSE))</f>
        <v/>
      </c>
      <c r="AH35" s="523" t="str">
        <f>IF(AH34="","",VLOOKUP(AH34,'シフト記号表（記載例）'!$C$6:$K$35,9,FALSE))</f>
        <v/>
      </c>
      <c r="AI35" s="523" t="str">
        <f>IF(AI34="","",VLOOKUP(AI34,'シフト記号表（記載例）'!$C$6:$K$35,9,FALSE))</f>
        <v/>
      </c>
      <c r="AJ35" s="523" t="str">
        <f>IF(AJ34="","",VLOOKUP(AJ34,'シフト記号表（記載例）'!$C$6:$K$35,9,FALSE))</f>
        <v/>
      </c>
      <c r="AK35" s="523" t="str">
        <f>IF(AK34="","",VLOOKUP(AK34,'シフト記号表（記載例）'!$C$6:$K$35,9,FALSE))</f>
        <v/>
      </c>
      <c r="AL35" s="523" t="str">
        <f>IF(AL34="","",VLOOKUP(AL34,'シフト記号表（記載例）'!$C$6:$K$35,9,FALSE))</f>
        <v/>
      </c>
      <c r="AM35" s="523" t="str">
        <f>IF(AM34="","",VLOOKUP(AM34,'シフト記号表（記載例）'!$C$6:$K$35,9,FALSE))</f>
        <v/>
      </c>
      <c r="AN35" s="523" t="str">
        <f>IF(AN34="","",VLOOKUP(AN34,'シフト記号表（記載例）'!$C$6:$K$35,9,FALSE))</f>
        <v/>
      </c>
      <c r="AO35" s="523" t="str">
        <f>IF(AO34="","",VLOOKUP(AO34,'シフト記号表（記載例）'!$C$6:$K$35,9,FALSE))</f>
        <v/>
      </c>
      <c r="AP35" s="523" t="str">
        <f>IF(AP34="","",VLOOKUP(AP34,'シフト記号表（記載例）'!$C$6:$K$35,9,FALSE))</f>
        <v/>
      </c>
      <c r="AQ35" s="523" t="str">
        <f>IF(AQ34="","",VLOOKUP(AQ34,'シフト記号表（記載例）'!$C$6:$K$35,9,FALSE))</f>
        <v/>
      </c>
      <c r="AR35" s="523" t="str">
        <f>IF(AR34="","",VLOOKUP(AR34,'シフト記号表（記載例）'!$C$6:$K$35,9,FALSE))</f>
        <v/>
      </c>
      <c r="AS35" s="523" t="str">
        <f>IF(AS34="","",VLOOKUP(AS34,'シフト記号表（記載例）'!$C$6:$K$35,9,FALSE))</f>
        <v/>
      </c>
      <c r="AT35" s="523" t="str">
        <f>IF(AT34="","",VLOOKUP(AT34,'シフト記号表（記載例）'!$C$6:$K$35,9,FALSE))</f>
        <v/>
      </c>
      <c r="AU35" s="523" t="str">
        <f>IF(AU34="","",VLOOKUP(AU34,'シフト記号表（記載例）'!$C$6:$K$35,9,FALSE))</f>
        <v/>
      </c>
      <c r="AV35" s="523" t="str">
        <f>IF(AV34="","",VLOOKUP(AV34,'シフト記号表（記載例）'!$C$6:$K$35,9,FALSE))</f>
        <v/>
      </c>
      <c r="AW35" s="523" t="str">
        <f>IF(AW34="","",VLOOKUP(AW34,'シフト記号表（記載例）'!$C$6:$K$35,9,FALSE))</f>
        <v/>
      </c>
      <c r="AX35" s="1029">
        <f>IF($BB$4="４週",SUM(S35:AT35),IF($BB$4="暦月",SUM(S35:AW35),""))</f>
        <v>0</v>
      </c>
      <c r="AY35" s="1030"/>
      <c r="AZ35" s="1031">
        <f>IF($BB$4="４週",AX35/4,IF($BB$4="暦月",AX35/($BB$7/7),""))</f>
        <v>0</v>
      </c>
      <c r="BA35" s="1032"/>
      <c r="BB35" s="1022"/>
      <c r="BC35" s="1022"/>
      <c r="BD35" s="1022"/>
      <c r="BE35" s="1022"/>
      <c r="BF35" s="1022"/>
      <c r="BG35" s="1023"/>
    </row>
    <row r="36" spans="1:59" s="409" customFormat="1" ht="20.25" customHeight="1" thickBot="1" x14ac:dyDescent="0.35">
      <c r="A36" s="1130"/>
      <c r="B36" s="1045"/>
      <c r="C36" s="1045"/>
      <c r="D36" s="1045"/>
      <c r="E36" s="1045"/>
      <c r="F36" s="1152"/>
      <c r="G36" s="517">
        <f>B34</f>
        <v>0</v>
      </c>
      <c r="H36" s="1153"/>
      <c r="I36" s="1154"/>
      <c r="J36" s="1157"/>
      <c r="K36" s="1040"/>
      <c r="L36" s="1040"/>
      <c r="M36" s="1040"/>
      <c r="N36" s="1040"/>
      <c r="O36" s="1158"/>
      <c r="P36" s="1049" t="s">
        <v>503</v>
      </c>
      <c r="Q36" s="1050"/>
      <c r="R36" s="1051"/>
      <c r="S36" s="526" t="str">
        <f>IF(S34="","",VLOOKUP(S34,'シフト記号表（記載例）'!$C$6:$U$35,19,FALSE))</f>
        <v/>
      </c>
      <c r="T36" s="526" t="str">
        <f>IF(T34="","",VLOOKUP(T34,'シフト記号表（記載例）'!$C$6:$U$35,19,FALSE))</f>
        <v/>
      </c>
      <c r="U36" s="526" t="str">
        <f>IF(U34="","",VLOOKUP(U34,'シフト記号表（記載例）'!$C$6:$U$35,19,FALSE))</f>
        <v/>
      </c>
      <c r="V36" s="526" t="str">
        <f>IF(V34="","",VLOOKUP(V34,'シフト記号表（記載例）'!$C$6:$U$35,19,FALSE))</f>
        <v/>
      </c>
      <c r="W36" s="526" t="str">
        <f>IF(W34="","",VLOOKUP(W34,'シフト記号表（記載例）'!$C$6:$U$35,19,FALSE))</f>
        <v/>
      </c>
      <c r="X36" s="526" t="str">
        <f>IF(X34="","",VLOOKUP(X34,'シフト記号表（記載例）'!$C$6:$U$35,19,FALSE))</f>
        <v/>
      </c>
      <c r="Y36" s="526" t="str">
        <f>IF(Y34="","",VLOOKUP(Y34,'シフト記号表（記載例）'!$C$6:$U$35,19,FALSE))</f>
        <v/>
      </c>
      <c r="Z36" s="526" t="str">
        <f>IF(Z34="","",VLOOKUP(Z34,'シフト記号表（記載例）'!$C$6:$U$35,19,FALSE))</f>
        <v/>
      </c>
      <c r="AA36" s="526" t="str">
        <f>IF(AA34="","",VLOOKUP(AA34,'シフト記号表（記載例）'!$C$6:$U$35,19,FALSE))</f>
        <v/>
      </c>
      <c r="AB36" s="526" t="str">
        <f>IF(AB34="","",VLOOKUP(AB34,'シフト記号表（記載例）'!$C$6:$U$35,19,FALSE))</f>
        <v/>
      </c>
      <c r="AC36" s="526" t="str">
        <f>IF(AC34="","",VLOOKUP(AC34,'シフト記号表（記載例）'!$C$6:$U$35,19,FALSE))</f>
        <v/>
      </c>
      <c r="AD36" s="526" t="str">
        <f>IF(AD34="","",VLOOKUP(AD34,'シフト記号表（記載例）'!$C$6:$U$35,19,FALSE))</f>
        <v/>
      </c>
      <c r="AE36" s="526" t="str">
        <f>IF(AE34="","",VLOOKUP(AE34,'シフト記号表（記載例）'!$C$6:$U$35,19,FALSE))</f>
        <v/>
      </c>
      <c r="AF36" s="526" t="str">
        <f>IF(AF34="","",VLOOKUP(AF34,'シフト記号表（記載例）'!$C$6:$U$35,19,FALSE))</f>
        <v/>
      </c>
      <c r="AG36" s="526" t="str">
        <f>IF(AG34="","",VLOOKUP(AG34,'シフト記号表（記載例）'!$C$6:$U$35,19,FALSE))</f>
        <v/>
      </c>
      <c r="AH36" s="526" t="str">
        <f>IF(AH34="","",VLOOKUP(AH34,'シフト記号表（記載例）'!$C$6:$U$35,19,FALSE))</f>
        <v/>
      </c>
      <c r="AI36" s="526" t="str">
        <f>IF(AI34="","",VLOOKUP(AI34,'シフト記号表（記載例）'!$C$6:$U$35,19,FALSE))</f>
        <v/>
      </c>
      <c r="AJ36" s="526" t="str">
        <f>IF(AJ34="","",VLOOKUP(AJ34,'シフト記号表（記載例）'!$C$6:$U$35,19,FALSE))</f>
        <v/>
      </c>
      <c r="AK36" s="526" t="str">
        <f>IF(AK34="","",VLOOKUP(AK34,'シフト記号表（記載例）'!$C$6:$U$35,19,FALSE))</f>
        <v/>
      </c>
      <c r="AL36" s="526" t="str">
        <f>IF(AL34="","",VLOOKUP(AL34,'シフト記号表（記載例）'!$C$6:$U$35,19,FALSE))</f>
        <v/>
      </c>
      <c r="AM36" s="526" t="str">
        <f>IF(AM34="","",VLOOKUP(AM34,'シフト記号表（記載例）'!$C$6:$U$35,19,FALSE))</f>
        <v/>
      </c>
      <c r="AN36" s="526" t="str">
        <f>IF(AN34="","",VLOOKUP(AN34,'シフト記号表（記載例）'!$C$6:$U$35,19,FALSE))</f>
        <v/>
      </c>
      <c r="AO36" s="526" t="str">
        <f>IF(AO34="","",VLOOKUP(AO34,'シフト記号表（記載例）'!$C$6:$U$35,19,FALSE))</f>
        <v/>
      </c>
      <c r="AP36" s="526" t="str">
        <f>IF(AP34="","",VLOOKUP(AP34,'シフト記号表（記載例）'!$C$6:$U$35,19,FALSE))</f>
        <v/>
      </c>
      <c r="AQ36" s="526" t="str">
        <f>IF(AQ34="","",VLOOKUP(AQ34,'シフト記号表（記載例）'!$C$6:$U$35,19,FALSE))</f>
        <v/>
      </c>
      <c r="AR36" s="526" t="str">
        <f>IF(AR34="","",VLOOKUP(AR34,'シフト記号表（記載例）'!$C$6:$U$35,19,FALSE))</f>
        <v/>
      </c>
      <c r="AS36" s="526" t="str">
        <f>IF(AS34="","",VLOOKUP(AS34,'シフト記号表（記載例）'!$C$6:$U$35,19,FALSE))</f>
        <v/>
      </c>
      <c r="AT36" s="526" t="str">
        <f>IF(AT34="","",VLOOKUP(AT34,'シフト記号表（記載例）'!$C$6:$U$35,19,FALSE))</f>
        <v/>
      </c>
      <c r="AU36" s="526" t="str">
        <f>IF(AU34="","",VLOOKUP(AU34,'シフト記号表（記載例）'!$C$6:$U$35,19,FALSE))</f>
        <v/>
      </c>
      <c r="AV36" s="526" t="str">
        <f>IF(AV34="","",VLOOKUP(AV34,'シフト記号表（記載例）'!$C$6:$U$35,19,FALSE))</f>
        <v/>
      </c>
      <c r="AW36" s="526" t="str">
        <f>IF(AW34="","",VLOOKUP(AW34,'シフト記号表（記載例）'!$C$6:$U$35,19,FALSE))</f>
        <v/>
      </c>
      <c r="AX36" s="1052">
        <f>IF($BB$4="４週",SUM(S36:AT36),IF($BB$4="暦月",SUM(S36:AW36),""))</f>
        <v>0</v>
      </c>
      <c r="AY36" s="1053"/>
      <c r="AZ36" s="1054">
        <f>IF($BB$4="４週",AX36/4,IF($BB$4="暦月",AX36/($BB$7/7),""))</f>
        <v>0</v>
      </c>
      <c r="BA36" s="1055"/>
      <c r="BB36" s="1047"/>
      <c r="BC36" s="1047"/>
      <c r="BD36" s="1047"/>
      <c r="BE36" s="1047"/>
      <c r="BF36" s="1047"/>
      <c r="BG36" s="1048"/>
    </row>
    <row r="37" spans="1:59" s="409" customFormat="1" ht="20.25" customHeight="1" x14ac:dyDescent="0.3">
      <c r="A37" s="1130">
        <v>8</v>
      </c>
      <c r="B37" s="1008"/>
      <c r="C37" s="1008"/>
      <c r="D37" s="1008"/>
      <c r="E37" s="1008"/>
      <c r="F37" s="1146"/>
      <c r="G37" s="515"/>
      <c r="H37" s="1148"/>
      <c r="I37" s="1149"/>
      <c r="J37" s="1155"/>
      <c r="K37" s="999"/>
      <c r="L37" s="999"/>
      <c r="M37" s="999"/>
      <c r="N37" s="999"/>
      <c r="O37" s="1156"/>
      <c r="P37" s="1013" t="s">
        <v>501</v>
      </c>
      <c r="Q37" s="1014"/>
      <c r="R37" s="1015"/>
      <c r="S37" s="541"/>
      <c r="T37" s="541"/>
      <c r="U37" s="541"/>
      <c r="V37" s="541"/>
      <c r="W37" s="541"/>
      <c r="X37" s="541"/>
      <c r="Y37" s="541"/>
      <c r="Z37" s="541"/>
      <c r="AA37" s="541"/>
      <c r="AB37" s="541"/>
      <c r="AC37" s="541"/>
      <c r="AD37" s="541"/>
      <c r="AE37" s="541"/>
      <c r="AF37" s="541"/>
      <c r="AG37" s="541"/>
      <c r="AH37" s="541"/>
      <c r="AI37" s="541"/>
      <c r="AJ37" s="541"/>
      <c r="AK37" s="541"/>
      <c r="AL37" s="541"/>
      <c r="AM37" s="541"/>
      <c r="AN37" s="541"/>
      <c r="AO37" s="541"/>
      <c r="AP37" s="541"/>
      <c r="AQ37" s="541"/>
      <c r="AR37" s="541"/>
      <c r="AS37" s="541"/>
      <c r="AT37" s="541"/>
      <c r="AU37" s="541"/>
      <c r="AV37" s="541"/>
      <c r="AW37" s="541"/>
      <c r="AX37" s="1016"/>
      <c r="AY37" s="1017"/>
      <c r="AZ37" s="1018"/>
      <c r="BA37" s="1019"/>
      <c r="BB37" s="1020"/>
      <c r="BC37" s="1020"/>
      <c r="BD37" s="1020"/>
      <c r="BE37" s="1020"/>
      <c r="BF37" s="1020"/>
      <c r="BG37" s="1021"/>
    </row>
    <row r="38" spans="1:59" s="409" customFormat="1" ht="20.25" customHeight="1" x14ac:dyDescent="0.3">
      <c r="A38" s="1130"/>
      <c r="B38" s="1008"/>
      <c r="C38" s="1008"/>
      <c r="D38" s="1008"/>
      <c r="E38" s="1008"/>
      <c r="F38" s="1146"/>
      <c r="G38" s="515"/>
      <c r="H38" s="1148"/>
      <c r="I38" s="1149"/>
      <c r="J38" s="1155"/>
      <c r="K38" s="999"/>
      <c r="L38" s="999"/>
      <c r="M38" s="999"/>
      <c r="N38" s="999"/>
      <c r="O38" s="1156"/>
      <c r="P38" s="1026" t="s">
        <v>502</v>
      </c>
      <c r="Q38" s="1027"/>
      <c r="R38" s="1028"/>
      <c r="S38" s="523" t="str">
        <f>IF(S37="","",VLOOKUP(S37,'シフト記号表（記載例）'!$C$6:$K$35,9,FALSE))</f>
        <v/>
      </c>
      <c r="T38" s="523" t="str">
        <f>IF(T37="","",VLOOKUP(T37,'シフト記号表（記載例）'!$C$6:$K$35,9,FALSE))</f>
        <v/>
      </c>
      <c r="U38" s="523" t="str">
        <f>IF(U37="","",VLOOKUP(U37,'シフト記号表（記載例）'!$C$6:$K$35,9,FALSE))</f>
        <v/>
      </c>
      <c r="V38" s="523" t="str">
        <f>IF(V37="","",VLOOKUP(V37,'シフト記号表（記載例）'!$C$6:$K$35,9,FALSE))</f>
        <v/>
      </c>
      <c r="W38" s="523" t="str">
        <f>IF(W37="","",VLOOKUP(W37,'シフト記号表（記載例）'!$C$6:$K$35,9,FALSE))</f>
        <v/>
      </c>
      <c r="X38" s="523" t="str">
        <f>IF(X37="","",VLOOKUP(X37,'シフト記号表（記載例）'!$C$6:$K$35,9,FALSE))</f>
        <v/>
      </c>
      <c r="Y38" s="523" t="str">
        <f>IF(Y37="","",VLOOKUP(Y37,'シフト記号表（記載例）'!$C$6:$K$35,9,FALSE))</f>
        <v/>
      </c>
      <c r="Z38" s="523" t="str">
        <f>IF(Z37="","",VLOOKUP(Z37,'シフト記号表（記載例）'!$C$6:$K$35,9,FALSE))</f>
        <v/>
      </c>
      <c r="AA38" s="523" t="str">
        <f>IF(AA37="","",VLOOKUP(AA37,'シフト記号表（記載例）'!$C$6:$K$35,9,FALSE))</f>
        <v/>
      </c>
      <c r="AB38" s="523" t="str">
        <f>IF(AB37="","",VLOOKUP(AB37,'シフト記号表（記載例）'!$C$6:$K$35,9,FALSE))</f>
        <v/>
      </c>
      <c r="AC38" s="523" t="str">
        <f>IF(AC37="","",VLOOKUP(AC37,'シフト記号表（記載例）'!$C$6:$K$35,9,FALSE))</f>
        <v/>
      </c>
      <c r="AD38" s="523" t="str">
        <f>IF(AD37="","",VLOOKUP(AD37,'シフト記号表（記載例）'!$C$6:$K$35,9,FALSE))</f>
        <v/>
      </c>
      <c r="AE38" s="523" t="str">
        <f>IF(AE37="","",VLOOKUP(AE37,'シフト記号表（記載例）'!$C$6:$K$35,9,FALSE))</f>
        <v/>
      </c>
      <c r="AF38" s="523" t="str">
        <f>IF(AF37="","",VLOOKUP(AF37,'シフト記号表（記載例）'!$C$6:$K$35,9,FALSE))</f>
        <v/>
      </c>
      <c r="AG38" s="523" t="str">
        <f>IF(AG37="","",VLOOKUP(AG37,'シフト記号表（記載例）'!$C$6:$K$35,9,FALSE))</f>
        <v/>
      </c>
      <c r="AH38" s="523" t="str">
        <f>IF(AH37="","",VLOOKUP(AH37,'シフト記号表（記載例）'!$C$6:$K$35,9,FALSE))</f>
        <v/>
      </c>
      <c r="AI38" s="523" t="str">
        <f>IF(AI37="","",VLOOKUP(AI37,'シフト記号表（記載例）'!$C$6:$K$35,9,FALSE))</f>
        <v/>
      </c>
      <c r="AJ38" s="523" t="str">
        <f>IF(AJ37="","",VLOOKUP(AJ37,'シフト記号表（記載例）'!$C$6:$K$35,9,FALSE))</f>
        <v/>
      </c>
      <c r="AK38" s="523" t="str">
        <f>IF(AK37="","",VLOOKUP(AK37,'シフト記号表（記載例）'!$C$6:$K$35,9,FALSE))</f>
        <v/>
      </c>
      <c r="AL38" s="523" t="str">
        <f>IF(AL37="","",VLOOKUP(AL37,'シフト記号表（記載例）'!$C$6:$K$35,9,FALSE))</f>
        <v/>
      </c>
      <c r="AM38" s="523" t="str">
        <f>IF(AM37="","",VLOOKUP(AM37,'シフト記号表（記載例）'!$C$6:$K$35,9,FALSE))</f>
        <v/>
      </c>
      <c r="AN38" s="523" t="str">
        <f>IF(AN37="","",VLOOKUP(AN37,'シフト記号表（記載例）'!$C$6:$K$35,9,FALSE))</f>
        <v/>
      </c>
      <c r="AO38" s="523" t="str">
        <f>IF(AO37="","",VLOOKUP(AO37,'シフト記号表（記載例）'!$C$6:$K$35,9,FALSE))</f>
        <v/>
      </c>
      <c r="AP38" s="523" t="str">
        <f>IF(AP37="","",VLOOKUP(AP37,'シフト記号表（記載例）'!$C$6:$K$35,9,FALSE))</f>
        <v/>
      </c>
      <c r="AQ38" s="523" t="str">
        <f>IF(AQ37="","",VLOOKUP(AQ37,'シフト記号表（記載例）'!$C$6:$K$35,9,FALSE))</f>
        <v/>
      </c>
      <c r="AR38" s="523" t="str">
        <f>IF(AR37="","",VLOOKUP(AR37,'シフト記号表（記載例）'!$C$6:$K$35,9,FALSE))</f>
        <v/>
      </c>
      <c r="AS38" s="523" t="str">
        <f>IF(AS37="","",VLOOKUP(AS37,'シフト記号表（記載例）'!$C$6:$K$35,9,FALSE))</f>
        <v/>
      </c>
      <c r="AT38" s="523" t="str">
        <f>IF(AT37="","",VLOOKUP(AT37,'シフト記号表（記載例）'!$C$6:$K$35,9,FALSE))</f>
        <v/>
      </c>
      <c r="AU38" s="523" t="str">
        <f>IF(AU37="","",VLOOKUP(AU37,'シフト記号表（記載例）'!$C$6:$K$35,9,FALSE))</f>
        <v/>
      </c>
      <c r="AV38" s="523" t="str">
        <f>IF(AV37="","",VLOOKUP(AV37,'シフト記号表（記載例）'!$C$6:$K$35,9,FALSE))</f>
        <v/>
      </c>
      <c r="AW38" s="523" t="str">
        <f>IF(AW37="","",VLOOKUP(AW37,'シフト記号表（記載例）'!$C$6:$K$35,9,FALSE))</f>
        <v/>
      </c>
      <c r="AX38" s="1029">
        <f>IF($BB$4="４週",SUM(S38:AT38),IF($BB$4="暦月",SUM(S38:AW38),""))</f>
        <v>0</v>
      </c>
      <c r="AY38" s="1030"/>
      <c r="AZ38" s="1031">
        <f>IF($BB$4="４週",AX38/4,IF($BB$4="暦月",AX38/($BB$7/7),""))</f>
        <v>0</v>
      </c>
      <c r="BA38" s="1032"/>
      <c r="BB38" s="1022"/>
      <c r="BC38" s="1022"/>
      <c r="BD38" s="1022"/>
      <c r="BE38" s="1022"/>
      <c r="BF38" s="1022"/>
      <c r="BG38" s="1023"/>
    </row>
    <row r="39" spans="1:59" s="409" customFormat="1" ht="20.25" customHeight="1" thickBot="1" x14ac:dyDescent="0.35">
      <c r="A39" s="1130"/>
      <c r="B39" s="1045"/>
      <c r="C39" s="1045"/>
      <c r="D39" s="1045"/>
      <c r="E39" s="1045"/>
      <c r="F39" s="1152"/>
      <c r="G39" s="517">
        <f>B37</f>
        <v>0</v>
      </c>
      <c r="H39" s="1153"/>
      <c r="I39" s="1154"/>
      <c r="J39" s="1157"/>
      <c r="K39" s="1040"/>
      <c r="L39" s="1040"/>
      <c r="M39" s="1040"/>
      <c r="N39" s="1040"/>
      <c r="O39" s="1158"/>
      <c r="P39" s="1049" t="s">
        <v>503</v>
      </c>
      <c r="Q39" s="1050"/>
      <c r="R39" s="1051"/>
      <c r="S39" s="526" t="str">
        <f>IF(S37="","",VLOOKUP(S37,'シフト記号表（記載例）'!$C$6:$U$35,19,FALSE))</f>
        <v/>
      </c>
      <c r="T39" s="526" t="str">
        <f>IF(T37="","",VLOOKUP(T37,'シフト記号表（記載例）'!$C$6:$U$35,19,FALSE))</f>
        <v/>
      </c>
      <c r="U39" s="526" t="str">
        <f>IF(U37="","",VLOOKUP(U37,'シフト記号表（記載例）'!$C$6:$U$35,19,FALSE))</f>
        <v/>
      </c>
      <c r="V39" s="526" t="str">
        <f>IF(V37="","",VLOOKUP(V37,'シフト記号表（記載例）'!$C$6:$U$35,19,FALSE))</f>
        <v/>
      </c>
      <c r="W39" s="526" t="str">
        <f>IF(W37="","",VLOOKUP(W37,'シフト記号表（記載例）'!$C$6:$U$35,19,FALSE))</f>
        <v/>
      </c>
      <c r="X39" s="526" t="str">
        <f>IF(X37="","",VLOOKUP(X37,'シフト記号表（記載例）'!$C$6:$U$35,19,FALSE))</f>
        <v/>
      </c>
      <c r="Y39" s="526" t="str">
        <f>IF(Y37="","",VLOOKUP(Y37,'シフト記号表（記載例）'!$C$6:$U$35,19,FALSE))</f>
        <v/>
      </c>
      <c r="Z39" s="526" t="str">
        <f>IF(Z37="","",VLOOKUP(Z37,'シフト記号表（記載例）'!$C$6:$U$35,19,FALSE))</f>
        <v/>
      </c>
      <c r="AA39" s="526" t="str">
        <f>IF(AA37="","",VLOOKUP(AA37,'シフト記号表（記載例）'!$C$6:$U$35,19,FALSE))</f>
        <v/>
      </c>
      <c r="AB39" s="526" t="str">
        <f>IF(AB37="","",VLOOKUP(AB37,'シフト記号表（記載例）'!$C$6:$U$35,19,FALSE))</f>
        <v/>
      </c>
      <c r="AC39" s="526" t="str">
        <f>IF(AC37="","",VLOOKUP(AC37,'シフト記号表（記載例）'!$C$6:$U$35,19,FALSE))</f>
        <v/>
      </c>
      <c r="AD39" s="526" t="str">
        <f>IF(AD37="","",VLOOKUP(AD37,'シフト記号表（記載例）'!$C$6:$U$35,19,FALSE))</f>
        <v/>
      </c>
      <c r="AE39" s="526" t="str">
        <f>IF(AE37="","",VLOOKUP(AE37,'シフト記号表（記載例）'!$C$6:$U$35,19,FALSE))</f>
        <v/>
      </c>
      <c r="AF39" s="526" t="str">
        <f>IF(AF37="","",VLOOKUP(AF37,'シフト記号表（記載例）'!$C$6:$U$35,19,FALSE))</f>
        <v/>
      </c>
      <c r="AG39" s="526" t="str">
        <f>IF(AG37="","",VLOOKUP(AG37,'シフト記号表（記載例）'!$C$6:$U$35,19,FALSE))</f>
        <v/>
      </c>
      <c r="AH39" s="526" t="str">
        <f>IF(AH37="","",VLOOKUP(AH37,'シフト記号表（記載例）'!$C$6:$U$35,19,FALSE))</f>
        <v/>
      </c>
      <c r="AI39" s="526" t="str">
        <f>IF(AI37="","",VLOOKUP(AI37,'シフト記号表（記載例）'!$C$6:$U$35,19,FALSE))</f>
        <v/>
      </c>
      <c r="AJ39" s="526" t="str">
        <f>IF(AJ37="","",VLOOKUP(AJ37,'シフト記号表（記載例）'!$C$6:$U$35,19,FALSE))</f>
        <v/>
      </c>
      <c r="AK39" s="526" t="str">
        <f>IF(AK37="","",VLOOKUP(AK37,'シフト記号表（記載例）'!$C$6:$U$35,19,FALSE))</f>
        <v/>
      </c>
      <c r="AL39" s="526" t="str">
        <f>IF(AL37="","",VLOOKUP(AL37,'シフト記号表（記載例）'!$C$6:$U$35,19,FALSE))</f>
        <v/>
      </c>
      <c r="AM39" s="526" t="str">
        <f>IF(AM37="","",VLOOKUP(AM37,'シフト記号表（記載例）'!$C$6:$U$35,19,FALSE))</f>
        <v/>
      </c>
      <c r="AN39" s="526" t="str">
        <f>IF(AN37="","",VLOOKUP(AN37,'シフト記号表（記載例）'!$C$6:$U$35,19,FALSE))</f>
        <v/>
      </c>
      <c r="AO39" s="526" t="str">
        <f>IF(AO37="","",VLOOKUP(AO37,'シフト記号表（記載例）'!$C$6:$U$35,19,FALSE))</f>
        <v/>
      </c>
      <c r="AP39" s="526" t="str">
        <f>IF(AP37="","",VLOOKUP(AP37,'シフト記号表（記載例）'!$C$6:$U$35,19,FALSE))</f>
        <v/>
      </c>
      <c r="AQ39" s="526" t="str">
        <f>IF(AQ37="","",VLOOKUP(AQ37,'シフト記号表（記載例）'!$C$6:$U$35,19,FALSE))</f>
        <v/>
      </c>
      <c r="AR39" s="526" t="str">
        <f>IF(AR37="","",VLOOKUP(AR37,'シフト記号表（記載例）'!$C$6:$U$35,19,FALSE))</f>
        <v/>
      </c>
      <c r="AS39" s="526" t="str">
        <f>IF(AS37="","",VLOOKUP(AS37,'シフト記号表（記載例）'!$C$6:$U$35,19,FALSE))</f>
        <v/>
      </c>
      <c r="AT39" s="526" t="str">
        <f>IF(AT37="","",VLOOKUP(AT37,'シフト記号表（記載例）'!$C$6:$U$35,19,FALSE))</f>
        <v/>
      </c>
      <c r="AU39" s="526" t="str">
        <f>IF(AU37="","",VLOOKUP(AU37,'シフト記号表（記載例）'!$C$6:$U$35,19,FALSE))</f>
        <v/>
      </c>
      <c r="AV39" s="526" t="str">
        <f>IF(AV37="","",VLOOKUP(AV37,'シフト記号表（記載例）'!$C$6:$U$35,19,FALSE))</f>
        <v/>
      </c>
      <c r="AW39" s="526" t="str">
        <f>IF(AW37="","",VLOOKUP(AW37,'シフト記号表（記載例）'!$C$6:$U$35,19,FALSE))</f>
        <v/>
      </c>
      <c r="AX39" s="1052">
        <f>IF($BB$4="４週",SUM(S39:AT39),IF($BB$4="暦月",SUM(S39:AW39),""))</f>
        <v>0</v>
      </c>
      <c r="AY39" s="1053"/>
      <c r="AZ39" s="1054">
        <f>IF($BB$4="４週",AX39/4,IF($BB$4="暦月",AX39/($BB$7/7),""))</f>
        <v>0</v>
      </c>
      <c r="BA39" s="1055"/>
      <c r="BB39" s="1047"/>
      <c r="BC39" s="1047"/>
      <c r="BD39" s="1047"/>
      <c r="BE39" s="1047"/>
      <c r="BF39" s="1047"/>
      <c r="BG39" s="1048"/>
    </row>
    <row r="40" spans="1:59" s="409" customFormat="1" ht="20.25" customHeight="1" x14ac:dyDescent="0.3">
      <c r="A40" s="1130">
        <v>9</v>
      </c>
      <c r="B40" s="1008"/>
      <c r="C40" s="1008"/>
      <c r="D40" s="1008"/>
      <c r="E40" s="1008"/>
      <c r="F40" s="1146"/>
      <c r="G40" s="515"/>
      <c r="H40" s="1148"/>
      <c r="I40" s="1149"/>
      <c r="J40" s="1155"/>
      <c r="K40" s="999"/>
      <c r="L40" s="999"/>
      <c r="M40" s="999"/>
      <c r="N40" s="999"/>
      <c r="O40" s="1156"/>
      <c r="P40" s="1013" t="s">
        <v>501</v>
      </c>
      <c r="Q40" s="1014"/>
      <c r="R40" s="1015"/>
      <c r="S40" s="541"/>
      <c r="T40" s="541"/>
      <c r="U40" s="541"/>
      <c r="V40" s="541"/>
      <c r="W40" s="541"/>
      <c r="X40" s="541"/>
      <c r="Y40" s="541"/>
      <c r="Z40" s="541"/>
      <c r="AA40" s="541"/>
      <c r="AB40" s="541"/>
      <c r="AC40" s="541"/>
      <c r="AD40" s="541"/>
      <c r="AE40" s="541"/>
      <c r="AF40" s="541"/>
      <c r="AG40" s="541"/>
      <c r="AH40" s="541"/>
      <c r="AI40" s="541"/>
      <c r="AJ40" s="541"/>
      <c r="AK40" s="541"/>
      <c r="AL40" s="541"/>
      <c r="AM40" s="541"/>
      <c r="AN40" s="541"/>
      <c r="AO40" s="541"/>
      <c r="AP40" s="541"/>
      <c r="AQ40" s="541"/>
      <c r="AR40" s="541"/>
      <c r="AS40" s="541"/>
      <c r="AT40" s="541"/>
      <c r="AU40" s="541"/>
      <c r="AV40" s="541"/>
      <c r="AW40" s="541"/>
      <c r="AX40" s="1016"/>
      <c r="AY40" s="1017"/>
      <c r="AZ40" s="1018"/>
      <c r="BA40" s="1019"/>
      <c r="BB40" s="1020"/>
      <c r="BC40" s="1020"/>
      <c r="BD40" s="1020"/>
      <c r="BE40" s="1020"/>
      <c r="BF40" s="1020"/>
      <c r="BG40" s="1021"/>
    </row>
    <row r="41" spans="1:59" s="409" customFormat="1" ht="20.25" customHeight="1" x14ac:dyDescent="0.3">
      <c r="A41" s="1130"/>
      <c r="B41" s="1008"/>
      <c r="C41" s="1008"/>
      <c r="D41" s="1008"/>
      <c r="E41" s="1008"/>
      <c r="F41" s="1146"/>
      <c r="G41" s="515"/>
      <c r="H41" s="1148"/>
      <c r="I41" s="1149"/>
      <c r="J41" s="1155"/>
      <c r="K41" s="999"/>
      <c r="L41" s="999"/>
      <c r="M41" s="999"/>
      <c r="N41" s="999"/>
      <c r="O41" s="1156"/>
      <c r="P41" s="1026" t="s">
        <v>502</v>
      </c>
      <c r="Q41" s="1027"/>
      <c r="R41" s="1028"/>
      <c r="S41" s="523" t="str">
        <f>IF(S40="","",VLOOKUP(S40,'シフト記号表（記載例）'!$C$6:$K$35,9,FALSE))</f>
        <v/>
      </c>
      <c r="T41" s="523" t="str">
        <f>IF(T40="","",VLOOKUP(T40,'シフト記号表（記載例）'!$C$6:$K$35,9,FALSE))</f>
        <v/>
      </c>
      <c r="U41" s="523" t="str">
        <f>IF(U40="","",VLOOKUP(U40,'シフト記号表（記載例）'!$C$6:$K$35,9,FALSE))</f>
        <v/>
      </c>
      <c r="V41" s="523" t="str">
        <f>IF(V40="","",VLOOKUP(V40,'シフト記号表（記載例）'!$C$6:$K$35,9,FALSE))</f>
        <v/>
      </c>
      <c r="W41" s="523" t="str">
        <f>IF(W40="","",VLOOKUP(W40,'シフト記号表（記載例）'!$C$6:$K$35,9,FALSE))</f>
        <v/>
      </c>
      <c r="X41" s="523" t="str">
        <f>IF(X40="","",VLOOKUP(X40,'シフト記号表（記載例）'!$C$6:$K$35,9,FALSE))</f>
        <v/>
      </c>
      <c r="Y41" s="523" t="str">
        <f>IF(Y40="","",VLOOKUP(Y40,'シフト記号表（記載例）'!$C$6:$K$35,9,FALSE))</f>
        <v/>
      </c>
      <c r="Z41" s="523" t="str">
        <f>IF(Z40="","",VLOOKUP(Z40,'シフト記号表（記載例）'!$C$6:$K$35,9,FALSE))</f>
        <v/>
      </c>
      <c r="AA41" s="523" t="str">
        <f>IF(AA40="","",VLOOKUP(AA40,'シフト記号表（記載例）'!$C$6:$K$35,9,FALSE))</f>
        <v/>
      </c>
      <c r="AB41" s="523" t="str">
        <f>IF(AB40="","",VLOOKUP(AB40,'シフト記号表（記載例）'!$C$6:$K$35,9,FALSE))</f>
        <v/>
      </c>
      <c r="AC41" s="523" t="str">
        <f>IF(AC40="","",VLOOKUP(AC40,'シフト記号表（記載例）'!$C$6:$K$35,9,FALSE))</f>
        <v/>
      </c>
      <c r="AD41" s="523" t="str">
        <f>IF(AD40="","",VLOOKUP(AD40,'シフト記号表（記載例）'!$C$6:$K$35,9,FALSE))</f>
        <v/>
      </c>
      <c r="AE41" s="523" t="str">
        <f>IF(AE40="","",VLOOKUP(AE40,'シフト記号表（記載例）'!$C$6:$K$35,9,FALSE))</f>
        <v/>
      </c>
      <c r="AF41" s="523" t="str">
        <f>IF(AF40="","",VLOOKUP(AF40,'シフト記号表（記載例）'!$C$6:$K$35,9,FALSE))</f>
        <v/>
      </c>
      <c r="AG41" s="523" t="str">
        <f>IF(AG40="","",VLOOKUP(AG40,'シフト記号表（記載例）'!$C$6:$K$35,9,FALSE))</f>
        <v/>
      </c>
      <c r="AH41" s="523" t="str">
        <f>IF(AH40="","",VLOOKUP(AH40,'シフト記号表（記載例）'!$C$6:$K$35,9,FALSE))</f>
        <v/>
      </c>
      <c r="AI41" s="523" t="str">
        <f>IF(AI40="","",VLOOKUP(AI40,'シフト記号表（記載例）'!$C$6:$K$35,9,FALSE))</f>
        <v/>
      </c>
      <c r="AJ41" s="523" t="str">
        <f>IF(AJ40="","",VLOOKUP(AJ40,'シフト記号表（記載例）'!$C$6:$K$35,9,FALSE))</f>
        <v/>
      </c>
      <c r="AK41" s="523" t="str">
        <f>IF(AK40="","",VLOOKUP(AK40,'シフト記号表（記載例）'!$C$6:$K$35,9,FALSE))</f>
        <v/>
      </c>
      <c r="AL41" s="523" t="str">
        <f>IF(AL40="","",VLOOKUP(AL40,'シフト記号表（記載例）'!$C$6:$K$35,9,FALSE))</f>
        <v/>
      </c>
      <c r="AM41" s="523" t="str">
        <f>IF(AM40="","",VLOOKUP(AM40,'シフト記号表（記載例）'!$C$6:$K$35,9,FALSE))</f>
        <v/>
      </c>
      <c r="AN41" s="523" t="str">
        <f>IF(AN40="","",VLOOKUP(AN40,'シフト記号表（記載例）'!$C$6:$K$35,9,FALSE))</f>
        <v/>
      </c>
      <c r="AO41" s="523" t="str">
        <f>IF(AO40="","",VLOOKUP(AO40,'シフト記号表（記載例）'!$C$6:$K$35,9,FALSE))</f>
        <v/>
      </c>
      <c r="AP41" s="523" t="str">
        <f>IF(AP40="","",VLOOKUP(AP40,'シフト記号表（記載例）'!$C$6:$K$35,9,FALSE))</f>
        <v/>
      </c>
      <c r="AQ41" s="523" t="str">
        <f>IF(AQ40="","",VLOOKUP(AQ40,'シフト記号表（記載例）'!$C$6:$K$35,9,FALSE))</f>
        <v/>
      </c>
      <c r="AR41" s="523" t="str">
        <f>IF(AR40="","",VLOOKUP(AR40,'シフト記号表（記載例）'!$C$6:$K$35,9,FALSE))</f>
        <v/>
      </c>
      <c r="AS41" s="523" t="str">
        <f>IF(AS40="","",VLOOKUP(AS40,'シフト記号表（記載例）'!$C$6:$K$35,9,FALSE))</f>
        <v/>
      </c>
      <c r="AT41" s="523" t="str">
        <f>IF(AT40="","",VLOOKUP(AT40,'シフト記号表（記載例）'!$C$6:$K$35,9,FALSE))</f>
        <v/>
      </c>
      <c r="AU41" s="523" t="str">
        <f>IF(AU40="","",VLOOKUP(AU40,'シフト記号表（記載例）'!$C$6:$K$35,9,FALSE))</f>
        <v/>
      </c>
      <c r="AV41" s="523" t="str">
        <f>IF(AV40="","",VLOOKUP(AV40,'シフト記号表（記載例）'!$C$6:$K$35,9,FALSE))</f>
        <v/>
      </c>
      <c r="AW41" s="523" t="str">
        <f>IF(AW40="","",VLOOKUP(AW40,'シフト記号表（記載例）'!$C$6:$K$35,9,FALSE))</f>
        <v/>
      </c>
      <c r="AX41" s="1029">
        <f>IF($BB$4="４週",SUM(S41:AT41),IF($BB$4="暦月",SUM(S41:AW41),""))</f>
        <v>0</v>
      </c>
      <c r="AY41" s="1030"/>
      <c r="AZ41" s="1031">
        <f>IF($BB$4="４週",AX41/4,IF($BB$4="暦月",AX41/($BB$7/7),""))</f>
        <v>0</v>
      </c>
      <c r="BA41" s="1032"/>
      <c r="BB41" s="1022"/>
      <c r="BC41" s="1022"/>
      <c r="BD41" s="1022"/>
      <c r="BE41" s="1022"/>
      <c r="BF41" s="1022"/>
      <c r="BG41" s="1023"/>
    </row>
    <row r="42" spans="1:59" s="409" customFormat="1" ht="20.25" customHeight="1" thickBot="1" x14ac:dyDescent="0.35">
      <c r="A42" s="1130"/>
      <c r="B42" s="1045"/>
      <c r="C42" s="1045"/>
      <c r="D42" s="1045"/>
      <c r="E42" s="1045"/>
      <c r="F42" s="1152"/>
      <c r="G42" s="517">
        <f>B40</f>
        <v>0</v>
      </c>
      <c r="H42" s="1153"/>
      <c r="I42" s="1154"/>
      <c r="J42" s="1157"/>
      <c r="K42" s="1040"/>
      <c r="L42" s="1040"/>
      <c r="M42" s="1040"/>
      <c r="N42" s="1040"/>
      <c r="O42" s="1158"/>
      <c r="P42" s="1049" t="s">
        <v>503</v>
      </c>
      <c r="Q42" s="1050"/>
      <c r="R42" s="1051"/>
      <c r="S42" s="526" t="str">
        <f>IF(S40="","",VLOOKUP(S40,'シフト記号表（記載例）'!$C$6:$U$35,19,FALSE))</f>
        <v/>
      </c>
      <c r="T42" s="526" t="str">
        <f>IF(T40="","",VLOOKUP(T40,'シフト記号表（記載例）'!$C$6:$U$35,19,FALSE))</f>
        <v/>
      </c>
      <c r="U42" s="526" t="str">
        <f>IF(U40="","",VLOOKUP(U40,'シフト記号表（記載例）'!$C$6:$U$35,19,FALSE))</f>
        <v/>
      </c>
      <c r="V42" s="526" t="str">
        <f>IF(V40="","",VLOOKUP(V40,'シフト記号表（記載例）'!$C$6:$U$35,19,FALSE))</f>
        <v/>
      </c>
      <c r="W42" s="526" t="str">
        <f>IF(W40="","",VLOOKUP(W40,'シフト記号表（記載例）'!$C$6:$U$35,19,FALSE))</f>
        <v/>
      </c>
      <c r="X42" s="526" t="str">
        <f>IF(X40="","",VLOOKUP(X40,'シフト記号表（記載例）'!$C$6:$U$35,19,FALSE))</f>
        <v/>
      </c>
      <c r="Y42" s="526" t="str">
        <f>IF(Y40="","",VLOOKUP(Y40,'シフト記号表（記載例）'!$C$6:$U$35,19,FALSE))</f>
        <v/>
      </c>
      <c r="Z42" s="526" t="str">
        <f>IF(Z40="","",VLOOKUP(Z40,'シフト記号表（記載例）'!$C$6:$U$35,19,FALSE))</f>
        <v/>
      </c>
      <c r="AA42" s="526" t="str">
        <f>IF(AA40="","",VLOOKUP(AA40,'シフト記号表（記載例）'!$C$6:$U$35,19,FALSE))</f>
        <v/>
      </c>
      <c r="AB42" s="526" t="str">
        <f>IF(AB40="","",VLOOKUP(AB40,'シフト記号表（記載例）'!$C$6:$U$35,19,FALSE))</f>
        <v/>
      </c>
      <c r="AC42" s="526" t="str">
        <f>IF(AC40="","",VLOOKUP(AC40,'シフト記号表（記載例）'!$C$6:$U$35,19,FALSE))</f>
        <v/>
      </c>
      <c r="AD42" s="526" t="str">
        <f>IF(AD40="","",VLOOKUP(AD40,'シフト記号表（記載例）'!$C$6:$U$35,19,FALSE))</f>
        <v/>
      </c>
      <c r="AE42" s="526" t="str">
        <f>IF(AE40="","",VLOOKUP(AE40,'シフト記号表（記載例）'!$C$6:$U$35,19,FALSE))</f>
        <v/>
      </c>
      <c r="AF42" s="526" t="str">
        <f>IF(AF40="","",VLOOKUP(AF40,'シフト記号表（記載例）'!$C$6:$U$35,19,FALSE))</f>
        <v/>
      </c>
      <c r="AG42" s="526" t="str">
        <f>IF(AG40="","",VLOOKUP(AG40,'シフト記号表（記載例）'!$C$6:$U$35,19,FALSE))</f>
        <v/>
      </c>
      <c r="AH42" s="526" t="str">
        <f>IF(AH40="","",VLOOKUP(AH40,'シフト記号表（記載例）'!$C$6:$U$35,19,FALSE))</f>
        <v/>
      </c>
      <c r="AI42" s="526" t="str">
        <f>IF(AI40="","",VLOOKUP(AI40,'シフト記号表（記載例）'!$C$6:$U$35,19,FALSE))</f>
        <v/>
      </c>
      <c r="AJ42" s="526" t="str">
        <f>IF(AJ40="","",VLOOKUP(AJ40,'シフト記号表（記載例）'!$C$6:$U$35,19,FALSE))</f>
        <v/>
      </c>
      <c r="AK42" s="526" t="str">
        <f>IF(AK40="","",VLOOKUP(AK40,'シフト記号表（記載例）'!$C$6:$U$35,19,FALSE))</f>
        <v/>
      </c>
      <c r="AL42" s="526" t="str">
        <f>IF(AL40="","",VLOOKUP(AL40,'シフト記号表（記載例）'!$C$6:$U$35,19,FALSE))</f>
        <v/>
      </c>
      <c r="AM42" s="526" t="str">
        <f>IF(AM40="","",VLOOKUP(AM40,'シフト記号表（記載例）'!$C$6:$U$35,19,FALSE))</f>
        <v/>
      </c>
      <c r="AN42" s="526" t="str">
        <f>IF(AN40="","",VLOOKUP(AN40,'シフト記号表（記載例）'!$C$6:$U$35,19,FALSE))</f>
        <v/>
      </c>
      <c r="AO42" s="526" t="str">
        <f>IF(AO40="","",VLOOKUP(AO40,'シフト記号表（記載例）'!$C$6:$U$35,19,FALSE))</f>
        <v/>
      </c>
      <c r="AP42" s="526" t="str">
        <f>IF(AP40="","",VLOOKUP(AP40,'シフト記号表（記載例）'!$C$6:$U$35,19,FALSE))</f>
        <v/>
      </c>
      <c r="AQ42" s="526" t="str">
        <f>IF(AQ40="","",VLOOKUP(AQ40,'シフト記号表（記載例）'!$C$6:$U$35,19,FALSE))</f>
        <v/>
      </c>
      <c r="AR42" s="526" t="str">
        <f>IF(AR40="","",VLOOKUP(AR40,'シフト記号表（記載例）'!$C$6:$U$35,19,FALSE))</f>
        <v/>
      </c>
      <c r="AS42" s="526" t="str">
        <f>IF(AS40="","",VLOOKUP(AS40,'シフト記号表（記載例）'!$C$6:$U$35,19,FALSE))</f>
        <v/>
      </c>
      <c r="AT42" s="526" t="str">
        <f>IF(AT40="","",VLOOKUP(AT40,'シフト記号表（記載例）'!$C$6:$U$35,19,FALSE))</f>
        <v/>
      </c>
      <c r="AU42" s="526" t="str">
        <f>IF(AU40="","",VLOOKUP(AU40,'シフト記号表（記載例）'!$C$6:$U$35,19,FALSE))</f>
        <v/>
      </c>
      <c r="AV42" s="526" t="str">
        <f>IF(AV40="","",VLOOKUP(AV40,'シフト記号表（記載例）'!$C$6:$U$35,19,FALSE))</f>
        <v/>
      </c>
      <c r="AW42" s="526" t="str">
        <f>IF(AW40="","",VLOOKUP(AW40,'シフト記号表（記載例）'!$C$6:$U$35,19,FALSE))</f>
        <v/>
      </c>
      <c r="AX42" s="1052">
        <f>IF($BB$4="４週",SUM(S42:AT42),IF($BB$4="暦月",SUM(S42:AW42),""))</f>
        <v>0</v>
      </c>
      <c r="AY42" s="1053"/>
      <c r="AZ42" s="1054">
        <f>IF($BB$4="４週",AX42/4,IF($BB$4="暦月",AX42/($BB$7/7),""))</f>
        <v>0</v>
      </c>
      <c r="BA42" s="1055"/>
      <c r="BB42" s="1047"/>
      <c r="BC42" s="1047"/>
      <c r="BD42" s="1047"/>
      <c r="BE42" s="1047"/>
      <c r="BF42" s="1047"/>
      <c r="BG42" s="1048"/>
    </row>
    <row r="43" spans="1:59" s="409" customFormat="1" ht="20.25" customHeight="1" x14ac:dyDescent="0.3">
      <c r="A43" s="1130">
        <v>10</v>
      </c>
      <c r="B43" s="1008"/>
      <c r="C43" s="1008"/>
      <c r="D43" s="1008"/>
      <c r="E43" s="1008"/>
      <c r="F43" s="1146"/>
      <c r="G43" s="515"/>
      <c r="H43" s="1148"/>
      <c r="I43" s="1149"/>
      <c r="J43" s="1155"/>
      <c r="K43" s="999"/>
      <c r="L43" s="999"/>
      <c r="M43" s="999"/>
      <c r="N43" s="999"/>
      <c r="O43" s="1156"/>
      <c r="P43" s="1013" t="s">
        <v>501</v>
      </c>
      <c r="Q43" s="1014"/>
      <c r="R43" s="1015"/>
      <c r="S43" s="541"/>
      <c r="T43" s="541"/>
      <c r="U43" s="541"/>
      <c r="V43" s="541"/>
      <c r="W43" s="541"/>
      <c r="X43" s="541"/>
      <c r="Y43" s="541"/>
      <c r="Z43" s="541"/>
      <c r="AA43" s="541"/>
      <c r="AB43" s="541"/>
      <c r="AC43" s="541"/>
      <c r="AD43" s="541"/>
      <c r="AE43" s="541"/>
      <c r="AF43" s="541"/>
      <c r="AG43" s="541"/>
      <c r="AH43" s="541"/>
      <c r="AI43" s="541"/>
      <c r="AJ43" s="541"/>
      <c r="AK43" s="541"/>
      <c r="AL43" s="541"/>
      <c r="AM43" s="541"/>
      <c r="AN43" s="541"/>
      <c r="AO43" s="541"/>
      <c r="AP43" s="541"/>
      <c r="AQ43" s="541"/>
      <c r="AR43" s="541"/>
      <c r="AS43" s="541"/>
      <c r="AT43" s="541"/>
      <c r="AU43" s="541"/>
      <c r="AV43" s="541"/>
      <c r="AW43" s="541"/>
      <c r="AX43" s="1016"/>
      <c r="AY43" s="1017"/>
      <c r="AZ43" s="1018"/>
      <c r="BA43" s="1019"/>
      <c r="BB43" s="1020"/>
      <c r="BC43" s="1020"/>
      <c r="BD43" s="1020"/>
      <c r="BE43" s="1020"/>
      <c r="BF43" s="1020"/>
      <c r="BG43" s="1021"/>
    </row>
    <row r="44" spans="1:59" s="409" customFormat="1" ht="20.25" customHeight="1" x14ac:dyDescent="0.3">
      <c r="A44" s="1130"/>
      <c r="B44" s="1008"/>
      <c r="C44" s="1008"/>
      <c r="D44" s="1008"/>
      <c r="E44" s="1008"/>
      <c r="F44" s="1146"/>
      <c r="G44" s="515"/>
      <c r="H44" s="1148"/>
      <c r="I44" s="1149"/>
      <c r="J44" s="1155"/>
      <c r="K44" s="999"/>
      <c r="L44" s="999"/>
      <c r="M44" s="999"/>
      <c r="N44" s="999"/>
      <c r="O44" s="1156"/>
      <c r="P44" s="1026" t="s">
        <v>502</v>
      </c>
      <c r="Q44" s="1027"/>
      <c r="R44" s="1028"/>
      <c r="S44" s="523" t="str">
        <f>IF(S43="","",VLOOKUP(S43,'シフト記号表（記載例）'!$C$6:$K$35,9,FALSE))</f>
        <v/>
      </c>
      <c r="T44" s="523" t="str">
        <f>IF(T43="","",VLOOKUP(T43,'シフト記号表（記載例）'!$C$6:$K$35,9,FALSE))</f>
        <v/>
      </c>
      <c r="U44" s="523" t="str">
        <f>IF(U43="","",VLOOKUP(U43,'シフト記号表（記載例）'!$C$6:$K$35,9,FALSE))</f>
        <v/>
      </c>
      <c r="V44" s="523" t="str">
        <f>IF(V43="","",VLOOKUP(V43,'シフト記号表（記載例）'!$C$6:$K$35,9,FALSE))</f>
        <v/>
      </c>
      <c r="W44" s="523" t="str">
        <f>IF(W43="","",VLOOKUP(W43,'シフト記号表（記載例）'!$C$6:$K$35,9,FALSE))</f>
        <v/>
      </c>
      <c r="X44" s="523" t="str">
        <f>IF(X43="","",VLOOKUP(X43,'シフト記号表（記載例）'!$C$6:$K$35,9,FALSE))</f>
        <v/>
      </c>
      <c r="Y44" s="523" t="str">
        <f>IF(Y43="","",VLOOKUP(Y43,'シフト記号表（記載例）'!$C$6:$K$35,9,FALSE))</f>
        <v/>
      </c>
      <c r="Z44" s="523" t="str">
        <f>IF(Z43="","",VLOOKUP(Z43,'シフト記号表（記載例）'!$C$6:$K$35,9,FALSE))</f>
        <v/>
      </c>
      <c r="AA44" s="523" t="str">
        <f>IF(AA43="","",VLOOKUP(AA43,'シフト記号表（記載例）'!$C$6:$K$35,9,FALSE))</f>
        <v/>
      </c>
      <c r="AB44" s="523" t="str">
        <f>IF(AB43="","",VLOOKUP(AB43,'シフト記号表（記載例）'!$C$6:$K$35,9,FALSE))</f>
        <v/>
      </c>
      <c r="AC44" s="523" t="str">
        <f>IF(AC43="","",VLOOKUP(AC43,'シフト記号表（記載例）'!$C$6:$K$35,9,FALSE))</f>
        <v/>
      </c>
      <c r="AD44" s="523" t="str">
        <f>IF(AD43="","",VLOOKUP(AD43,'シフト記号表（記載例）'!$C$6:$K$35,9,FALSE))</f>
        <v/>
      </c>
      <c r="AE44" s="523" t="str">
        <f>IF(AE43="","",VLOOKUP(AE43,'シフト記号表（記載例）'!$C$6:$K$35,9,FALSE))</f>
        <v/>
      </c>
      <c r="AF44" s="523" t="str">
        <f>IF(AF43="","",VLOOKUP(AF43,'シフト記号表（記載例）'!$C$6:$K$35,9,FALSE))</f>
        <v/>
      </c>
      <c r="AG44" s="523" t="str">
        <f>IF(AG43="","",VLOOKUP(AG43,'シフト記号表（記載例）'!$C$6:$K$35,9,FALSE))</f>
        <v/>
      </c>
      <c r="AH44" s="523" t="str">
        <f>IF(AH43="","",VLOOKUP(AH43,'シフト記号表（記載例）'!$C$6:$K$35,9,FALSE))</f>
        <v/>
      </c>
      <c r="AI44" s="523" t="str">
        <f>IF(AI43="","",VLOOKUP(AI43,'シフト記号表（記載例）'!$C$6:$K$35,9,FALSE))</f>
        <v/>
      </c>
      <c r="AJ44" s="523" t="str">
        <f>IF(AJ43="","",VLOOKUP(AJ43,'シフト記号表（記載例）'!$C$6:$K$35,9,FALSE))</f>
        <v/>
      </c>
      <c r="AK44" s="523" t="str">
        <f>IF(AK43="","",VLOOKUP(AK43,'シフト記号表（記載例）'!$C$6:$K$35,9,FALSE))</f>
        <v/>
      </c>
      <c r="AL44" s="523" t="str">
        <f>IF(AL43="","",VLOOKUP(AL43,'シフト記号表（記載例）'!$C$6:$K$35,9,FALSE))</f>
        <v/>
      </c>
      <c r="AM44" s="523" t="str">
        <f>IF(AM43="","",VLOOKUP(AM43,'シフト記号表（記載例）'!$C$6:$K$35,9,FALSE))</f>
        <v/>
      </c>
      <c r="AN44" s="523" t="str">
        <f>IF(AN43="","",VLOOKUP(AN43,'シフト記号表（記載例）'!$C$6:$K$35,9,FALSE))</f>
        <v/>
      </c>
      <c r="AO44" s="523" t="str">
        <f>IF(AO43="","",VLOOKUP(AO43,'シフト記号表（記載例）'!$C$6:$K$35,9,FALSE))</f>
        <v/>
      </c>
      <c r="AP44" s="523" t="str">
        <f>IF(AP43="","",VLOOKUP(AP43,'シフト記号表（記載例）'!$C$6:$K$35,9,FALSE))</f>
        <v/>
      </c>
      <c r="AQ44" s="523" t="str">
        <f>IF(AQ43="","",VLOOKUP(AQ43,'シフト記号表（記載例）'!$C$6:$K$35,9,FALSE))</f>
        <v/>
      </c>
      <c r="AR44" s="523" t="str">
        <f>IF(AR43="","",VLOOKUP(AR43,'シフト記号表（記載例）'!$C$6:$K$35,9,FALSE))</f>
        <v/>
      </c>
      <c r="AS44" s="523" t="str">
        <f>IF(AS43="","",VLOOKUP(AS43,'シフト記号表（記載例）'!$C$6:$K$35,9,FALSE))</f>
        <v/>
      </c>
      <c r="AT44" s="523" t="str">
        <f>IF(AT43="","",VLOOKUP(AT43,'シフト記号表（記載例）'!$C$6:$K$35,9,FALSE))</f>
        <v/>
      </c>
      <c r="AU44" s="523" t="str">
        <f>IF(AU43="","",VLOOKUP(AU43,'シフト記号表（記載例）'!$C$6:$K$35,9,FALSE))</f>
        <v/>
      </c>
      <c r="AV44" s="523" t="str">
        <f>IF(AV43="","",VLOOKUP(AV43,'シフト記号表（記載例）'!$C$6:$K$35,9,FALSE))</f>
        <v/>
      </c>
      <c r="AW44" s="523" t="str">
        <f>IF(AW43="","",VLOOKUP(AW43,'シフト記号表（記載例）'!$C$6:$K$35,9,FALSE))</f>
        <v/>
      </c>
      <c r="AX44" s="1029">
        <f>IF($BB$4="４週",SUM(S44:AT44),IF($BB$4="暦月",SUM(S44:AW44),""))</f>
        <v>0</v>
      </c>
      <c r="AY44" s="1030"/>
      <c r="AZ44" s="1031">
        <f>IF($BB$4="４週",AX44/4,IF($BB$4="暦月",AX44/($BB$7/7),""))</f>
        <v>0</v>
      </c>
      <c r="BA44" s="1032"/>
      <c r="BB44" s="1022"/>
      <c r="BC44" s="1022"/>
      <c r="BD44" s="1022"/>
      <c r="BE44" s="1022"/>
      <c r="BF44" s="1022"/>
      <c r="BG44" s="1023"/>
    </row>
    <row r="45" spans="1:59" s="409" customFormat="1" ht="20.25" customHeight="1" thickBot="1" x14ac:dyDescent="0.35">
      <c r="A45" s="1130"/>
      <c r="B45" s="1045"/>
      <c r="C45" s="1045"/>
      <c r="D45" s="1045"/>
      <c r="E45" s="1045"/>
      <c r="F45" s="1152"/>
      <c r="G45" s="517">
        <f>B43</f>
        <v>0</v>
      </c>
      <c r="H45" s="1153"/>
      <c r="I45" s="1154"/>
      <c r="J45" s="1157"/>
      <c r="K45" s="1040"/>
      <c r="L45" s="1040"/>
      <c r="M45" s="1040"/>
      <c r="N45" s="1040"/>
      <c r="O45" s="1158"/>
      <c r="P45" s="1049" t="s">
        <v>503</v>
      </c>
      <c r="Q45" s="1050"/>
      <c r="R45" s="1051"/>
      <c r="S45" s="526" t="str">
        <f>IF(S43="","",VLOOKUP(S43,'シフト記号表（記載例）'!$C$6:$U$35,19,FALSE))</f>
        <v/>
      </c>
      <c r="T45" s="526" t="str">
        <f>IF(T43="","",VLOOKUP(T43,'シフト記号表（記載例）'!$C$6:$U$35,19,FALSE))</f>
        <v/>
      </c>
      <c r="U45" s="526" t="str">
        <f>IF(U43="","",VLOOKUP(U43,'シフト記号表（記載例）'!$C$6:$U$35,19,FALSE))</f>
        <v/>
      </c>
      <c r="V45" s="526" t="str">
        <f>IF(V43="","",VLOOKUP(V43,'シフト記号表（記載例）'!$C$6:$U$35,19,FALSE))</f>
        <v/>
      </c>
      <c r="W45" s="526" t="str">
        <f>IF(W43="","",VLOOKUP(W43,'シフト記号表（記載例）'!$C$6:$U$35,19,FALSE))</f>
        <v/>
      </c>
      <c r="X45" s="526" t="str">
        <f>IF(X43="","",VLOOKUP(X43,'シフト記号表（記載例）'!$C$6:$U$35,19,FALSE))</f>
        <v/>
      </c>
      <c r="Y45" s="526" t="str">
        <f>IF(Y43="","",VLOOKUP(Y43,'シフト記号表（記載例）'!$C$6:$U$35,19,FALSE))</f>
        <v/>
      </c>
      <c r="Z45" s="526" t="str">
        <f>IF(Z43="","",VLOOKUP(Z43,'シフト記号表（記載例）'!$C$6:$U$35,19,FALSE))</f>
        <v/>
      </c>
      <c r="AA45" s="526" t="str">
        <f>IF(AA43="","",VLOOKUP(AA43,'シフト記号表（記載例）'!$C$6:$U$35,19,FALSE))</f>
        <v/>
      </c>
      <c r="AB45" s="526" t="str">
        <f>IF(AB43="","",VLOOKUP(AB43,'シフト記号表（記載例）'!$C$6:$U$35,19,FALSE))</f>
        <v/>
      </c>
      <c r="AC45" s="526" t="str">
        <f>IF(AC43="","",VLOOKUP(AC43,'シフト記号表（記載例）'!$C$6:$U$35,19,FALSE))</f>
        <v/>
      </c>
      <c r="AD45" s="526" t="str">
        <f>IF(AD43="","",VLOOKUP(AD43,'シフト記号表（記載例）'!$C$6:$U$35,19,FALSE))</f>
        <v/>
      </c>
      <c r="AE45" s="526" t="str">
        <f>IF(AE43="","",VLOOKUP(AE43,'シフト記号表（記載例）'!$C$6:$U$35,19,FALSE))</f>
        <v/>
      </c>
      <c r="AF45" s="526" t="str">
        <f>IF(AF43="","",VLOOKUP(AF43,'シフト記号表（記載例）'!$C$6:$U$35,19,FALSE))</f>
        <v/>
      </c>
      <c r="AG45" s="526" t="str">
        <f>IF(AG43="","",VLOOKUP(AG43,'シフト記号表（記載例）'!$C$6:$U$35,19,FALSE))</f>
        <v/>
      </c>
      <c r="AH45" s="526" t="str">
        <f>IF(AH43="","",VLOOKUP(AH43,'シフト記号表（記載例）'!$C$6:$U$35,19,FALSE))</f>
        <v/>
      </c>
      <c r="AI45" s="526" t="str">
        <f>IF(AI43="","",VLOOKUP(AI43,'シフト記号表（記載例）'!$C$6:$U$35,19,FALSE))</f>
        <v/>
      </c>
      <c r="AJ45" s="526" t="str">
        <f>IF(AJ43="","",VLOOKUP(AJ43,'シフト記号表（記載例）'!$C$6:$U$35,19,FALSE))</f>
        <v/>
      </c>
      <c r="AK45" s="526" t="str">
        <f>IF(AK43="","",VLOOKUP(AK43,'シフト記号表（記載例）'!$C$6:$U$35,19,FALSE))</f>
        <v/>
      </c>
      <c r="AL45" s="526" t="str">
        <f>IF(AL43="","",VLOOKUP(AL43,'シフト記号表（記載例）'!$C$6:$U$35,19,FALSE))</f>
        <v/>
      </c>
      <c r="AM45" s="526" t="str">
        <f>IF(AM43="","",VLOOKUP(AM43,'シフト記号表（記載例）'!$C$6:$U$35,19,FALSE))</f>
        <v/>
      </c>
      <c r="AN45" s="526" t="str">
        <f>IF(AN43="","",VLOOKUP(AN43,'シフト記号表（記載例）'!$C$6:$U$35,19,FALSE))</f>
        <v/>
      </c>
      <c r="AO45" s="526" t="str">
        <f>IF(AO43="","",VLOOKUP(AO43,'シフト記号表（記載例）'!$C$6:$U$35,19,FALSE))</f>
        <v/>
      </c>
      <c r="AP45" s="526" t="str">
        <f>IF(AP43="","",VLOOKUP(AP43,'シフト記号表（記載例）'!$C$6:$U$35,19,FALSE))</f>
        <v/>
      </c>
      <c r="AQ45" s="526" t="str">
        <f>IF(AQ43="","",VLOOKUP(AQ43,'シフト記号表（記載例）'!$C$6:$U$35,19,FALSE))</f>
        <v/>
      </c>
      <c r="AR45" s="526" t="str">
        <f>IF(AR43="","",VLOOKUP(AR43,'シフト記号表（記載例）'!$C$6:$U$35,19,FALSE))</f>
        <v/>
      </c>
      <c r="AS45" s="526" t="str">
        <f>IF(AS43="","",VLOOKUP(AS43,'シフト記号表（記載例）'!$C$6:$U$35,19,FALSE))</f>
        <v/>
      </c>
      <c r="AT45" s="526" t="str">
        <f>IF(AT43="","",VLOOKUP(AT43,'シフト記号表（記載例）'!$C$6:$U$35,19,FALSE))</f>
        <v/>
      </c>
      <c r="AU45" s="526" t="str">
        <f>IF(AU43="","",VLOOKUP(AU43,'シフト記号表（記載例）'!$C$6:$U$35,19,FALSE))</f>
        <v/>
      </c>
      <c r="AV45" s="526" t="str">
        <f>IF(AV43="","",VLOOKUP(AV43,'シフト記号表（記載例）'!$C$6:$U$35,19,FALSE))</f>
        <v/>
      </c>
      <c r="AW45" s="526" t="str">
        <f>IF(AW43="","",VLOOKUP(AW43,'シフト記号表（記載例）'!$C$6:$U$35,19,FALSE))</f>
        <v/>
      </c>
      <c r="AX45" s="1052">
        <f>IF($BB$4="４週",SUM(S45:AT45),IF($BB$4="暦月",SUM(S45:AW45),""))</f>
        <v>0</v>
      </c>
      <c r="AY45" s="1053"/>
      <c r="AZ45" s="1054">
        <f>IF($BB$4="４週",AX45/4,IF($BB$4="暦月",AX45/($BB$7/7),""))</f>
        <v>0</v>
      </c>
      <c r="BA45" s="1055"/>
      <c r="BB45" s="1047"/>
      <c r="BC45" s="1047"/>
      <c r="BD45" s="1047"/>
      <c r="BE45" s="1047"/>
      <c r="BF45" s="1047"/>
      <c r="BG45" s="1048"/>
    </row>
    <row r="46" spans="1:59" s="409" customFormat="1" ht="20.25" customHeight="1" x14ac:dyDescent="0.3">
      <c r="A46" s="1130">
        <v>11</v>
      </c>
      <c r="B46" s="1008"/>
      <c r="C46" s="1008"/>
      <c r="D46" s="1008"/>
      <c r="E46" s="1008"/>
      <c r="F46" s="1146"/>
      <c r="G46" s="515"/>
      <c r="H46" s="1148"/>
      <c r="I46" s="1149"/>
      <c r="J46" s="1155"/>
      <c r="K46" s="999"/>
      <c r="L46" s="999"/>
      <c r="M46" s="999"/>
      <c r="N46" s="999"/>
      <c r="O46" s="1156"/>
      <c r="P46" s="1013" t="s">
        <v>501</v>
      </c>
      <c r="Q46" s="1014"/>
      <c r="R46" s="1015"/>
      <c r="S46" s="541"/>
      <c r="T46" s="541"/>
      <c r="U46" s="541"/>
      <c r="V46" s="541"/>
      <c r="W46" s="541"/>
      <c r="X46" s="541"/>
      <c r="Y46" s="541"/>
      <c r="Z46" s="541"/>
      <c r="AA46" s="541"/>
      <c r="AB46" s="541"/>
      <c r="AC46" s="541"/>
      <c r="AD46" s="541"/>
      <c r="AE46" s="541"/>
      <c r="AF46" s="541"/>
      <c r="AG46" s="541"/>
      <c r="AH46" s="541"/>
      <c r="AI46" s="541"/>
      <c r="AJ46" s="541"/>
      <c r="AK46" s="541"/>
      <c r="AL46" s="541"/>
      <c r="AM46" s="541"/>
      <c r="AN46" s="541"/>
      <c r="AO46" s="541"/>
      <c r="AP46" s="541"/>
      <c r="AQ46" s="541"/>
      <c r="AR46" s="541"/>
      <c r="AS46" s="541"/>
      <c r="AT46" s="541"/>
      <c r="AU46" s="541"/>
      <c r="AV46" s="541"/>
      <c r="AW46" s="541"/>
      <c r="AX46" s="1016"/>
      <c r="AY46" s="1017"/>
      <c r="AZ46" s="1018"/>
      <c r="BA46" s="1019"/>
      <c r="BB46" s="1020"/>
      <c r="BC46" s="1020"/>
      <c r="BD46" s="1020"/>
      <c r="BE46" s="1020"/>
      <c r="BF46" s="1020"/>
      <c r="BG46" s="1021"/>
    </row>
    <row r="47" spans="1:59" s="409" customFormat="1" ht="20.25" customHeight="1" x14ac:dyDescent="0.3">
      <c r="A47" s="1130"/>
      <c r="B47" s="1008"/>
      <c r="C47" s="1008"/>
      <c r="D47" s="1008"/>
      <c r="E47" s="1008"/>
      <c r="F47" s="1146"/>
      <c r="G47" s="515"/>
      <c r="H47" s="1148"/>
      <c r="I47" s="1149"/>
      <c r="J47" s="1155"/>
      <c r="K47" s="999"/>
      <c r="L47" s="999"/>
      <c r="M47" s="999"/>
      <c r="N47" s="999"/>
      <c r="O47" s="1156"/>
      <c r="P47" s="1026" t="s">
        <v>502</v>
      </c>
      <c r="Q47" s="1027"/>
      <c r="R47" s="1028"/>
      <c r="S47" s="523" t="str">
        <f>IF(S46="","",VLOOKUP(S46,'シフト記号表（記載例）'!$C$6:$K$35,9,FALSE))</f>
        <v/>
      </c>
      <c r="T47" s="523" t="str">
        <f>IF(T46="","",VLOOKUP(T46,'シフト記号表（記載例）'!$C$6:$K$35,9,FALSE))</f>
        <v/>
      </c>
      <c r="U47" s="523" t="str">
        <f>IF(U46="","",VLOOKUP(U46,'シフト記号表（記載例）'!$C$6:$K$35,9,FALSE))</f>
        <v/>
      </c>
      <c r="V47" s="523" t="str">
        <f>IF(V46="","",VLOOKUP(V46,'シフト記号表（記載例）'!$C$6:$K$35,9,FALSE))</f>
        <v/>
      </c>
      <c r="W47" s="523" t="str">
        <f>IF(W46="","",VLOOKUP(W46,'シフト記号表（記載例）'!$C$6:$K$35,9,FALSE))</f>
        <v/>
      </c>
      <c r="X47" s="523" t="str">
        <f>IF(X46="","",VLOOKUP(X46,'シフト記号表（記載例）'!$C$6:$K$35,9,FALSE))</f>
        <v/>
      </c>
      <c r="Y47" s="523" t="str">
        <f>IF(Y46="","",VLOOKUP(Y46,'シフト記号表（記載例）'!$C$6:$K$35,9,FALSE))</f>
        <v/>
      </c>
      <c r="Z47" s="523" t="str">
        <f>IF(Z46="","",VLOOKUP(Z46,'シフト記号表（記載例）'!$C$6:$K$35,9,FALSE))</f>
        <v/>
      </c>
      <c r="AA47" s="523" t="str">
        <f>IF(AA46="","",VLOOKUP(AA46,'シフト記号表（記載例）'!$C$6:$K$35,9,FALSE))</f>
        <v/>
      </c>
      <c r="AB47" s="523" t="str">
        <f>IF(AB46="","",VLOOKUP(AB46,'シフト記号表（記載例）'!$C$6:$K$35,9,FALSE))</f>
        <v/>
      </c>
      <c r="AC47" s="523" t="str">
        <f>IF(AC46="","",VLOOKUP(AC46,'シフト記号表（記載例）'!$C$6:$K$35,9,FALSE))</f>
        <v/>
      </c>
      <c r="AD47" s="523" t="str">
        <f>IF(AD46="","",VLOOKUP(AD46,'シフト記号表（記載例）'!$C$6:$K$35,9,FALSE))</f>
        <v/>
      </c>
      <c r="AE47" s="523" t="str">
        <f>IF(AE46="","",VLOOKUP(AE46,'シフト記号表（記載例）'!$C$6:$K$35,9,FALSE))</f>
        <v/>
      </c>
      <c r="AF47" s="523" t="str">
        <f>IF(AF46="","",VLOOKUP(AF46,'シフト記号表（記載例）'!$C$6:$K$35,9,FALSE))</f>
        <v/>
      </c>
      <c r="AG47" s="523" t="str">
        <f>IF(AG46="","",VLOOKUP(AG46,'シフト記号表（記載例）'!$C$6:$K$35,9,FALSE))</f>
        <v/>
      </c>
      <c r="AH47" s="523" t="str">
        <f>IF(AH46="","",VLOOKUP(AH46,'シフト記号表（記載例）'!$C$6:$K$35,9,FALSE))</f>
        <v/>
      </c>
      <c r="AI47" s="523" t="str">
        <f>IF(AI46="","",VLOOKUP(AI46,'シフト記号表（記載例）'!$C$6:$K$35,9,FALSE))</f>
        <v/>
      </c>
      <c r="AJ47" s="523" t="str">
        <f>IF(AJ46="","",VLOOKUP(AJ46,'シフト記号表（記載例）'!$C$6:$K$35,9,FALSE))</f>
        <v/>
      </c>
      <c r="AK47" s="523" t="str">
        <f>IF(AK46="","",VLOOKUP(AK46,'シフト記号表（記載例）'!$C$6:$K$35,9,FALSE))</f>
        <v/>
      </c>
      <c r="AL47" s="523" t="str">
        <f>IF(AL46="","",VLOOKUP(AL46,'シフト記号表（記載例）'!$C$6:$K$35,9,FALSE))</f>
        <v/>
      </c>
      <c r="AM47" s="523" t="str">
        <f>IF(AM46="","",VLOOKUP(AM46,'シフト記号表（記載例）'!$C$6:$K$35,9,FALSE))</f>
        <v/>
      </c>
      <c r="AN47" s="523" t="str">
        <f>IF(AN46="","",VLOOKUP(AN46,'シフト記号表（記載例）'!$C$6:$K$35,9,FALSE))</f>
        <v/>
      </c>
      <c r="AO47" s="523" t="str">
        <f>IF(AO46="","",VLOOKUP(AO46,'シフト記号表（記載例）'!$C$6:$K$35,9,FALSE))</f>
        <v/>
      </c>
      <c r="AP47" s="523" t="str">
        <f>IF(AP46="","",VLOOKUP(AP46,'シフト記号表（記載例）'!$C$6:$K$35,9,FALSE))</f>
        <v/>
      </c>
      <c r="AQ47" s="523" t="str">
        <f>IF(AQ46="","",VLOOKUP(AQ46,'シフト記号表（記載例）'!$C$6:$K$35,9,FALSE))</f>
        <v/>
      </c>
      <c r="AR47" s="523" t="str">
        <f>IF(AR46="","",VLOOKUP(AR46,'シフト記号表（記載例）'!$C$6:$K$35,9,FALSE))</f>
        <v/>
      </c>
      <c r="AS47" s="523" t="str">
        <f>IF(AS46="","",VLOOKUP(AS46,'シフト記号表（記載例）'!$C$6:$K$35,9,FALSE))</f>
        <v/>
      </c>
      <c r="AT47" s="523" t="str">
        <f>IF(AT46="","",VLOOKUP(AT46,'シフト記号表（記載例）'!$C$6:$K$35,9,FALSE))</f>
        <v/>
      </c>
      <c r="AU47" s="523" t="str">
        <f>IF(AU46="","",VLOOKUP(AU46,'シフト記号表（記載例）'!$C$6:$K$35,9,FALSE))</f>
        <v/>
      </c>
      <c r="AV47" s="523" t="str">
        <f>IF(AV46="","",VLOOKUP(AV46,'シフト記号表（記載例）'!$C$6:$K$35,9,FALSE))</f>
        <v/>
      </c>
      <c r="AW47" s="523" t="str">
        <f>IF(AW46="","",VLOOKUP(AW46,'シフト記号表（記載例）'!$C$6:$K$35,9,FALSE))</f>
        <v/>
      </c>
      <c r="AX47" s="1029">
        <f>IF($BB$4="４週",SUM(S47:AT47),IF($BB$4="暦月",SUM(S47:AW47),""))</f>
        <v>0</v>
      </c>
      <c r="AY47" s="1030"/>
      <c r="AZ47" s="1031">
        <f>IF($BB$4="４週",AX47/4,IF($BB$4="暦月",AX47/($BB$7/7),""))</f>
        <v>0</v>
      </c>
      <c r="BA47" s="1032"/>
      <c r="BB47" s="1022"/>
      <c r="BC47" s="1022"/>
      <c r="BD47" s="1022"/>
      <c r="BE47" s="1022"/>
      <c r="BF47" s="1022"/>
      <c r="BG47" s="1023"/>
    </row>
    <row r="48" spans="1:59" s="409" customFormat="1" ht="20.25" customHeight="1" thickBot="1" x14ac:dyDescent="0.35">
      <c r="A48" s="1130"/>
      <c r="B48" s="1045"/>
      <c r="C48" s="1045"/>
      <c r="D48" s="1045"/>
      <c r="E48" s="1045"/>
      <c r="F48" s="1152"/>
      <c r="G48" s="517">
        <f>B46</f>
        <v>0</v>
      </c>
      <c r="H48" s="1153"/>
      <c r="I48" s="1154"/>
      <c r="J48" s="1157"/>
      <c r="K48" s="1040"/>
      <c r="L48" s="1040"/>
      <c r="M48" s="1040"/>
      <c r="N48" s="1040"/>
      <c r="O48" s="1158"/>
      <c r="P48" s="1049" t="s">
        <v>503</v>
      </c>
      <c r="Q48" s="1050"/>
      <c r="R48" s="1051"/>
      <c r="S48" s="526" t="str">
        <f>IF(S46="","",VLOOKUP(S46,'シフト記号表（記載例）'!$C$6:$U$35,19,FALSE))</f>
        <v/>
      </c>
      <c r="T48" s="526" t="str">
        <f>IF(T46="","",VLOOKUP(T46,'シフト記号表（記載例）'!$C$6:$U$35,19,FALSE))</f>
        <v/>
      </c>
      <c r="U48" s="526" t="str">
        <f>IF(U46="","",VLOOKUP(U46,'シフト記号表（記載例）'!$C$6:$U$35,19,FALSE))</f>
        <v/>
      </c>
      <c r="V48" s="526" t="str">
        <f>IF(V46="","",VLOOKUP(V46,'シフト記号表（記載例）'!$C$6:$U$35,19,FALSE))</f>
        <v/>
      </c>
      <c r="W48" s="526" t="str">
        <f>IF(W46="","",VLOOKUP(W46,'シフト記号表（記載例）'!$C$6:$U$35,19,FALSE))</f>
        <v/>
      </c>
      <c r="X48" s="526" t="str">
        <f>IF(X46="","",VLOOKUP(X46,'シフト記号表（記載例）'!$C$6:$U$35,19,FALSE))</f>
        <v/>
      </c>
      <c r="Y48" s="526" t="str">
        <f>IF(Y46="","",VLOOKUP(Y46,'シフト記号表（記載例）'!$C$6:$U$35,19,FALSE))</f>
        <v/>
      </c>
      <c r="Z48" s="526" t="str">
        <f>IF(Z46="","",VLOOKUP(Z46,'シフト記号表（記載例）'!$C$6:$U$35,19,FALSE))</f>
        <v/>
      </c>
      <c r="AA48" s="526" t="str">
        <f>IF(AA46="","",VLOOKUP(AA46,'シフト記号表（記載例）'!$C$6:$U$35,19,FALSE))</f>
        <v/>
      </c>
      <c r="AB48" s="526" t="str">
        <f>IF(AB46="","",VLOOKUP(AB46,'シフト記号表（記載例）'!$C$6:$U$35,19,FALSE))</f>
        <v/>
      </c>
      <c r="AC48" s="526" t="str">
        <f>IF(AC46="","",VLOOKUP(AC46,'シフト記号表（記載例）'!$C$6:$U$35,19,FALSE))</f>
        <v/>
      </c>
      <c r="AD48" s="526" t="str">
        <f>IF(AD46="","",VLOOKUP(AD46,'シフト記号表（記載例）'!$C$6:$U$35,19,FALSE))</f>
        <v/>
      </c>
      <c r="AE48" s="526" t="str">
        <f>IF(AE46="","",VLOOKUP(AE46,'シフト記号表（記載例）'!$C$6:$U$35,19,FALSE))</f>
        <v/>
      </c>
      <c r="AF48" s="526" t="str">
        <f>IF(AF46="","",VLOOKUP(AF46,'シフト記号表（記載例）'!$C$6:$U$35,19,FALSE))</f>
        <v/>
      </c>
      <c r="AG48" s="526" t="str">
        <f>IF(AG46="","",VLOOKUP(AG46,'シフト記号表（記載例）'!$C$6:$U$35,19,FALSE))</f>
        <v/>
      </c>
      <c r="AH48" s="526" t="str">
        <f>IF(AH46="","",VLOOKUP(AH46,'シフト記号表（記載例）'!$C$6:$U$35,19,FALSE))</f>
        <v/>
      </c>
      <c r="AI48" s="526" t="str">
        <f>IF(AI46="","",VLOOKUP(AI46,'シフト記号表（記載例）'!$C$6:$U$35,19,FALSE))</f>
        <v/>
      </c>
      <c r="AJ48" s="526" t="str">
        <f>IF(AJ46="","",VLOOKUP(AJ46,'シフト記号表（記載例）'!$C$6:$U$35,19,FALSE))</f>
        <v/>
      </c>
      <c r="AK48" s="526" t="str">
        <f>IF(AK46="","",VLOOKUP(AK46,'シフト記号表（記載例）'!$C$6:$U$35,19,FALSE))</f>
        <v/>
      </c>
      <c r="AL48" s="526" t="str">
        <f>IF(AL46="","",VLOOKUP(AL46,'シフト記号表（記載例）'!$C$6:$U$35,19,FALSE))</f>
        <v/>
      </c>
      <c r="AM48" s="526" t="str">
        <f>IF(AM46="","",VLOOKUP(AM46,'シフト記号表（記載例）'!$C$6:$U$35,19,FALSE))</f>
        <v/>
      </c>
      <c r="AN48" s="526" t="str">
        <f>IF(AN46="","",VLOOKUP(AN46,'シフト記号表（記載例）'!$C$6:$U$35,19,FALSE))</f>
        <v/>
      </c>
      <c r="AO48" s="526" t="str">
        <f>IF(AO46="","",VLOOKUP(AO46,'シフト記号表（記載例）'!$C$6:$U$35,19,FALSE))</f>
        <v/>
      </c>
      <c r="AP48" s="526" t="str">
        <f>IF(AP46="","",VLOOKUP(AP46,'シフト記号表（記載例）'!$C$6:$U$35,19,FALSE))</f>
        <v/>
      </c>
      <c r="AQ48" s="526" t="str">
        <f>IF(AQ46="","",VLOOKUP(AQ46,'シフト記号表（記載例）'!$C$6:$U$35,19,FALSE))</f>
        <v/>
      </c>
      <c r="AR48" s="526" t="str">
        <f>IF(AR46="","",VLOOKUP(AR46,'シフト記号表（記載例）'!$C$6:$U$35,19,FALSE))</f>
        <v/>
      </c>
      <c r="AS48" s="526" t="str">
        <f>IF(AS46="","",VLOOKUP(AS46,'シフト記号表（記載例）'!$C$6:$U$35,19,FALSE))</f>
        <v/>
      </c>
      <c r="AT48" s="526" t="str">
        <f>IF(AT46="","",VLOOKUP(AT46,'シフト記号表（記載例）'!$C$6:$U$35,19,FALSE))</f>
        <v/>
      </c>
      <c r="AU48" s="526" t="str">
        <f>IF(AU46="","",VLOOKUP(AU46,'シフト記号表（記載例）'!$C$6:$U$35,19,FALSE))</f>
        <v/>
      </c>
      <c r="AV48" s="526" t="str">
        <f>IF(AV46="","",VLOOKUP(AV46,'シフト記号表（記載例）'!$C$6:$U$35,19,FALSE))</f>
        <v/>
      </c>
      <c r="AW48" s="526" t="str">
        <f>IF(AW46="","",VLOOKUP(AW46,'シフト記号表（記載例）'!$C$6:$U$35,19,FALSE))</f>
        <v/>
      </c>
      <c r="AX48" s="1052">
        <f>IF($BB$4="４週",SUM(S48:AT48),IF($BB$4="暦月",SUM(S48:AW48),""))</f>
        <v>0</v>
      </c>
      <c r="AY48" s="1053"/>
      <c r="AZ48" s="1054">
        <f>IF($BB$4="４週",AX48/4,IF($BB$4="暦月",AX48/($BB$7/7),""))</f>
        <v>0</v>
      </c>
      <c r="BA48" s="1055"/>
      <c r="BB48" s="1047"/>
      <c r="BC48" s="1047"/>
      <c r="BD48" s="1047"/>
      <c r="BE48" s="1047"/>
      <c r="BF48" s="1047"/>
      <c r="BG48" s="1048"/>
    </row>
    <row r="49" spans="1:59" s="409" customFormat="1" ht="20.25" customHeight="1" x14ac:dyDescent="0.3">
      <c r="A49" s="1130">
        <v>12</v>
      </c>
      <c r="B49" s="1008"/>
      <c r="C49" s="1008"/>
      <c r="D49" s="1008"/>
      <c r="E49" s="1008"/>
      <c r="F49" s="1146"/>
      <c r="G49" s="515"/>
      <c r="H49" s="1148"/>
      <c r="I49" s="1149"/>
      <c r="J49" s="1155"/>
      <c r="K49" s="999"/>
      <c r="L49" s="999"/>
      <c r="M49" s="999"/>
      <c r="N49" s="999"/>
      <c r="O49" s="1156"/>
      <c r="P49" s="1013" t="s">
        <v>501</v>
      </c>
      <c r="Q49" s="1014"/>
      <c r="R49" s="1015"/>
      <c r="S49" s="541"/>
      <c r="T49" s="542"/>
      <c r="U49" s="542"/>
      <c r="V49" s="542"/>
      <c r="W49" s="542"/>
      <c r="X49" s="542"/>
      <c r="Y49" s="542"/>
      <c r="Z49" s="542"/>
      <c r="AA49" s="542"/>
      <c r="AB49" s="542"/>
      <c r="AC49" s="542"/>
      <c r="AD49" s="542"/>
      <c r="AE49" s="542"/>
      <c r="AF49" s="542"/>
      <c r="AG49" s="542"/>
      <c r="AH49" s="542"/>
      <c r="AI49" s="542"/>
      <c r="AJ49" s="542"/>
      <c r="AK49" s="542"/>
      <c r="AL49" s="542"/>
      <c r="AM49" s="542"/>
      <c r="AN49" s="542"/>
      <c r="AO49" s="542"/>
      <c r="AP49" s="542"/>
      <c r="AQ49" s="542"/>
      <c r="AR49" s="542"/>
      <c r="AS49" s="542"/>
      <c r="AT49" s="542"/>
      <c r="AU49" s="542"/>
      <c r="AV49" s="542"/>
      <c r="AW49" s="543"/>
      <c r="AX49" s="1016"/>
      <c r="AY49" s="1017"/>
      <c r="AZ49" s="1018"/>
      <c r="BA49" s="1019"/>
      <c r="BB49" s="1020"/>
      <c r="BC49" s="1020"/>
      <c r="BD49" s="1020"/>
      <c r="BE49" s="1020"/>
      <c r="BF49" s="1020"/>
      <c r="BG49" s="1021"/>
    </row>
    <row r="50" spans="1:59" s="409" customFormat="1" ht="20.25" customHeight="1" x14ac:dyDescent="0.3">
      <c r="A50" s="1130"/>
      <c r="B50" s="1008"/>
      <c r="C50" s="1008"/>
      <c r="D50" s="1008"/>
      <c r="E50" s="1008"/>
      <c r="F50" s="1146"/>
      <c r="G50" s="515"/>
      <c r="H50" s="1148"/>
      <c r="I50" s="1149"/>
      <c r="J50" s="1155"/>
      <c r="K50" s="999"/>
      <c r="L50" s="999"/>
      <c r="M50" s="999"/>
      <c r="N50" s="999"/>
      <c r="O50" s="1156"/>
      <c r="P50" s="1026" t="s">
        <v>502</v>
      </c>
      <c r="Q50" s="1027"/>
      <c r="R50" s="1028"/>
      <c r="S50" s="523" t="str">
        <f>IF(S49="","",VLOOKUP(S49,'シフト記号表（勤務時間帯）'!$C$6:$K$35,9,FALSE))</f>
        <v/>
      </c>
      <c r="T50" s="524" t="str">
        <f>IF(T49="","",VLOOKUP(T49,'シフト記号表（勤務時間帯）'!$C$6:$K$35,9,FALSE))</f>
        <v/>
      </c>
      <c r="U50" s="524" t="str">
        <f>IF(U49="","",VLOOKUP(U49,'シフト記号表（勤務時間帯）'!$C$6:$K$35,9,FALSE))</f>
        <v/>
      </c>
      <c r="V50" s="524" t="str">
        <f>IF(V49="","",VLOOKUP(V49,'シフト記号表（勤務時間帯）'!$C$6:$K$35,9,FALSE))</f>
        <v/>
      </c>
      <c r="W50" s="524" t="str">
        <f>IF(W49="","",VLOOKUP(W49,'シフト記号表（勤務時間帯）'!$C$6:$K$35,9,FALSE))</f>
        <v/>
      </c>
      <c r="X50" s="524" t="str">
        <f>IF(X49="","",VLOOKUP(X49,'シフト記号表（勤務時間帯）'!$C$6:$K$35,9,FALSE))</f>
        <v/>
      </c>
      <c r="Y50" s="524" t="str">
        <f>IF(Y49="","",VLOOKUP(Y49,'シフト記号表（勤務時間帯）'!$C$6:$K$35,9,FALSE))</f>
        <v/>
      </c>
      <c r="Z50" s="524" t="str">
        <f>IF(Z49="","",VLOOKUP(Z49,'シフト記号表（勤務時間帯）'!$C$6:$K$35,9,FALSE))</f>
        <v/>
      </c>
      <c r="AA50" s="524" t="str">
        <f>IF(AA49="","",VLOOKUP(AA49,'シフト記号表（勤務時間帯）'!$C$6:$K$35,9,FALSE))</f>
        <v/>
      </c>
      <c r="AB50" s="524" t="str">
        <f>IF(AB49="","",VLOOKUP(AB49,'シフト記号表（勤務時間帯）'!$C$6:$K$35,9,FALSE))</f>
        <v/>
      </c>
      <c r="AC50" s="524" t="str">
        <f>IF(AC49="","",VLOOKUP(AC49,'シフト記号表（勤務時間帯）'!$C$6:$K$35,9,FALSE))</f>
        <v/>
      </c>
      <c r="AD50" s="524" t="str">
        <f>IF(AD49="","",VLOOKUP(AD49,'シフト記号表（勤務時間帯）'!$C$6:$K$35,9,FALSE))</f>
        <v/>
      </c>
      <c r="AE50" s="524" t="str">
        <f>IF(AE49="","",VLOOKUP(AE49,'シフト記号表（勤務時間帯）'!$C$6:$K$35,9,FALSE))</f>
        <v/>
      </c>
      <c r="AF50" s="524" t="str">
        <f>IF(AF49="","",VLOOKUP(AF49,'シフト記号表（勤務時間帯）'!$C$6:$K$35,9,FALSE))</f>
        <v/>
      </c>
      <c r="AG50" s="524" t="str">
        <f>IF(AG49="","",VLOOKUP(AG49,'シフト記号表（勤務時間帯）'!$C$6:$K$35,9,FALSE))</f>
        <v/>
      </c>
      <c r="AH50" s="524" t="str">
        <f>IF(AH49="","",VLOOKUP(AH49,'シフト記号表（勤務時間帯）'!$C$6:$K$35,9,FALSE))</f>
        <v/>
      </c>
      <c r="AI50" s="524" t="str">
        <f>IF(AI49="","",VLOOKUP(AI49,'シフト記号表（勤務時間帯）'!$C$6:$K$35,9,FALSE))</f>
        <v/>
      </c>
      <c r="AJ50" s="524" t="str">
        <f>IF(AJ49="","",VLOOKUP(AJ49,'シフト記号表（勤務時間帯）'!$C$6:$K$35,9,FALSE))</f>
        <v/>
      </c>
      <c r="AK50" s="524"/>
      <c r="AL50" s="524" t="str">
        <f>IF(AL49="","",VLOOKUP(AL49,'シフト記号表（勤務時間帯）'!$C$6:$K$35,9,FALSE))</f>
        <v/>
      </c>
      <c r="AM50" s="524" t="str">
        <f>IF(AM49="","",VLOOKUP(AM49,'シフト記号表（勤務時間帯）'!$C$6:$K$35,9,FALSE))</f>
        <v/>
      </c>
      <c r="AN50" s="524" t="str">
        <f>IF(AN49="","",VLOOKUP(AN49,'シフト記号表（勤務時間帯）'!$C$6:$K$35,9,FALSE))</f>
        <v/>
      </c>
      <c r="AO50" s="524" t="str">
        <f>IF(AO49="","",VLOOKUP(AO49,'シフト記号表（勤務時間帯）'!$C$6:$K$35,9,FALSE))</f>
        <v/>
      </c>
      <c r="AP50" s="524" t="str">
        <f>IF(AP49="","",VLOOKUP(AP49,'シフト記号表（勤務時間帯）'!$C$6:$K$35,9,FALSE))</f>
        <v/>
      </c>
      <c r="AQ50" s="524" t="str">
        <f>IF(AQ49="","",VLOOKUP(AQ49,'シフト記号表（勤務時間帯）'!$C$6:$K$35,9,FALSE))</f>
        <v/>
      </c>
      <c r="AR50" s="524" t="str">
        <f>IF(AR49="","",VLOOKUP(AR49,'シフト記号表（勤務時間帯）'!$C$6:$K$35,9,FALSE))</f>
        <v/>
      </c>
      <c r="AS50" s="524" t="str">
        <f>IF(AS49="","",VLOOKUP(AS49,'シフト記号表（勤務時間帯）'!$C$6:$K$35,9,FALSE))</f>
        <v/>
      </c>
      <c r="AT50" s="524" t="str">
        <f>IF(AT49="","",VLOOKUP(AT49,'シフト記号表（勤務時間帯）'!$C$6:$K$35,9,FALSE))</f>
        <v/>
      </c>
      <c r="AU50" s="524" t="str">
        <f>IF(AU49="","",VLOOKUP(AU49,'シフト記号表（勤務時間帯）'!$C$6:$K$35,9,FALSE))</f>
        <v/>
      </c>
      <c r="AV50" s="524" t="str">
        <f>IF(AV49="","",VLOOKUP(AV49,'シフト記号表（勤務時間帯）'!$C$6:$K$35,9,FALSE))</f>
        <v/>
      </c>
      <c r="AW50" s="525" t="str">
        <f>IF(AW49="","",VLOOKUP(AW49,'シフト記号表（勤務時間帯）'!$C$6:$K$35,9,FALSE))</f>
        <v/>
      </c>
      <c r="AX50" s="1029">
        <f>IF($BB$4="４週",SUM(S50:AT50),IF($BB$4="暦月",SUM(S50:AW50),""))</f>
        <v>0</v>
      </c>
      <c r="AY50" s="1030"/>
      <c r="AZ50" s="1031">
        <f>IF($BB$4="４週",AX50/4,IF($BB$4="暦月",AX50/($BB$7/7),""))</f>
        <v>0</v>
      </c>
      <c r="BA50" s="1032"/>
      <c r="BB50" s="1022"/>
      <c r="BC50" s="1022"/>
      <c r="BD50" s="1022"/>
      <c r="BE50" s="1022"/>
      <c r="BF50" s="1022"/>
      <c r="BG50" s="1023"/>
    </row>
    <row r="51" spans="1:59" s="409" customFormat="1" ht="20.25" customHeight="1" thickBot="1" x14ac:dyDescent="0.35">
      <c r="A51" s="1131"/>
      <c r="B51" s="1011"/>
      <c r="C51" s="1011"/>
      <c r="D51" s="1011"/>
      <c r="E51" s="1011"/>
      <c r="F51" s="1147"/>
      <c r="G51" s="516">
        <f>B49</f>
        <v>0</v>
      </c>
      <c r="H51" s="1150"/>
      <c r="I51" s="1151"/>
      <c r="J51" s="1159"/>
      <c r="K51" s="1001"/>
      <c r="L51" s="1001"/>
      <c r="M51" s="1001"/>
      <c r="N51" s="1001"/>
      <c r="O51" s="1110"/>
      <c r="P51" s="1033" t="s">
        <v>503</v>
      </c>
      <c r="Q51" s="1034"/>
      <c r="R51" s="1035"/>
      <c r="S51" s="529" t="str">
        <f>IF(S49="","",VLOOKUP(S49,'シフト記号表（勤務時間帯）'!$C$6:$U$35,19,FALSE))</f>
        <v/>
      </c>
      <c r="T51" s="530" t="str">
        <f>IF(T49="","",VLOOKUP(T49,'シフト記号表（勤務時間帯）'!$C$6:$U$35,19,FALSE))</f>
        <v/>
      </c>
      <c r="U51" s="530" t="str">
        <f>IF(U49="","",VLOOKUP(U49,'シフト記号表（勤務時間帯）'!$C$6:$U$35,19,FALSE))</f>
        <v/>
      </c>
      <c r="V51" s="530" t="str">
        <f>IF(V49="","",VLOOKUP(V49,'シフト記号表（勤務時間帯）'!$C$6:$U$35,19,FALSE))</f>
        <v/>
      </c>
      <c r="W51" s="530" t="str">
        <f>IF(W49="","",VLOOKUP(W49,'シフト記号表（勤務時間帯）'!$C$6:$U$35,19,FALSE))</f>
        <v/>
      </c>
      <c r="X51" s="530" t="str">
        <f>IF(X49="","",VLOOKUP(X49,'シフト記号表（勤務時間帯）'!$C$6:$U$35,19,FALSE))</f>
        <v/>
      </c>
      <c r="Y51" s="530" t="str">
        <f>IF(Y49="","",VLOOKUP(Y49,'シフト記号表（勤務時間帯）'!$C$6:$U$35,19,FALSE))</f>
        <v/>
      </c>
      <c r="Z51" s="530" t="str">
        <f>IF(Z49="","",VLOOKUP(Z49,'シフト記号表（勤務時間帯）'!$C$6:$U$35,19,FALSE))</f>
        <v/>
      </c>
      <c r="AA51" s="530" t="str">
        <f>IF(AA49="","",VLOOKUP(AA49,'シフト記号表（勤務時間帯）'!$C$6:$U$35,19,FALSE))</f>
        <v/>
      </c>
      <c r="AB51" s="530" t="str">
        <f>IF(AB49="","",VLOOKUP(AB49,'シフト記号表（勤務時間帯）'!$C$6:$U$35,19,FALSE))</f>
        <v/>
      </c>
      <c r="AC51" s="530" t="str">
        <f>IF(AC49="","",VLOOKUP(AC49,'シフト記号表（勤務時間帯）'!$C$6:$U$35,19,FALSE))</f>
        <v/>
      </c>
      <c r="AD51" s="530" t="str">
        <f>IF(AD49="","",VLOOKUP(AD49,'シフト記号表（勤務時間帯）'!$C$6:$U$35,19,FALSE))</f>
        <v/>
      </c>
      <c r="AE51" s="530" t="str">
        <f>IF(AE49="","",VLOOKUP(AE49,'シフト記号表（勤務時間帯）'!$C$6:$U$35,19,FALSE))</f>
        <v/>
      </c>
      <c r="AF51" s="530" t="str">
        <f>IF(AF49="","",VLOOKUP(AF49,'シフト記号表（勤務時間帯）'!$C$6:$U$35,19,FALSE))</f>
        <v/>
      </c>
      <c r="AG51" s="530" t="str">
        <f>IF(AG49="","",VLOOKUP(AG49,'シフト記号表（勤務時間帯）'!$C$6:$U$35,19,FALSE))</f>
        <v/>
      </c>
      <c r="AH51" s="530" t="str">
        <f>IF(AH49="","",VLOOKUP(AH49,'シフト記号表（勤務時間帯）'!$C$6:$U$35,19,FALSE))</f>
        <v/>
      </c>
      <c r="AI51" s="530" t="str">
        <f>IF(AI49="","",VLOOKUP(AI49,'シフト記号表（勤務時間帯）'!$C$6:$U$35,19,FALSE))</f>
        <v/>
      </c>
      <c r="AJ51" s="530" t="str">
        <f>IF(AJ49="","",VLOOKUP(AJ49,'シフト記号表（勤務時間帯）'!$C$6:$U$35,19,FALSE))</f>
        <v/>
      </c>
      <c r="AK51" s="530"/>
      <c r="AL51" s="530" t="str">
        <f>IF(AL49="","",VLOOKUP(AL49,'シフト記号表（勤務時間帯）'!$C$6:$U$35,19,FALSE))</f>
        <v/>
      </c>
      <c r="AM51" s="530" t="str">
        <f>IF(AM49="","",VLOOKUP(AM49,'シフト記号表（勤務時間帯）'!$C$6:$U$35,19,FALSE))</f>
        <v/>
      </c>
      <c r="AN51" s="530" t="str">
        <f>IF(AN49="","",VLOOKUP(AN49,'シフト記号表（勤務時間帯）'!$C$6:$U$35,19,FALSE))</f>
        <v/>
      </c>
      <c r="AO51" s="530" t="str">
        <f>IF(AO49="","",VLOOKUP(AO49,'シフト記号表（勤務時間帯）'!$C$6:$U$35,19,FALSE))</f>
        <v/>
      </c>
      <c r="AP51" s="530" t="str">
        <f>IF(AP49="","",VLOOKUP(AP49,'シフト記号表（勤務時間帯）'!$C$6:$U$35,19,FALSE))</f>
        <v/>
      </c>
      <c r="AQ51" s="530" t="str">
        <f>IF(AQ49="","",VLOOKUP(AQ49,'シフト記号表（勤務時間帯）'!$C$6:$U$35,19,FALSE))</f>
        <v/>
      </c>
      <c r="AR51" s="530" t="str">
        <f>IF(AR49="","",VLOOKUP(AR49,'シフト記号表（勤務時間帯）'!$C$6:$U$35,19,FALSE))</f>
        <v/>
      </c>
      <c r="AS51" s="530" t="str">
        <f>IF(AS49="","",VLOOKUP(AS49,'シフト記号表（勤務時間帯）'!$C$6:$U$35,19,FALSE))</f>
        <v/>
      </c>
      <c r="AT51" s="530" t="str">
        <f>IF(AT49="","",VLOOKUP(AT49,'シフト記号表（勤務時間帯）'!$C$6:$U$35,19,FALSE))</f>
        <v/>
      </c>
      <c r="AU51" s="530" t="str">
        <f>IF(AU49="","",VLOOKUP(AU49,'シフト記号表（勤務時間帯）'!$C$6:$U$35,19,FALSE))</f>
        <v/>
      </c>
      <c r="AV51" s="530" t="str">
        <f>IF(AV49="","",VLOOKUP(AV49,'シフト記号表（勤務時間帯）'!$C$6:$U$35,19,FALSE))</f>
        <v/>
      </c>
      <c r="AW51" s="531" t="str">
        <f>IF(AW49="","",VLOOKUP(AW49,'シフト記号表（勤務時間帯）'!$C$6:$U$35,19,FALSE))</f>
        <v/>
      </c>
      <c r="AX51" s="1036">
        <f>IF($BB$4="４週",SUM(S51:AT51),IF($BB$4="暦月",SUM(S51:AW51),""))</f>
        <v>0</v>
      </c>
      <c r="AY51" s="1037"/>
      <c r="AZ51" s="1038">
        <f>IF($BB$4="４週",AX51/4,IF($BB$4="暦月",AX51/($BB$7/7),""))</f>
        <v>0</v>
      </c>
      <c r="BA51" s="1039"/>
      <c r="BB51" s="1024"/>
      <c r="BC51" s="1024"/>
      <c r="BD51" s="1024"/>
      <c r="BE51" s="1024"/>
      <c r="BF51" s="1024"/>
      <c r="BG51" s="1025"/>
    </row>
    <row r="52" spans="1:59" s="410" customFormat="1" ht="6" customHeight="1" thickBot="1" x14ac:dyDescent="0.45">
      <c r="A52" s="476"/>
      <c r="B52" s="460"/>
      <c r="C52" s="460"/>
      <c r="D52" s="460"/>
      <c r="E52" s="460"/>
      <c r="F52" s="460"/>
      <c r="G52" s="460"/>
      <c r="H52" s="461"/>
      <c r="I52" s="461"/>
      <c r="J52" s="460"/>
      <c r="K52" s="460"/>
      <c r="L52" s="460"/>
      <c r="M52" s="460"/>
      <c r="N52" s="460"/>
      <c r="O52" s="460"/>
      <c r="P52" s="462"/>
      <c r="Q52" s="462"/>
      <c r="R52" s="462"/>
      <c r="S52" s="534"/>
      <c r="T52" s="534"/>
      <c r="U52" s="534"/>
      <c r="V52" s="534"/>
      <c r="W52" s="534"/>
      <c r="X52" s="534"/>
      <c r="Y52" s="534"/>
      <c r="Z52" s="534"/>
      <c r="AA52" s="534"/>
      <c r="AB52" s="534"/>
      <c r="AC52" s="534"/>
      <c r="AD52" s="534"/>
      <c r="AE52" s="534"/>
      <c r="AF52" s="534"/>
      <c r="AG52" s="534"/>
      <c r="AH52" s="534"/>
      <c r="AI52" s="534"/>
      <c r="AJ52" s="534"/>
      <c r="AK52" s="534"/>
      <c r="AL52" s="534"/>
      <c r="AM52" s="534"/>
      <c r="AN52" s="534"/>
      <c r="AO52" s="534"/>
      <c r="AP52" s="534"/>
      <c r="AQ52" s="534"/>
      <c r="AR52" s="534"/>
      <c r="AS52" s="534"/>
      <c r="AT52" s="534"/>
      <c r="AU52" s="534"/>
      <c r="AV52" s="534"/>
      <c r="AW52" s="534"/>
      <c r="AX52" s="535"/>
      <c r="AY52" s="535"/>
      <c r="AZ52" s="536"/>
      <c r="BA52" s="536"/>
      <c r="BB52" s="463"/>
      <c r="BC52" s="463"/>
      <c r="BD52" s="463"/>
      <c r="BE52" s="463"/>
      <c r="BF52" s="463"/>
      <c r="BG52" s="463"/>
    </row>
    <row r="53" spans="1:59" s="409" customFormat="1" ht="20.25" customHeight="1" x14ac:dyDescent="0.4">
      <c r="A53" s="478"/>
      <c r="B53" s="459"/>
      <c r="C53" s="459"/>
      <c r="D53" s="459"/>
      <c r="E53" s="993" t="s">
        <v>546</v>
      </c>
      <c r="F53" s="993"/>
      <c r="G53" s="993"/>
      <c r="H53" s="993"/>
      <c r="I53" s="993"/>
      <c r="J53" s="993"/>
      <c r="K53" s="993"/>
      <c r="L53" s="993"/>
      <c r="M53" s="993"/>
      <c r="N53" s="993"/>
      <c r="O53" s="993"/>
      <c r="P53" s="993"/>
      <c r="Q53" s="993"/>
      <c r="R53" s="994"/>
      <c r="S53" s="532">
        <f t="shared" ref="S53:AV53" si="1">IF(SUMIF($G$16:$G$51, "生活相談員", S16:S51)=0,"",SUMIF($G$16:$G$51,"生活相談員",S16:S51))</f>
        <v>3.2499999999999991</v>
      </c>
      <c r="T53" s="533">
        <f t="shared" si="1"/>
        <v>3.2499999999999991</v>
      </c>
      <c r="U53" s="533">
        <f t="shared" si="1"/>
        <v>3.2499999999999991</v>
      </c>
      <c r="V53" s="533">
        <f t="shared" si="1"/>
        <v>3.2499999999999991</v>
      </c>
      <c r="W53" s="533">
        <f t="shared" si="1"/>
        <v>3.2499999999999991</v>
      </c>
      <c r="X53" s="533" t="str">
        <f t="shared" si="1"/>
        <v/>
      </c>
      <c r="Y53" s="533" t="str">
        <f t="shared" si="1"/>
        <v/>
      </c>
      <c r="Z53" s="533">
        <f t="shared" si="1"/>
        <v>3.2499999999999991</v>
      </c>
      <c r="AA53" s="533">
        <f t="shared" si="1"/>
        <v>3.2499999999999991</v>
      </c>
      <c r="AB53" s="533">
        <f t="shared" si="1"/>
        <v>3.2499999999999991</v>
      </c>
      <c r="AC53" s="533">
        <f t="shared" si="1"/>
        <v>3.2499999999999991</v>
      </c>
      <c r="AD53" s="533">
        <f t="shared" si="1"/>
        <v>3.2499999999999991</v>
      </c>
      <c r="AE53" s="533" t="str">
        <f t="shared" si="1"/>
        <v/>
      </c>
      <c r="AF53" s="533" t="str">
        <f t="shared" si="1"/>
        <v/>
      </c>
      <c r="AG53" s="533">
        <f t="shared" si="1"/>
        <v>3.2499999999999991</v>
      </c>
      <c r="AH53" s="533">
        <f t="shared" si="1"/>
        <v>3.2499999999999991</v>
      </c>
      <c r="AI53" s="533">
        <f t="shared" si="1"/>
        <v>3.2499999999999991</v>
      </c>
      <c r="AJ53" s="533">
        <f t="shared" si="1"/>
        <v>3.2499999999999991</v>
      </c>
      <c r="AK53" s="533">
        <f t="shared" si="1"/>
        <v>3.2499999999999991</v>
      </c>
      <c r="AL53" s="533" t="str">
        <f t="shared" si="1"/>
        <v/>
      </c>
      <c r="AM53" s="533" t="str">
        <f t="shared" si="1"/>
        <v/>
      </c>
      <c r="AN53" s="533">
        <f t="shared" si="1"/>
        <v>3.2499999999999991</v>
      </c>
      <c r="AO53" s="533">
        <f t="shared" si="1"/>
        <v>3.2499999999999991</v>
      </c>
      <c r="AP53" s="533">
        <f t="shared" si="1"/>
        <v>3.2499999999999991</v>
      </c>
      <c r="AQ53" s="533">
        <f t="shared" si="1"/>
        <v>3.2499999999999991</v>
      </c>
      <c r="AR53" s="533">
        <f t="shared" si="1"/>
        <v>3.2499999999999991</v>
      </c>
      <c r="AS53" s="533" t="str">
        <f t="shared" si="1"/>
        <v/>
      </c>
      <c r="AT53" s="533" t="str">
        <f t="shared" si="1"/>
        <v/>
      </c>
      <c r="AU53" s="533" t="str">
        <f t="shared" si="1"/>
        <v/>
      </c>
      <c r="AV53" s="533" t="str">
        <f t="shared" si="1"/>
        <v/>
      </c>
      <c r="AW53" s="533" t="str">
        <f>IF(SUMIF($G$16:$G$51, "生活相談員", AW16:AW51)=0,"",SUMIF($G$16:$G$51,"生活相談員",AW16:AW51))</f>
        <v/>
      </c>
      <c r="AX53" s="991">
        <f>IF(SUMIF($G$16:$G$51, "生活相談員", AX16:AX51)=0,"",SUMIF($G$16:$G$51,"生活相談員",AX16:AX51))</f>
        <v>64.999999999999986</v>
      </c>
      <c r="AY53" s="991"/>
      <c r="AZ53" s="992">
        <f>IF(SUMIF($G$16:$G$51, "生活相談員", AZ16:AZ51)=0,"",SUMIF($G$16:$G$51,"生活相談員",AZ16:AZ51))</f>
        <v>16.249999999999996</v>
      </c>
      <c r="BA53" s="992"/>
      <c r="BB53" s="990"/>
      <c r="BC53" s="990"/>
      <c r="BD53" s="990"/>
      <c r="BE53" s="990"/>
      <c r="BF53" s="990"/>
      <c r="BG53" s="990"/>
    </row>
    <row r="54" spans="1:59" s="409" customFormat="1" ht="20.25" customHeight="1" x14ac:dyDescent="0.4">
      <c r="A54" s="479"/>
      <c r="B54" s="437"/>
      <c r="C54" s="437"/>
      <c r="D54" s="437"/>
      <c r="E54" s="995" t="s">
        <v>547</v>
      </c>
      <c r="F54" s="995"/>
      <c r="G54" s="995"/>
      <c r="H54" s="995"/>
      <c r="I54" s="995"/>
      <c r="J54" s="995"/>
      <c r="K54" s="995"/>
      <c r="L54" s="995"/>
      <c r="M54" s="995"/>
      <c r="N54" s="995"/>
      <c r="O54" s="995"/>
      <c r="P54" s="995"/>
      <c r="Q54" s="995"/>
      <c r="R54" s="996"/>
      <c r="S54" s="532">
        <f>IF(SUMIF($G$16:$G$51, "介護職員", S16:S51)=0,"",SUMIF($G$16:$G$51,"介護職員",S16:S51))</f>
        <v>6.9999999999999991</v>
      </c>
      <c r="T54" s="533">
        <f>IF(SUMIF($G$16:$G$51, "介護職員", T16:T51)=0,"",SUMIF($G$16:$G$51,"介護職員",T16:T51))</f>
        <v>3.4999999999999996</v>
      </c>
      <c r="U54" s="533">
        <f>IF(SUMIF($G$16:$G$51, "介護職員", U16:U51)=0,"",SUMIF($G$16:$G$51,"介護職員",U16:U51))</f>
        <v>6.9999999999999991</v>
      </c>
      <c r="V54" s="533">
        <f t="shared" ref="V54:AV54" si="2">IF(SUMIF($G$16:$G$51, "介護職員", V16:V51)=0,"",SUMIF($G$16:$G$51,"介護職員",V16:V51))</f>
        <v>3.4999999999999996</v>
      </c>
      <c r="W54" s="533">
        <f t="shared" si="2"/>
        <v>6.9999999999999991</v>
      </c>
      <c r="X54" s="533" t="str">
        <f t="shared" si="2"/>
        <v/>
      </c>
      <c r="Y54" s="533" t="str">
        <f t="shared" si="2"/>
        <v/>
      </c>
      <c r="Z54" s="533">
        <f t="shared" si="2"/>
        <v>6.9999999999999991</v>
      </c>
      <c r="AA54" s="533">
        <f t="shared" si="2"/>
        <v>3.4999999999999996</v>
      </c>
      <c r="AB54" s="533">
        <f t="shared" si="2"/>
        <v>6.9999999999999991</v>
      </c>
      <c r="AC54" s="533">
        <f t="shared" si="2"/>
        <v>3.4999999999999996</v>
      </c>
      <c r="AD54" s="533">
        <f t="shared" si="2"/>
        <v>6.9999999999999991</v>
      </c>
      <c r="AE54" s="533" t="str">
        <f t="shared" si="2"/>
        <v/>
      </c>
      <c r="AF54" s="533" t="str">
        <f t="shared" si="2"/>
        <v/>
      </c>
      <c r="AG54" s="533">
        <f t="shared" si="2"/>
        <v>6.9999999999999991</v>
      </c>
      <c r="AH54" s="533">
        <f t="shared" si="2"/>
        <v>3.4999999999999996</v>
      </c>
      <c r="AI54" s="533">
        <f t="shared" si="2"/>
        <v>6.9999999999999991</v>
      </c>
      <c r="AJ54" s="533">
        <f t="shared" si="2"/>
        <v>3.4999999999999996</v>
      </c>
      <c r="AK54" s="533">
        <f t="shared" si="2"/>
        <v>6.9999999999999991</v>
      </c>
      <c r="AL54" s="533" t="str">
        <f t="shared" si="2"/>
        <v/>
      </c>
      <c r="AM54" s="533" t="str">
        <f t="shared" si="2"/>
        <v/>
      </c>
      <c r="AN54" s="533">
        <f t="shared" si="2"/>
        <v>6.9999999999999991</v>
      </c>
      <c r="AO54" s="533">
        <f t="shared" si="2"/>
        <v>3.4999999999999996</v>
      </c>
      <c r="AP54" s="533">
        <f t="shared" si="2"/>
        <v>6.9999999999999991</v>
      </c>
      <c r="AQ54" s="533">
        <f t="shared" si="2"/>
        <v>3.4999999999999996</v>
      </c>
      <c r="AR54" s="533">
        <f t="shared" si="2"/>
        <v>6.9999999999999991</v>
      </c>
      <c r="AS54" s="533" t="str">
        <f t="shared" si="2"/>
        <v/>
      </c>
      <c r="AT54" s="533" t="str">
        <f t="shared" si="2"/>
        <v/>
      </c>
      <c r="AU54" s="533" t="str">
        <f t="shared" si="2"/>
        <v/>
      </c>
      <c r="AV54" s="533" t="str">
        <f t="shared" si="2"/>
        <v/>
      </c>
      <c r="AW54" s="533" t="str">
        <f>IF(SUMIF($G$16:$G$51, "介護職員", AW16:AW51)=0,"",SUMIF($G$16:$G$51,"介護職員",AW16:AW51))</f>
        <v/>
      </c>
      <c r="AX54" s="991">
        <f>IF(SUMIF($G$16:$G$51, "介護職員", AX16:AX51)=0,"",SUMIF($G$16:$G$51,"介護職員",AX16:AX51))</f>
        <v>111.99999999999997</v>
      </c>
      <c r="AY54" s="991"/>
      <c r="AZ54" s="992">
        <f>IF(SUMIF($G$16:$G$51, "介護職員", AZ16:AZ51)=0,"",SUMIF($G$16:$G$51,"介護職員",AZ16:AZ51))</f>
        <v>27.999999999999993</v>
      </c>
      <c r="BA54" s="992"/>
      <c r="BB54" s="990"/>
      <c r="BC54" s="990"/>
      <c r="BD54" s="990"/>
      <c r="BE54" s="990"/>
      <c r="BF54" s="990"/>
      <c r="BG54" s="990"/>
    </row>
    <row r="55" spans="1:59" s="409" customFormat="1" ht="20.25" customHeight="1" x14ac:dyDescent="0.4">
      <c r="A55" s="479"/>
      <c r="B55" s="437"/>
      <c r="C55" s="437"/>
      <c r="D55" s="437"/>
      <c r="E55" s="995" t="s">
        <v>548</v>
      </c>
      <c r="F55" s="995"/>
      <c r="G55" s="995"/>
      <c r="H55" s="995"/>
      <c r="I55" s="995"/>
      <c r="J55" s="995"/>
      <c r="K55" s="995"/>
      <c r="L55" s="995"/>
      <c r="M55" s="995"/>
      <c r="N55" s="995"/>
      <c r="O55" s="995"/>
      <c r="P55" s="995"/>
      <c r="Q55" s="995"/>
      <c r="R55" s="996"/>
      <c r="S55" s="539">
        <v>20</v>
      </c>
      <c r="T55" s="540">
        <v>10</v>
      </c>
      <c r="U55" s="539">
        <v>20</v>
      </c>
      <c r="V55" s="540">
        <v>10</v>
      </c>
      <c r="W55" s="539">
        <v>20</v>
      </c>
      <c r="X55" s="540"/>
      <c r="Y55" s="539"/>
      <c r="Z55" s="539">
        <v>20</v>
      </c>
      <c r="AA55" s="540">
        <v>10</v>
      </c>
      <c r="AB55" s="539">
        <v>20</v>
      </c>
      <c r="AC55" s="540">
        <v>10</v>
      </c>
      <c r="AD55" s="539">
        <v>20</v>
      </c>
      <c r="AE55" s="539"/>
      <c r="AF55" s="540"/>
      <c r="AG55" s="539">
        <v>20</v>
      </c>
      <c r="AH55" s="540">
        <v>10</v>
      </c>
      <c r="AI55" s="539">
        <v>20</v>
      </c>
      <c r="AJ55" s="540">
        <v>10</v>
      </c>
      <c r="AK55" s="539">
        <v>20</v>
      </c>
      <c r="AL55" s="540"/>
      <c r="AM55" s="539"/>
      <c r="AN55" s="539">
        <v>20</v>
      </c>
      <c r="AO55" s="540">
        <v>10</v>
      </c>
      <c r="AP55" s="539">
        <v>20</v>
      </c>
      <c r="AQ55" s="540">
        <v>10</v>
      </c>
      <c r="AR55" s="539">
        <v>20</v>
      </c>
      <c r="AS55" s="539"/>
      <c r="AT55" s="540"/>
      <c r="AU55" s="539"/>
      <c r="AV55" s="540"/>
      <c r="AW55" s="539"/>
      <c r="AX55" s="1145"/>
      <c r="AY55" s="1145"/>
      <c r="AZ55" s="1145"/>
      <c r="BA55" s="1145"/>
      <c r="BB55" s="990"/>
      <c r="BC55" s="990"/>
      <c r="BD55" s="990"/>
      <c r="BE55" s="990"/>
      <c r="BF55" s="990"/>
      <c r="BG55" s="990"/>
    </row>
    <row r="56" spans="1:59" s="409" customFormat="1" ht="20.25" customHeight="1" x14ac:dyDescent="0.4">
      <c r="A56" s="479"/>
      <c r="B56" s="437"/>
      <c r="C56" s="437"/>
      <c r="D56" s="437"/>
      <c r="E56" s="995" t="s">
        <v>554</v>
      </c>
      <c r="F56" s="995"/>
      <c r="G56" s="995"/>
      <c r="H56" s="995"/>
      <c r="I56" s="995"/>
      <c r="J56" s="995"/>
      <c r="K56" s="995"/>
      <c r="L56" s="995"/>
      <c r="M56" s="995"/>
      <c r="N56" s="995"/>
      <c r="O56" s="995"/>
      <c r="P56" s="995"/>
      <c r="Q56" s="995"/>
      <c r="R56" s="996"/>
      <c r="S56" s="539">
        <v>3.5</v>
      </c>
      <c r="T56" s="540">
        <v>3.5</v>
      </c>
      <c r="U56" s="539">
        <v>3.5</v>
      </c>
      <c r="V56" s="540">
        <v>3.5</v>
      </c>
      <c r="W56" s="539">
        <v>3.5</v>
      </c>
      <c r="X56" s="540"/>
      <c r="Y56" s="539"/>
      <c r="Z56" s="540">
        <v>3.5</v>
      </c>
      <c r="AA56" s="539">
        <v>3.5</v>
      </c>
      <c r="AB56" s="540">
        <v>3.5</v>
      </c>
      <c r="AC56" s="539">
        <v>3.5</v>
      </c>
      <c r="AD56" s="540">
        <v>3.5</v>
      </c>
      <c r="AE56" s="539"/>
      <c r="AF56" s="540"/>
      <c r="AG56" s="539">
        <v>3.5</v>
      </c>
      <c r="AH56" s="540">
        <v>3.5</v>
      </c>
      <c r="AI56" s="539">
        <v>3.5</v>
      </c>
      <c r="AJ56" s="540">
        <v>3.5</v>
      </c>
      <c r="AK56" s="539">
        <v>3.5</v>
      </c>
      <c r="AL56" s="540"/>
      <c r="AM56" s="539"/>
      <c r="AN56" s="540">
        <v>3.5</v>
      </c>
      <c r="AO56" s="539">
        <v>3.5</v>
      </c>
      <c r="AP56" s="540">
        <v>3.5</v>
      </c>
      <c r="AQ56" s="539">
        <v>3.5</v>
      </c>
      <c r="AR56" s="540">
        <v>3.5</v>
      </c>
      <c r="AS56" s="539"/>
      <c r="AT56" s="540"/>
      <c r="AU56" s="539"/>
      <c r="AV56" s="540"/>
      <c r="AW56" s="539"/>
      <c r="AX56" s="1145"/>
      <c r="AY56" s="1145"/>
      <c r="AZ56" s="1145"/>
      <c r="BA56" s="1145"/>
      <c r="BB56" s="990"/>
      <c r="BC56" s="990"/>
      <c r="BD56" s="990"/>
      <c r="BE56" s="990"/>
      <c r="BF56" s="990"/>
      <c r="BG56" s="990"/>
    </row>
    <row r="57" spans="1:59" s="409" customFormat="1" ht="20.25" customHeight="1" thickBot="1" x14ac:dyDescent="0.45">
      <c r="A57" s="480"/>
      <c r="B57" s="471"/>
      <c r="C57" s="471"/>
      <c r="D57" s="471"/>
      <c r="E57" s="997" t="s">
        <v>549</v>
      </c>
      <c r="F57" s="997"/>
      <c r="G57" s="997"/>
      <c r="H57" s="997"/>
      <c r="I57" s="997"/>
      <c r="J57" s="997"/>
      <c r="K57" s="997"/>
      <c r="L57" s="997"/>
      <c r="M57" s="997"/>
      <c r="N57" s="997"/>
      <c r="O57" s="997"/>
      <c r="P57" s="997"/>
      <c r="Q57" s="997"/>
      <c r="R57" s="998"/>
      <c r="S57" s="532">
        <f>IF(S56&lt;&gt;"",IF(S55&gt;15,((S55-15)/5+1)*S56,S56),"")</f>
        <v>7</v>
      </c>
      <c r="T57" s="533">
        <f t="shared" ref="T57:AW57" si="3">IF(T56&lt;&gt;"",IF(T55&gt;15,((T55-15)/5+1)*T56,T56),"")</f>
        <v>3.5</v>
      </c>
      <c r="U57" s="533">
        <f>IF(U56&lt;&gt;"",IF(U55&gt;15,((U55-15)/5+1)*U56,U56),"")</f>
        <v>7</v>
      </c>
      <c r="V57" s="533">
        <f t="shared" si="3"/>
        <v>3.5</v>
      </c>
      <c r="W57" s="533">
        <f t="shared" si="3"/>
        <v>7</v>
      </c>
      <c r="X57" s="533" t="str">
        <f t="shared" si="3"/>
        <v/>
      </c>
      <c r="Y57" s="533" t="str">
        <f t="shared" si="3"/>
        <v/>
      </c>
      <c r="Z57" s="533">
        <f t="shared" si="3"/>
        <v>7</v>
      </c>
      <c r="AA57" s="533">
        <f t="shared" si="3"/>
        <v>3.5</v>
      </c>
      <c r="AB57" s="533">
        <f t="shared" si="3"/>
        <v>7</v>
      </c>
      <c r="AC57" s="533">
        <f t="shared" si="3"/>
        <v>3.5</v>
      </c>
      <c r="AD57" s="533">
        <f t="shared" si="3"/>
        <v>7</v>
      </c>
      <c r="AE57" s="533" t="str">
        <f t="shared" si="3"/>
        <v/>
      </c>
      <c r="AF57" s="533" t="str">
        <f t="shared" si="3"/>
        <v/>
      </c>
      <c r="AG57" s="533">
        <f t="shared" si="3"/>
        <v>7</v>
      </c>
      <c r="AH57" s="533">
        <f t="shared" si="3"/>
        <v>3.5</v>
      </c>
      <c r="AI57" s="533">
        <f t="shared" si="3"/>
        <v>7</v>
      </c>
      <c r="AJ57" s="533">
        <f t="shared" si="3"/>
        <v>3.5</v>
      </c>
      <c r="AK57" s="533">
        <f t="shared" si="3"/>
        <v>7</v>
      </c>
      <c r="AL57" s="533" t="str">
        <f t="shared" si="3"/>
        <v/>
      </c>
      <c r="AM57" s="533" t="str">
        <f t="shared" si="3"/>
        <v/>
      </c>
      <c r="AN57" s="533">
        <f t="shared" si="3"/>
        <v>7</v>
      </c>
      <c r="AO57" s="533">
        <f t="shared" si="3"/>
        <v>3.5</v>
      </c>
      <c r="AP57" s="533">
        <f t="shared" si="3"/>
        <v>7</v>
      </c>
      <c r="AQ57" s="533">
        <f t="shared" si="3"/>
        <v>3.5</v>
      </c>
      <c r="AR57" s="533">
        <f t="shared" si="3"/>
        <v>7</v>
      </c>
      <c r="AS57" s="533" t="str">
        <f t="shared" si="3"/>
        <v/>
      </c>
      <c r="AT57" s="533" t="str">
        <f t="shared" si="3"/>
        <v/>
      </c>
      <c r="AU57" s="533" t="str">
        <f t="shared" si="3"/>
        <v/>
      </c>
      <c r="AV57" s="533" t="str">
        <f t="shared" si="3"/>
        <v/>
      </c>
      <c r="AW57" s="544" t="str">
        <f t="shared" si="3"/>
        <v/>
      </c>
      <c r="AX57" s="1145"/>
      <c r="AY57" s="1145"/>
      <c r="AZ57" s="1145"/>
      <c r="BA57" s="1145"/>
      <c r="BB57" s="990"/>
      <c r="BC57" s="990"/>
      <c r="BD57" s="990"/>
      <c r="BE57" s="990"/>
      <c r="BF57" s="990"/>
      <c r="BG57" s="990"/>
    </row>
    <row r="58" spans="1:59" s="409" customFormat="1" ht="20.25" customHeight="1" x14ac:dyDescent="0.3">
      <c r="A58" s="1132" t="s">
        <v>508</v>
      </c>
      <c r="B58" s="1081"/>
      <c r="C58" s="1081"/>
      <c r="D58" s="1081"/>
      <c r="E58" s="1081"/>
      <c r="F58" s="1081"/>
      <c r="G58" s="1081"/>
      <c r="H58" s="1081"/>
      <c r="I58" s="1081"/>
      <c r="J58" s="980" t="s">
        <v>504</v>
      </c>
      <c r="K58" s="981"/>
      <c r="L58" s="981"/>
      <c r="M58" s="981"/>
      <c r="N58" s="981"/>
      <c r="O58" s="981"/>
      <c r="P58" s="981"/>
      <c r="Q58" s="981"/>
      <c r="R58" s="982"/>
      <c r="S58" s="532">
        <f t="shared" ref="S58:AH61" si="4">IF($J58="","",IF(COUNTIFS($G$16:$G$51,$J58,S$16:S$51,"&gt;0")=0,"",COUNTIFS($G$16:$G$51,$J58,S$16:S$51,"&gt;0")))</f>
        <v>1</v>
      </c>
      <c r="T58" s="533">
        <f t="shared" si="4"/>
        <v>1</v>
      </c>
      <c r="U58" s="533">
        <f t="shared" si="4"/>
        <v>1</v>
      </c>
      <c r="V58" s="533">
        <f t="shared" si="4"/>
        <v>1</v>
      </c>
      <c r="W58" s="533">
        <f t="shared" si="4"/>
        <v>1</v>
      </c>
      <c r="X58" s="533" t="str">
        <f t="shared" si="4"/>
        <v/>
      </c>
      <c r="Y58" s="533" t="str">
        <f t="shared" si="4"/>
        <v/>
      </c>
      <c r="Z58" s="533">
        <f t="shared" si="4"/>
        <v>1</v>
      </c>
      <c r="AA58" s="533">
        <f t="shared" si="4"/>
        <v>1</v>
      </c>
      <c r="AB58" s="533">
        <f t="shared" si="4"/>
        <v>1</v>
      </c>
      <c r="AC58" s="533">
        <f t="shared" si="4"/>
        <v>1</v>
      </c>
      <c r="AD58" s="533">
        <f t="shared" si="4"/>
        <v>1</v>
      </c>
      <c r="AE58" s="533" t="str">
        <f t="shared" si="4"/>
        <v/>
      </c>
      <c r="AF58" s="533" t="str">
        <f t="shared" si="4"/>
        <v/>
      </c>
      <c r="AG58" s="533">
        <f t="shared" si="4"/>
        <v>1</v>
      </c>
      <c r="AH58" s="533">
        <f t="shared" si="4"/>
        <v>1</v>
      </c>
      <c r="AI58" s="533">
        <f t="shared" ref="AI58:AW61" si="5">IF($J58="","",IF(COUNTIFS($G$16:$G$51,$J58,AI$16:AI$51,"&gt;0")=0,"",COUNTIFS($G$16:$G$51,$J58,AI$16:AI$51,"&gt;0")))</f>
        <v>1</v>
      </c>
      <c r="AJ58" s="533">
        <f t="shared" si="5"/>
        <v>1</v>
      </c>
      <c r="AK58" s="533">
        <f t="shared" si="5"/>
        <v>1</v>
      </c>
      <c r="AL58" s="533" t="str">
        <f t="shared" si="5"/>
        <v/>
      </c>
      <c r="AM58" s="533" t="str">
        <f t="shared" si="5"/>
        <v/>
      </c>
      <c r="AN58" s="533">
        <f t="shared" si="5"/>
        <v>1</v>
      </c>
      <c r="AO58" s="533">
        <f t="shared" si="5"/>
        <v>1</v>
      </c>
      <c r="AP58" s="533">
        <f t="shared" si="5"/>
        <v>1</v>
      </c>
      <c r="AQ58" s="533">
        <f t="shared" si="5"/>
        <v>1</v>
      </c>
      <c r="AR58" s="533">
        <f t="shared" si="5"/>
        <v>1</v>
      </c>
      <c r="AS58" s="533" t="str">
        <f t="shared" si="5"/>
        <v/>
      </c>
      <c r="AT58" s="533" t="str">
        <f t="shared" si="5"/>
        <v/>
      </c>
      <c r="AU58" s="533" t="str">
        <f t="shared" si="5"/>
        <v/>
      </c>
      <c r="AV58" s="533" t="str">
        <f t="shared" si="5"/>
        <v/>
      </c>
      <c r="AW58" s="533" t="str">
        <f t="shared" si="5"/>
        <v/>
      </c>
      <c r="AX58" s="1145"/>
      <c r="AY58" s="1145"/>
      <c r="AZ58" s="1145"/>
      <c r="BA58" s="1145"/>
      <c r="BB58" s="990"/>
      <c r="BC58" s="990"/>
      <c r="BD58" s="990"/>
      <c r="BE58" s="990"/>
      <c r="BF58" s="990"/>
      <c r="BG58" s="990"/>
    </row>
    <row r="59" spans="1:59" s="409" customFormat="1" ht="20.25" customHeight="1" x14ac:dyDescent="0.3">
      <c r="A59" s="1133"/>
      <c r="B59" s="1083"/>
      <c r="C59" s="1083"/>
      <c r="D59" s="1083"/>
      <c r="E59" s="1083"/>
      <c r="F59" s="1083"/>
      <c r="G59" s="1083"/>
      <c r="H59" s="1083"/>
      <c r="I59" s="1083"/>
      <c r="J59" s="983" t="s">
        <v>506</v>
      </c>
      <c r="K59" s="984"/>
      <c r="L59" s="984"/>
      <c r="M59" s="984"/>
      <c r="N59" s="984"/>
      <c r="O59" s="984"/>
      <c r="P59" s="984"/>
      <c r="Q59" s="984"/>
      <c r="R59" s="985"/>
      <c r="S59" s="532">
        <f t="shared" si="4"/>
        <v>1</v>
      </c>
      <c r="T59" s="533">
        <f t="shared" si="4"/>
        <v>1</v>
      </c>
      <c r="U59" s="533">
        <f t="shared" si="4"/>
        <v>1</v>
      </c>
      <c r="V59" s="533">
        <f t="shared" si="4"/>
        <v>1</v>
      </c>
      <c r="W59" s="533">
        <f t="shared" si="4"/>
        <v>1</v>
      </c>
      <c r="X59" s="533" t="str">
        <f t="shared" si="4"/>
        <v/>
      </c>
      <c r="Y59" s="533" t="str">
        <f t="shared" si="4"/>
        <v/>
      </c>
      <c r="Z59" s="533">
        <f t="shared" si="4"/>
        <v>1</v>
      </c>
      <c r="AA59" s="533">
        <f t="shared" si="4"/>
        <v>1</v>
      </c>
      <c r="AB59" s="533">
        <f t="shared" si="4"/>
        <v>1</v>
      </c>
      <c r="AC59" s="533">
        <f t="shared" si="4"/>
        <v>1</v>
      </c>
      <c r="AD59" s="533">
        <f t="shared" si="4"/>
        <v>1</v>
      </c>
      <c r="AE59" s="533" t="str">
        <f t="shared" si="4"/>
        <v/>
      </c>
      <c r="AF59" s="533" t="str">
        <f t="shared" si="4"/>
        <v/>
      </c>
      <c r="AG59" s="533">
        <f t="shared" si="4"/>
        <v>1</v>
      </c>
      <c r="AH59" s="533">
        <f t="shared" si="4"/>
        <v>1</v>
      </c>
      <c r="AI59" s="533">
        <f t="shared" si="5"/>
        <v>1</v>
      </c>
      <c r="AJ59" s="533">
        <f t="shared" si="5"/>
        <v>1</v>
      </c>
      <c r="AK59" s="533">
        <f t="shared" si="5"/>
        <v>1</v>
      </c>
      <c r="AL59" s="533" t="str">
        <f t="shared" si="5"/>
        <v/>
      </c>
      <c r="AM59" s="533" t="str">
        <f t="shared" si="5"/>
        <v/>
      </c>
      <c r="AN59" s="533">
        <f t="shared" si="5"/>
        <v>1</v>
      </c>
      <c r="AO59" s="533">
        <f t="shared" si="5"/>
        <v>1</v>
      </c>
      <c r="AP59" s="533">
        <f t="shared" si="5"/>
        <v>1</v>
      </c>
      <c r="AQ59" s="533">
        <f t="shared" si="5"/>
        <v>1</v>
      </c>
      <c r="AR59" s="533">
        <f t="shared" si="5"/>
        <v>1</v>
      </c>
      <c r="AS59" s="533" t="str">
        <f t="shared" si="5"/>
        <v/>
      </c>
      <c r="AT59" s="533" t="str">
        <f t="shared" si="5"/>
        <v/>
      </c>
      <c r="AU59" s="533" t="str">
        <f t="shared" si="5"/>
        <v/>
      </c>
      <c r="AV59" s="533" t="str">
        <f t="shared" si="5"/>
        <v/>
      </c>
      <c r="AW59" s="533" t="str">
        <f t="shared" si="5"/>
        <v/>
      </c>
      <c r="AX59" s="1145"/>
      <c r="AY59" s="1145"/>
      <c r="AZ59" s="1145"/>
      <c r="BA59" s="1145"/>
      <c r="BB59" s="990"/>
      <c r="BC59" s="990"/>
      <c r="BD59" s="990"/>
      <c r="BE59" s="990"/>
      <c r="BF59" s="990"/>
      <c r="BG59" s="990"/>
    </row>
    <row r="60" spans="1:59" s="409" customFormat="1" ht="20.25" customHeight="1" x14ac:dyDescent="0.3">
      <c r="A60" s="1133"/>
      <c r="B60" s="1083"/>
      <c r="C60" s="1083"/>
      <c r="D60" s="1083"/>
      <c r="E60" s="1083"/>
      <c r="F60" s="1083"/>
      <c r="G60" s="1083"/>
      <c r="H60" s="1083"/>
      <c r="I60" s="1083"/>
      <c r="J60" s="983" t="s">
        <v>505</v>
      </c>
      <c r="K60" s="984"/>
      <c r="L60" s="984"/>
      <c r="M60" s="984"/>
      <c r="N60" s="984"/>
      <c r="O60" s="984"/>
      <c r="P60" s="984"/>
      <c r="Q60" s="984"/>
      <c r="R60" s="985"/>
      <c r="S60" s="532">
        <f t="shared" si="4"/>
        <v>2</v>
      </c>
      <c r="T60" s="533">
        <f t="shared" si="4"/>
        <v>1</v>
      </c>
      <c r="U60" s="533">
        <f t="shared" si="4"/>
        <v>2</v>
      </c>
      <c r="V60" s="533">
        <f t="shared" si="4"/>
        <v>1</v>
      </c>
      <c r="W60" s="533">
        <f t="shared" si="4"/>
        <v>2</v>
      </c>
      <c r="X60" s="533" t="str">
        <f t="shared" si="4"/>
        <v/>
      </c>
      <c r="Y60" s="533" t="str">
        <f t="shared" si="4"/>
        <v/>
      </c>
      <c r="Z60" s="533">
        <f t="shared" si="4"/>
        <v>2</v>
      </c>
      <c r="AA60" s="533">
        <f t="shared" si="4"/>
        <v>1</v>
      </c>
      <c r="AB60" s="533">
        <f t="shared" si="4"/>
        <v>2</v>
      </c>
      <c r="AC60" s="533">
        <f t="shared" si="4"/>
        <v>1</v>
      </c>
      <c r="AD60" s="533">
        <f t="shared" si="4"/>
        <v>2</v>
      </c>
      <c r="AE60" s="533" t="str">
        <f t="shared" si="4"/>
        <v/>
      </c>
      <c r="AF60" s="533" t="str">
        <f t="shared" si="4"/>
        <v/>
      </c>
      <c r="AG60" s="533">
        <f t="shared" si="4"/>
        <v>2</v>
      </c>
      <c r="AH60" s="533">
        <f t="shared" si="4"/>
        <v>1</v>
      </c>
      <c r="AI60" s="533">
        <f t="shared" si="5"/>
        <v>2</v>
      </c>
      <c r="AJ60" s="533">
        <f t="shared" si="5"/>
        <v>1</v>
      </c>
      <c r="AK60" s="533">
        <f t="shared" si="5"/>
        <v>2</v>
      </c>
      <c r="AL60" s="533" t="str">
        <f t="shared" si="5"/>
        <v/>
      </c>
      <c r="AM60" s="533" t="str">
        <f t="shared" si="5"/>
        <v/>
      </c>
      <c r="AN60" s="533">
        <f t="shared" si="5"/>
        <v>2</v>
      </c>
      <c r="AO60" s="533">
        <f t="shared" si="5"/>
        <v>1</v>
      </c>
      <c r="AP60" s="533">
        <f t="shared" si="5"/>
        <v>2</v>
      </c>
      <c r="AQ60" s="533">
        <f t="shared" si="5"/>
        <v>1</v>
      </c>
      <c r="AR60" s="533">
        <f t="shared" si="5"/>
        <v>2</v>
      </c>
      <c r="AS60" s="533" t="str">
        <f t="shared" si="5"/>
        <v/>
      </c>
      <c r="AT60" s="533" t="str">
        <f t="shared" si="5"/>
        <v/>
      </c>
      <c r="AU60" s="533" t="str">
        <f t="shared" si="5"/>
        <v/>
      </c>
      <c r="AV60" s="533" t="str">
        <f t="shared" si="5"/>
        <v/>
      </c>
      <c r="AW60" s="533" t="str">
        <f t="shared" si="5"/>
        <v/>
      </c>
      <c r="AX60" s="1145"/>
      <c r="AY60" s="1145"/>
      <c r="AZ60" s="1145"/>
      <c r="BA60" s="1145"/>
      <c r="BB60" s="990"/>
      <c r="BC60" s="990"/>
      <c r="BD60" s="990"/>
      <c r="BE60" s="990"/>
      <c r="BF60" s="990"/>
      <c r="BG60" s="990"/>
    </row>
    <row r="61" spans="1:59" s="409" customFormat="1" ht="20.25" customHeight="1" x14ac:dyDescent="0.3">
      <c r="A61" s="1133"/>
      <c r="B61" s="1083"/>
      <c r="C61" s="1083"/>
      <c r="D61" s="1083"/>
      <c r="E61" s="1083"/>
      <c r="F61" s="1083"/>
      <c r="G61" s="1083"/>
      <c r="H61" s="1083"/>
      <c r="I61" s="1083"/>
      <c r="J61" s="983" t="s">
        <v>507</v>
      </c>
      <c r="K61" s="984"/>
      <c r="L61" s="984"/>
      <c r="M61" s="984"/>
      <c r="N61" s="984"/>
      <c r="O61" s="984"/>
      <c r="P61" s="984"/>
      <c r="Q61" s="984"/>
      <c r="R61" s="985"/>
      <c r="S61" s="532">
        <f t="shared" si="4"/>
        <v>1</v>
      </c>
      <c r="T61" s="533">
        <f t="shared" si="4"/>
        <v>1</v>
      </c>
      <c r="U61" s="533">
        <f t="shared" si="4"/>
        <v>1</v>
      </c>
      <c r="V61" s="533">
        <f t="shared" si="4"/>
        <v>1</v>
      </c>
      <c r="W61" s="533">
        <f t="shared" si="4"/>
        <v>1</v>
      </c>
      <c r="X61" s="533" t="str">
        <f t="shared" si="4"/>
        <v/>
      </c>
      <c r="Y61" s="533" t="str">
        <f t="shared" si="4"/>
        <v/>
      </c>
      <c r="Z61" s="533">
        <f t="shared" si="4"/>
        <v>1</v>
      </c>
      <c r="AA61" s="533">
        <f t="shared" si="4"/>
        <v>1</v>
      </c>
      <c r="AB61" s="533">
        <f t="shared" si="4"/>
        <v>1</v>
      </c>
      <c r="AC61" s="533">
        <f t="shared" si="4"/>
        <v>1</v>
      </c>
      <c r="AD61" s="533">
        <f t="shared" si="4"/>
        <v>1</v>
      </c>
      <c r="AE61" s="533" t="str">
        <f t="shared" si="4"/>
        <v/>
      </c>
      <c r="AF61" s="533" t="str">
        <f t="shared" si="4"/>
        <v/>
      </c>
      <c r="AG61" s="533">
        <f t="shared" si="4"/>
        <v>1</v>
      </c>
      <c r="AH61" s="533">
        <f t="shared" si="4"/>
        <v>1</v>
      </c>
      <c r="AI61" s="533">
        <f t="shared" si="5"/>
        <v>1</v>
      </c>
      <c r="AJ61" s="533">
        <f t="shared" si="5"/>
        <v>1</v>
      </c>
      <c r="AK61" s="533">
        <f t="shared" si="5"/>
        <v>1</v>
      </c>
      <c r="AL61" s="533" t="str">
        <f t="shared" si="5"/>
        <v/>
      </c>
      <c r="AM61" s="533" t="str">
        <f t="shared" si="5"/>
        <v/>
      </c>
      <c r="AN61" s="533">
        <f t="shared" si="5"/>
        <v>1</v>
      </c>
      <c r="AO61" s="533">
        <f t="shared" si="5"/>
        <v>1</v>
      </c>
      <c r="AP61" s="533">
        <f t="shared" si="5"/>
        <v>1</v>
      </c>
      <c r="AQ61" s="533">
        <f t="shared" si="5"/>
        <v>1</v>
      </c>
      <c r="AR61" s="533">
        <f t="shared" si="5"/>
        <v>1</v>
      </c>
      <c r="AS61" s="533" t="str">
        <f t="shared" si="5"/>
        <v/>
      </c>
      <c r="AT61" s="533" t="str">
        <f t="shared" si="5"/>
        <v/>
      </c>
      <c r="AU61" s="533" t="str">
        <f t="shared" si="5"/>
        <v/>
      </c>
      <c r="AV61" s="533" t="str">
        <f t="shared" si="5"/>
        <v/>
      </c>
      <c r="AW61" s="533" t="str">
        <f t="shared" si="5"/>
        <v/>
      </c>
      <c r="AX61" s="1145"/>
      <c r="AY61" s="1145"/>
      <c r="AZ61" s="1145"/>
      <c r="BA61" s="1145"/>
      <c r="BB61" s="990"/>
      <c r="BC61" s="990"/>
      <c r="BD61" s="990"/>
      <c r="BE61" s="990"/>
      <c r="BF61" s="990"/>
      <c r="BG61" s="990"/>
    </row>
    <row r="62" spans="1:59" s="409" customFormat="1" ht="20.25" customHeight="1" thickBot="1" x14ac:dyDescent="0.35">
      <c r="A62" s="1134"/>
      <c r="B62" s="1135"/>
      <c r="C62" s="1135"/>
      <c r="D62" s="1135"/>
      <c r="E62" s="1135"/>
      <c r="F62" s="1135"/>
      <c r="G62" s="1135"/>
      <c r="H62" s="1135"/>
      <c r="I62" s="1135"/>
      <c r="J62" s="986"/>
      <c r="K62" s="987"/>
      <c r="L62" s="987"/>
      <c r="M62" s="987"/>
      <c r="N62" s="987"/>
      <c r="O62" s="987"/>
      <c r="P62" s="987"/>
      <c r="Q62" s="987"/>
      <c r="R62" s="988"/>
      <c r="S62" s="537" t="str">
        <f>IF($J62="","",IF(COUNTIFS($G$16:$G$51,$J62,S$16:S$51,"&gt;0")=0,"",COUNTIFS($G$16:$G$51,$J62,S$16:S$51,"&gt;0")))</f>
        <v/>
      </c>
      <c r="T62" s="538"/>
      <c r="U62" s="538"/>
      <c r="V62" s="538"/>
      <c r="W62" s="538"/>
      <c r="X62" s="538"/>
      <c r="Y62" s="538"/>
      <c r="Z62" s="538"/>
      <c r="AA62" s="538"/>
      <c r="AB62" s="538"/>
      <c r="AC62" s="538"/>
      <c r="AD62" s="538"/>
      <c r="AE62" s="538"/>
      <c r="AF62" s="538"/>
      <c r="AG62" s="538"/>
      <c r="AH62" s="538"/>
      <c r="AI62" s="538"/>
      <c r="AJ62" s="538"/>
      <c r="AK62" s="538"/>
      <c r="AL62" s="538"/>
      <c r="AM62" s="538"/>
      <c r="AN62" s="538"/>
      <c r="AO62" s="538"/>
      <c r="AP62" s="538"/>
      <c r="AQ62" s="538"/>
      <c r="AR62" s="538"/>
      <c r="AS62" s="538"/>
      <c r="AT62" s="538"/>
      <c r="AU62" s="538"/>
      <c r="AV62" s="538"/>
      <c r="AW62" s="538"/>
      <c r="AX62" s="1145"/>
      <c r="AY62" s="1145"/>
      <c r="AZ62" s="1145"/>
      <c r="BA62" s="1145"/>
      <c r="BB62" s="990"/>
      <c r="BC62" s="990"/>
      <c r="BD62" s="990"/>
      <c r="BE62" s="990"/>
      <c r="BF62" s="990"/>
      <c r="BG62" s="990"/>
    </row>
    <row r="63" spans="1:59" s="43" customFormat="1" ht="27" customHeight="1" x14ac:dyDescent="0.3">
      <c r="A63" s="507"/>
      <c r="B63" s="508" t="s">
        <v>520</v>
      </c>
      <c r="C63" s="507"/>
      <c r="D63" s="507"/>
      <c r="E63" s="507"/>
      <c r="F63" s="507"/>
      <c r="G63" s="507"/>
      <c r="H63" s="507"/>
      <c r="I63" s="507"/>
      <c r="J63" s="507"/>
      <c r="K63" s="507"/>
      <c r="L63" s="507"/>
      <c r="M63" s="507"/>
      <c r="N63" s="507"/>
      <c r="O63" s="507"/>
      <c r="P63" s="507"/>
      <c r="Q63" s="507"/>
      <c r="R63" s="507"/>
      <c r="S63" s="507"/>
      <c r="T63" s="507"/>
      <c r="U63" s="507"/>
      <c r="V63" s="507"/>
      <c r="W63" s="507"/>
      <c r="X63" s="507"/>
      <c r="Z63" s="509" t="s">
        <v>97</v>
      </c>
      <c r="AA63" s="509"/>
      <c r="AB63" s="510"/>
      <c r="AD63" s="473"/>
      <c r="AE63" s="473"/>
    </row>
    <row r="64" spans="1:59" s="43" customFormat="1" ht="27" customHeight="1" x14ac:dyDescent="0.25">
      <c r="A64" s="497">
        <v>1</v>
      </c>
      <c r="B64" s="497" t="s">
        <v>93</v>
      </c>
      <c r="E64" s="497"/>
      <c r="F64" s="499"/>
      <c r="G64" s="499"/>
      <c r="H64" s="497"/>
      <c r="I64" s="497"/>
      <c r="J64" s="499"/>
      <c r="K64" s="499"/>
      <c r="L64" s="499"/>
      <c r="M64" s="499"/>
      <c r="N64" s="499"/>
      <c r="O64" s="499"/>
      <c r="P64" s="499"/>
      <c r="Q64" s="499"/>
      <c r="R64" s="499"/>
      <c r="S64" s="499"/>
      <c r="T64" s="497"/>
      <c r="U64" s="497"/>
      <c r="V64" s="497"/>
      <c r="W64" s="497"/>
      <c r="X64" s="497"/>
      <c r="Z64" s="497"/>
      <c r="AA64" s="497"/>
      <c r="AB64" s="511" t="s">
        <v>98</v>
      </c>
      <c r="AD64" s="491"/>
      <c r="AE64" s="491"/>
      <c r="AF64" s="485"/>
      <c r="AG64" s="485"/>
      <c r="AH64" s="485"/>
      <c r="AI64" s="485"/>
      <c r="AJ64" s="485"/>
      <c r="AK64" s="485"/>
      <c r="AL64" s="485"/>
      <c r="AM64" s="485"/>
      <c r="AN64" s="485"/>
      <c r="AO64" s="485"/>
      <c r="AP64" s="485"/>
      <c r="AQ64" s="485"/>
      <c r="AR64" s="485"/>
      <c r="AS64" s="485"/>
      <c r="AT64" s="485"/>
      <c r="AU64" s="485"/>
      <c r="AV64" s="485"/>
      <c r="AW64" s="485"/>
      <c r="AX64" s="485"/>
      <c r="AY64" s="485"/>
      <c r="AZ64" s="485"/>
      <c r="BA64" s="485"/>
    </row>
    <row r="65" spans="1:54" s="43" customFormat="1" ht="27" customHeight="1" x14ac:dyDescent="0.25">
      <c r="A65" s="497">
        <v>2</v>
      </c>
      <c r="B65" s="499" t="s">
        <v>543</v>
      </c>
      <c r="E65" s="497"/>
      <c r="F65" s="498"/>
      <c r="G65" s="498"/>
      <c r="H65" s="497"/>
      <c r="I65" s="497"/>
      <c r="J65" s="498"/>
      <c r="K65" s="498"/>
      <c r="L65" s="498"/>
      <c r="M65" s="498"/>
      <c r="N65" s="498"/>
      <c r="O65" s="498"/>
      <c r="P65" s="498"/>
      <c r="Q65" s="498"/>
      <c r="R65" s="498"/>
      <c r="S65" s="498"/>
      <c r="T65" s="497"/>
      <c r="U65" s="497"/>
      <c r="V65" s="497"/>
      <c r="W65" s="497"/>
      <c r="X65" s="497"/>
      <c r="Z65" s="497"/>
      <c r="AA65" s="497"/>
      <c r="AB65" s="501" t="s">
        <v>513</v>
      </c>
      <c r="AD65" s="490"/>
      <c r="AE65" s="490"/>
      <c r="AF65" s="484"/>
      <c r="AG65" s="484"/>
      <c r="AH65" s="484"/>
      <c r="AI65" s="484"/>
      <c r="AJ65" s="484"/>
      <c r="AK65" s="484"/>
      <c r="AL65" s="484"/>
      <c r="AM65" s="484"/>
      <c r="AN65" s="484"/>
      <c r="AO65" s="484"/>
      <c r="AP65" s="484"/>
      <c r="AQ65" s="484"/>
      <c r="AR65" s="484"/>
      <c r="AS65" s="484"/>
      <c r="AT65" s="484"/>
      <c r="AU65" s="484"/>
      <c r="AV65" s="484"/>
      <c r="AW65" s="484"/>
      <c r="AX65" s="484"/>
      <c r="AY65" s="484"/>
      <c r="AZ65" s="484"/>
      <c r="BA65" s="484"/>
      <c r="BB65" s="484"/>
    </row>
    <row r="66" spans="1:54" s="43" customFormat="1" ht="27" customHeight="1" x14ac:dyDescent="0.25">
      <c r="A66" s="497">
        <v>3</v>
      </c>
      <c r="B66" s="498" t="s">
        <v>509</v>
      </c>
      <c r="E66" s="497"/>
      <c r="F66" s="498"/>
      <c r="G66" s="498"/>
      <c r="H66" s="497"/>
      <c r="I66" s="497"/>
      <c r="J66" s="498"/>
      <c r="K66" s="498"/>
      <c r="L66" s="498"/>
      <c r="M66" s="498"/>
      <c r="N66" s="498"/>
      <c r="O66" s="498"/>
      <c r="P66" s="498"/>
      <c r="Q66" s="498"/>
      <c r="R66" s="497"/>
      <c r="S66" s="497"/>
      <c r="T66" s="497"/>
      <c r="U66" s="497"/>
      <c r="V66" s="497"/>
      <c r="W66" s="497"/>
      <c r="X66" s="497"/>
      <c r="Z66" s="497"/>
      <c r="AA66" s="497"/>
      <c r="AB66" s="501" t="s">
        <v>514</v>
      </c>
      <c r="AD66" s="490"/>
      <c r="AE66" s="490"/>
      <c r="AF66" s="484"/>
      <c r="AG66" s="484"/>
      <c r="AH66" s="484"/>
      <c r="AI66" s="484"/>
      <c r="AJ66" s="484"/>
      <c r="AK66" s="484"/>
      <c r="AL66" s="484"/>
      <c r="AM66" s="484"/>
      <c r="AN66" s="484"/>
      <c r="AO66" s="484"/>
      <c r="AP66" s="484"/>
      <c r="AQ66" s="484"/>
      <c r="AR66" s="484"/>
      <c r="AS66" s="484"/>
      <c r="AT66" s="484"/>
      <c r="AU66" s="484"/>
      <c r="AV66" s="484"/>
      <c r="AW66" s="484"/>
      <c r="AX66" s="484"/>
      <c r="AY66" s="484"/>
      <c r="AZ66" s="484"/>
      <c r="BA66" s="484"/>
      <c r="BB66" s="484"/>
    </row>
    <row r="67" spans="1:54" s="43" customFormat="1" ht="27" customHeight="1" x14ac:dyDescent="0.25">
      <c r="A67" s="497">
        <v>4</v>
      </c>
      <c r="B67" s="498" t="s">
        <v>510</v>
      </c>
      <c r="E67" s="497"/>
      <c r="G67" s="503"/>
      <c r="H67" s="497"/>
      <c r="I67" s="497"/>
      <c r="J67" s="503"/>
      <c r="K67" s="503"/>
      <c r="L67" s="503"/>
      <c r="M67" s="503"/>
      <c r="N67" s="503"/>
      <c r="O67" s="503"/>
      <c r="P67" s="503"/>
      <c r="Q67" s="503"/>
      <c r="R67" s="497"/>
      <c r="S67" s="497"/>
      <c r="T67" s="497"/>
      <c r="U67" s="497"/>
      <c r="V67" s="497"/>
      <c r="W67" s="497"/>
      <c r="X67" s="497"/>
      <c r="Z67" s="497"/>
      <c r="AA67" s="497"/>
      <c r="AB67" s="511" t="s">
        <v>99</v>
      </c>
      <c r="AD67" s="492"/>
      <c r="AE67" s="492"/>
      <c r="AF67" s="486"/>
      <c r="AG67" s="486"/>
      <c r="AH67" s="486"/>
      <c r="AI67" s="486"/>
      <c r="AJ67" s="486"/>
      <c r="AK67" s="486"/>
      <c r="AL67" s="486"/>
      <c r="AM67" s="486"/>
      <c r="AN67" s="486"/>
      <c r="AO67" s="486"/>
      <c r="AP67" s="486"/>
      <c r="AQ67" s="486"/>
      <c r="AR67" s="486"/>
      <c r="AS67" s="486"/>
      <c r="AT67" s="486"/>
      <c r="AU67" s="486"/>
      <c r="AV67" s="486"/>
      <c r="AW67" s="486"/>
      <c r="AX67" s="486"/>
      <c r="AY67" s="486"/>
      <c r="AZ67" s="486"/>
      <c r="BA67" s="486"/>
    </row>
    <row r="68" spans="1:54" s="43" customFormat="1" ht="27" customHeight="1" x14ac:dyDescent="0.25">
      <c r="A68" s="497"/>
      <c r="B68" s="497"/>
      <c r="E68" s="502" t="s">
        <v>268</v>
      </c>
      <c r="F68" s="498"/>
      <c r="G68" s="498"/>
      <c r="H68" s="497"/>
      <c r="I68" s="497"/>
      <c r="J68" s="498"/>
      <c r="K68" s="498"/>
      <c r="L68" s="498"/>
      <c r="M68" s="498"/>
      <c r="N68" s="498"/>
      <c r="O68" s="498"/>
      <c r="P68" s="498"/>
      <c r="Q68" s="498"/>
      <c r="R68" s="497"/>
      <c r="S68" s="497"/>
      <c r="T68" s="497"/>
      <c r="U68" s="497"/>
      <c r="V68" s="497"/>
      <c r="W68" s="497"/>
      <c r="X68" s="497"/>
      <c r="Z68" s="497"/>
      <c r="AA68" s="497"/>
      <c r="AB68" s="501" t="s">
        <v>515</v>
      </c>
      <c r="AD68" s="490"/>
      <c r="AE68" s="490"/>
      <c r="AF68" s="484"/>
      <c r="AG68" s="484"/>
      <c r="AH68" s="484"/>
      <c r="AI68" s="484"/>
      <c r="AJ68" s="484"/>
      <c r="AK68" s="484"/>
      <c r="AL68" s="484"/>
      <c r="AM68" s="484"/>
      <c r="AN68" s="484"/>
      <c r="AO68" s="484"/>
      <c r="AP68" s="484"/>
      <c r="AQ68" s="484"/>
      <c r="AR68" s="484"/>
      <c r="AS68" s="484"/>
      <c r="AT68" s="484"/>
      <c r="AU68" s="484"/>
      <c r="AV68" s="484"/>
      <c r="AW68" s="484"/>
      <c r="AX68" s="484"/>
      <c r="AY68" s="484"/>
      <c r="AZ68" s="484"/>
      <c r="BA68" s="484"/>
      <c r="BB68" s="484"/>
    </row>
    <row r="69" spans="1:54" s="43" customFormat="1" ht="27" customHeight="1" x14ac:dyDescent="0.25">
      <c r="A69" s="497">
        <v>5</v>
      </c>
      <c r="B69" s="498" t="s">
        <v>518</v>
      </c>
      <c r="E69" s="497"/>
      <c r="F69" s="497"/>
      <c r="G69" s="497"/>
      <c r="H69" s="497"/>
      <c r="I69" s="497"/>
      <c r="J69" s="489"/>
      <c r="K69" s="489"/>
      <c r="L69" s="489"/>
      <c r="M69" s="489"/>
      <c r="N69" s="489"/>
      <c r="O69" s="489"/>
      <c r="P69" s="489"/>
      <c r="Q69" s="489"/>
      <c r="R69" s="497"/>
      <c r="S69" s="497"/>
      <c r="T69" s="497"/>
      <c r="U69" s="497"/>
      <c r="V69" s="497"/>
      <c r="W69" s="497"/>
      <c r="X69" s="497"/>
      <c r="Z69" s="497"/>
      <c r="AA69" s="497"/>
      <c r="AB69" s="501" t="s">
        <v>516</v>
      </c>
      <c r="AD69" s="493"/>
      <c r="AE69" s="493"/>
      <c r="AF69" s="487"/>
      <c r="AG69" s="487"/>
      <c r="AH69" s="487"/>
      <c r="AI69" s="487"/>
      <c r="AJ69" s="487"/>
      <c r="AK69" s="487"/>
      <c r="AL69" s="487"/>
      <c r="AM69" s="487"/>
      <c r="AN69" s="487"/>
      <c r="AO69" s="487"/>
      <c r="AP69" s="487"/>
      <c r="AQ69" s="487"/>
      <c r="AR69" s="487"/>
      <c r="AS69" s="487"/>
      <c r="AT69" s="487"/>
      <c r="AU69" s="487"/>
      <c r="AV69" s="487"/>
      <c r="AW69" s="487"/>
      <c r="AX69" s="487"/>
      <c r="AY69" s="487"/>
      <c r="AZ69" s="487"/>
      <c r="BA69" s="487"/>
      <c r="BB69" s="488"/>
    </row>
    <row r="70" spans="1:54" s="43" customFormat="1" ht="27" customHeight="1" x14ac:dyDescent="0.25">
      <c r="A70" s="497"/>
      <c r="B70" s="497" t="s">
        <v>544</v>
      </c>
      <c r="E70" s="497"/>
      <c r="F70" s="489"/>
      <c r="G70" s="489"/>
      <c r="H70" s="497"/>
      <c r="I70" s="497"/>
      <c r="J70" s="504"/>
      <c r="K70" s="504"/>
      <c r="L70" s="504"/>
      <c r="M70" s="504"/>
      <c r="N70" s="504"/>
      <c r="O70" s="504"/>
      <c r="P70" s="504"/>
      <c r="Q70" s="504"/>
      <c r="R70" s="497"/>
      <c r="S70" s="497"/>
      <c r="T70" s="497"/>
      <c r="U70" s="497"/>
      <c r="V70" s="497"/>
      <c r="W70" s="497"/>
      <c r="X70" s="497"/>
      <c r="Z70" s="497"/>
      <c r="AA70" s="497"/>
      <c r="AB70" s="512" t="s">
        <v>100</v>
      </c>
      <c r="AD70" s="494"/>
      <c r="AE70" s="494"/>
      <c r="AF70" s="488"/>
      <c r="AG70" s="488"/>
      <c r="AH70" s="488"/>
      <c r="AI70" s="488"/>
      <c r="AJ70" s="488"/>
      <c r="AK70" s="488"/>
      <c r="AL70" s="488"/>
      <c r="AM70" s="488"/>
      <c r="AN70" s="488"/>
      <c r="AO70" s="488"/>
      <c r="AP70" s="488"/>
      <c r="AQ70" s="488"/>
      <c r="AR70" s="488"/>
      <c r="AS70" s="488"/>
      <c r="AT70" s="488"/>
      <c r="AU70" s="488"/>
      <c r="AV70" s="488"/>
      <c r="AW70" s="488"/>
      <c r="AX70" s="488"/>
      <c r="AY70" s="488"/>
      <c r="AZ70" s="488"/>
      <c r="BA70" s="488"/>
      <c r="BB70" s="488"/>
    </row>
    <row r="71" spans="1:54" s="43" customFormat="1" ht="27" customHeight="1" x14ac:dyDescent="0.25">
      <c r="A71" s="497">
        <v>6</v>
      </c>
      <c r="B71" s="498" t="s">
        <v>96</v>
      </c>
      <c r="E71" s="497"/>
      <c r="F71" s="504"/>
      <c r="G71" s="504"/>
      <c r="H71" s="497"/>
      <c r="I71" s="497"/>
      <c r="J71" s="498"/>
      <c r="K71" s="498"/>
      <c r="L71" s="498"/>
      <c r="M71" s="498"/>
      <c r="N71" s="498"/>
      <c r="O71" s="498"/>
      <c r="P71" s="498"/>
      <c r="Q71" s="498"/>
      <c r="R71" s="497"/>
      <c r="S71" s="497"/>
      <c r="T71" s="497"/>
      <c r="U71" s="497"/>
      <c r="V71" s="497"/>
      <c r="W71" s="497"/>
      <c r="X71" s="497"/>
      <c r="Z71" s="497"/>
      <c r="AA71" s="497"/>
      <c r="AB71" s="501" t="s">
        <v>521</v>
      </c>
      <c r="AD71" s="490"/>
      <c r="AE71" s="490"/>
      <c r="AF71" s="484"/>
      <c r="AG71" s="484"/>
      <c r="AH71" s="484"/>
      <c r="AI71" s="484"/>
      <c r="AJ71" s="484"/>
      <c r="AK71" s="484"/>
      <c r="AL71" s="484"/>
      <c r="AM71" s="484"/>
      <c r="AN71" s="484"/>
      <c r="AO71" s="484"/>
      <c r="AP71" s="484"/>
      <c r="AQ71" s="484"/>
      <c r="AR71" s="484"/>
      <c r="AS71" s="484"/>
      <c r="AT71" s="484"/>
      <c r="AU71" s="484"/>
      <c r="AV71" s="484"/>
      <c r="AW71" s="484"/>
      <c r="AX71" s="484"/>
      <c r="AY71" s="484"/>
      <c r="AZ71" s="484"/>
      <c r="BA71" s="484"/>
      <c r="BB71" s="488"/>
    </row>
    <row r="72" spans="1:54" ht="27" customHeight="1" x14ac:dyDescent="0.25">
      <c r="A72" s="497">
        <v>7</v>
      </c>
      <c r="B72" s="497" t="s">
        <v>261</v>
      </c>
      <c r="E72" s="497"/>
      <c r="F72" s="498"/>
      <c r="G72" s="498"/>
      <c r="H72" s="497"/>
      <c r="I72" s="497"/>
      <c r="J72" s="497"/>
      <c r="K72" s="497"/>
      <c r="L72" s="497"/>
      <c r="M72" s="497"/>
      <c r="N72" s="497"/>
      <c r="O72" s="497"/>
      <c r="P72" s="497"/>
      <c r="Q72" s="497"/>
      <c r="R72" s="497"/>
      <c r="S72" s="497"/>
      <c r="T72" s="497"/>
      <c r="U72" s="497"/>
      <c r="V72" s="497"/>
      <c r="W72" s="497"/>
      <c r="X72" s="497"/>
      <c r="Z72" s="497"/>
      <c r="AA72" s="497"/>
      <c r="AB72" s="498" t="s">
        <v>517</v>
      </c>
      <c r="AD72" s="495"/>
      <c r="AE72" s="495"/>
    </row>
    <row r="73" spans="1:54" ht="27" customHeight="1" x14ac:dyDescent="0.25">
      <c r="A73" s="497">
        <v>8</v>
      </c>
      <c r="B73" s="498" t="s">
        <v>262</v>
      </c>
      <c r="E73" s="497"/>
      <c r="F73" s="497"/>
      <c r="G73" s="497"/>
      <c r="H73" s="497"/>
      <c r="I73" s="497"/>
      <c r="J73" s="499"/>
      <c r="K73" s="499"/>
      <c r="L73" s="497"/>
      <c r="M73" s="497"/>
      <c r="N73" s="497"/>
      <c r="O73" s="497"/>
      <c r="P73" s="497"/>
      <c r="Q73" s="497"/>
      <c r="R73" s="497"/>
      <c r="S73" s="497"/>
      <c r="T73" s="497"/>
      <c r="U73" s="497"/>
      <c r="V73" s="497"/>
      <c r="W73" s="498"/>
      <c r="X73" s="497"/>
      <c r="Z73" s="497"/>
      <c r="AA73" s="497"/>
      <c r="AB73" s="498"/>
      <c r="AC73" s="497"/>
      <c r="AD73" s="495"/>
      <c r="AE73" s="495"/>
    </row>
    <row r="74" spans="1:54" ht="27" customHeight="1" x14ac:dyDescent="0.25">
      <c r="A74" s="497"/>
      <c r="B74" s="497"/>
      <c r="C74" s="497"/>
      <c r="D74" s="497"/>
      <c r="E74" s="497"/>
      <c r="F74" s="497"/>
      <c r="G74" s="497"/>
      <c r="H74" s="497"/>
      <c r="I74" s="497"/>
      <c r="J74" s="505"/>
      <c r="K74" s="505"/>
      <c r="L74" s="500"/>
      <c r="M74" s="500"/>
      <c r="N74" s="500"/>
      <c r="O74" s="500"/>
      <c r="P74" s="500"/>
      <c r="Q74" s="500"/>
      <c r="R74" s="500"/>
      <c r="S74" s="500"/>
      <c r="T74" s="500"/>
      <c r="U74" s="500"/>
      <c r="V74" s="500"/>
      <c r="W74" s="497"/>
      <c r="X74" s="497"/>
      <c r="Y74" s="497"/>
      <c r="Z74" s="497"/>
      <c r="AA74" s="497"/>
      <c r="AB74" s="497"/>
      <c r="AC74" s="497"/>
      <c r="AD74" s="496"/>
      <c r="AE74" s="496"/>
      <c r="AF74" s="69"/>
      <c r="AG74" s="69"/>
      <c r="AH74" s="69"/>
      <c r="AI74" s="69"/>
      <c r="AJ74" s="69"/>
      <c r="AK74" s="69"/>
      <c r="AL74" s="69"/>
      <c r="AM74" s="69"/>
      <c r="AN74" s="69"/>
      <c r="AO74" s="69"/>
      <c r="AP74" s="69"/>
      <c r="AQ74" s="69"/>
      <c r="AR74" s="69"/>
      <c r="AS74" s="69"/>
      <c r="AT74" s="69"/>
      <c r="AU74" s="69"/>
      <c r="AV74" s="69"/>
      <c r="AW74" s="69"/>
      <c r="AX74" s="69"/>
      <c r="AY74" s="69"/>
      <c r="AZ74" s="69"/>
      <c r="BA74" s="69"/>
    </row>
    <row r="75" spans="1:54" ht="27" customHeight="1" x14ac:dyDescent="0.25">
      <c r="A75" s="482"/>
      <c r="B75" s="482"/>
      <c r="C75" s="482"/>
      <c r="D75" s="482"/>
      <c r="E75" s="482"/>
      <c r="F75" s="482"/>
      <c r="G75" s="482"/>
      <c r="H75" s="482"/>
      <c r="I75" s="482"/>
      <c r="J75" s="483"/>
      <c r="K75" s="483"/>
      <c r="L75" s="483"/>
      <c r="M75" s="483"/>
      <c r="N75" s="483"/>
      <c r="O75" s="483"/>
      <c r="P75" s="483"/>
      <c r="Q75" s="483"/>
      <c r="R75" s="483"/>
      <c r="S75" s="483"/>
      <c r="T75" s="483"/>
      <c r="U75" s="483"/>
      <c r="V75" s="483"/>
      <c r="W75" s="482"/>
      <c r="X75" s="506"/>
      <c r="Y75" s="506"/>
      <c r="Z75" s="506"/>
      <c r="AA75" s="506"/>
      <c r="AB75" s="506"/>
      <c r="AC75" s="506"/>
      <c r="AD75" s="481"/>
      <c r="AE75" s="481"/>
      <c r="AF75" s="481"/>
      <c r="AG75" s="481"/>
      <c r="AH75" s="481"/>
      <c r="AI75" s="481"/>
      <c r="AJ75" s="481"/>
      <c r="AK75" s="481"/>
      <c r="AL75" s="481"/>
      <c r="AM75" s="481"/>
      <c r="AN75" s="481"/>
      <c r="AO75" s="481"/>
      <c r="AP75" s="481"/>
      <c r="AQ75" s="481"/>
      <c r="AR75" s="481"/>
      <c r="AS75" s="481"/>
      <c r="AT75" s="481"/>
      <c r="AU75" s="481"/>
      <c r="AV75" s="481"/>
      <c r="AW75" s="481"/>
      <c r="AX75" s="481"/>
      <c r="AY75" s="481"/>
      <c r="AZ75" s="481"/>
      <c r="BA75" s="481"/>
      <c r="BB75" s="481"/>
    </row>
    <row r="76" spans="1:54" ht="27" customHeight="1" x14ac:dyDescent="0.4">
      <c r="J76" s="68"/>
      <c r="K76" s="68"/>
      <c r="L76" s="69"/>
      <c r="M76" s="69"/>
      <c r="N76" s="69"/>
      <c r="O76" s="69"/>
      <c r="P76" s="69"/>
      <c r="Q76" s="69"/>
      <c r="R76" s="69"/>
      <c r="S76" s="69"/>
      <c r="T76" s="69"/>
      <c r="U76" s="69"/>
      <c r="V76" s="69"/>
      <c r="W76" s="69"/>
      <c r="X76" s="481"/>
      <c r="Y76" s="481"/>
      <c r="Z76" s="481"/>
      <c r="AA76" s="481"/>
      <c r="AB76" s="481"/>
      <c r="AC76" s="481"/>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row>
    <row r="77" spans="1:54" ht="28.5" customHeight="1" x14ac:dyDescent="0.4">
      <c r="J77" s="481"/>
      <c r="K77" s="481"/>
      <c r="L77" s="481"/>
      <c r="M77" s="481"/>
      <c r="N77" s="481"/>
      <c r="O77" s="481"/>
      <c r="P77" s="481"/>
      <c r="Q77" s="481"/>
      <c r="R77" s="481"/>
      <c r="S77" s="481"/>
      <c r="T77" s="481"/>
      <c r="U77" s="481"/>
      <c r="V77" s="481"/>
      <c r="W77" s="481"/>
      <c r="X77" s="69"/>
      <c r="Y77" s="69"/>
      <c r="Z77" s="69"/>
      <c r="AA77" s="69"/>
      <c r="AB77" s="69"/>
      <c r="AC77" s="69"/>
      <c r="AD77" s="481"/>
      <c r="AE77" s="481"/>
      <c r="AF77" s="481"/>
      <c r="AG77" s="481"/>
      <c r="AH77" s="481"/>
      <c r="AI77" s="481"/>
      <c r="AJ77" s="481"/>
      <c r="AK77" s="481"/>
      <c r="AL77" s="481"/>
      <c r="AM77" s="481"/>
      <c r="AN77" s="481"/>
      <c r="AO77" s="481"/>
      <c r="AP77" s="481"/>
      <c r="AQ77" s="481"/>
      <c r="AR77" s="481"/>
      <c r="AS77" s="481"/>
      <c r="AT77" s="481"/>
      <c r="AU77" s="481"/>
      <c r="AV77" s="481"/>
      <c r="AW77" s="481"/>
      <c r="AX77" s="481"/>
      <c r="AY77" s="481"/>
      <c r="AZ77" s="481"/>
      <c r="BA77" s="481"/>
      <c r="BB77" s="481"/>
    </row>
    <row r="78" spans="1:54" ht="20.25" customHeight="1" x14ac:dyDescent="0.4">
      <c r="J78" s="70"/>
      <c r="K78" s="70"/>
      <c r="L78" s="70"/>
      <c r="M78" s="70"/>
      <c r="N78" s="70"/>
      <c r="O78" s="70"/>
      <c r="P78" s="70"/>
      <c r="Q78" s="70"/>
      <c r="R78" s="70"/>
      <c r="S78" s="70"/>
      <c r="T78" s="70"/>
      <c r="U78" s="70"/>
      <c r="V78" s="70"/>
      <c r="W78" s="69"/>
      <c r="X78" s="481"/>
      <c r="Y78" s="481"/>
      <c r="Z78" s="481"/>
      <c r="AA78" s="481"/>
      <c r="AB78" s="481"/>
      <c r="AC78" s="481"/>
      <c r="AD78" s="70"/>
      <c r="AE78" s="70"/>
      <c r="AF78" s="70"/>
      <c r="AG78" s="70"/>
      <c r="AH78" s="70"/>
      <c r="AI78" s="70"/>
      <c r="AJ78" s="70"/>
      <c r="AK78" s="70"/>
      <c r="AL78" s="70"/>
      <c r="AM78" s="70"/>
      <c r="AN78" s="70"/>
      <c r="AO78" s="70"/>
      <c r="AP78" s="70"/>
      <c r="AQ78" s="70"/>
      <c r="AR78" s="70"/>
      <c r="AS78" s="70"/>
      <c r="AT78" s="70"/>
      <c r="AU78" s="70"/>
      <c r="AV78" s="70"/>
      <c r="AW78" s="68"/>
      <c r="AX78" s="68"/>
      <c r="AY78" s="68"/>
      <c r="AZ78" s="68"/>
      <c r="BA78" s="70"/>
    </row>
    <row r="79" spans="1:54" ht="20.25" customHeight="1" x14ac:dyDescent="0.4">
      <c r="J79" s="481"/>
      <c r="K79" s="481"/>
      <c r="L79" s="481"/>
      <c r="M79" s="481"/>
      <c r="N79" s="481"/>
      <c r="O79" s="481"/>
      <c r="P79" s="481"/>
      <c r="Q79" s="481"/>
      <c r="R79" s="481"/>
      <c r="S79" s="481"/>
      <c r="T79" s="481"/>
      <c r="U79" s="481"/>
      <c r="V79" s="481"/>
      <c r="W79" s="481"/>
      <c r="X79" s="70"/>
      <c r="Y79" s="70"/>
      <c r="Z79" s="70"/>
      <c r="AA79" s="70"/>
      <c r="AB79" s="70"/>
      <c r="AC79" s="70"/>
      <c r="AD79" s="481"/>
      <c r="AE79" s="481"/>
      <c r="AF79" s="481"/>
      <c r="AG79" s="481"/>
      <c r="AH79" s="481"/>
      <c r="AI79" s="481"/>
      <c r="AJ79" s="481"/>
      <c r="AK79" s="481"/>
      <c r="AL79" s="481"/>
      <c r="AM79" s="481"/>
      <c r="AN79" s="481"/>
      <c r="AO79" s="481"/>
      <c r="AP79" s="481"/>
      <c r="AQ79" s="481"/>
      <c r="AR79" s="481"/>
      <c r="AS79" s="481"/>
      <c r="AT79" s="481"/>
      <c r="AU79" s="481"/>
      <c r="AV79" s="481"/>
      <c r="AW79" s="481"/>
      <c r="AX79" s="481"/>
      <c r="AY79" s="481"/>
      <c r="AZ79" s="481"/>
      <c r="BA79" s="481"/>
      <c r="BB79" s="481"/>
    </row>
    <row r="80" spans="1:54" x14ac:dyDescent="0.4">
      <c r="W80" s="70"/>
      <c r="X80" s="481"/>
      <c r="Y80" s="481"/>
      <c r="Z80" s="481"/>
      <c r="AA80" s="481"/>
      <c r="AB80" s="481"/>
      <c r="AC80" s="481"/>
    </row>
    <row r="81" spans="23:23" ht="12" customHeight="1" x14ac:dyDescent="0.4">
      <c r="W81" s="481"/>
    </row>
    <row r="82" spans="23:23" ht="15.75" customHeight="1" x14ac:dyDescent="0.4"/>
    <row r="83" spans="23:23" ht="15.75" customHeight="1" x14ac:dyDescent="0.4"/>
    <row r="84" spans="23:23" ht="15.75" customHeight="1" x14ac:dyDescent="0.4"/>
    <row r="85" spans="23:23" ht="13.5" customHeight="1" x14ac:dyDescent="0.4"/>
    <row r="86" spans="23:23" ht="13.5" customHeight="1" x14ac:dyDescent="0.4"/>
    <row r="87" spans="23:23" ht="13.5" customHeight="1" x14ac:dyDescent="0.4"/>
    <row r="88" spans="23:23" ht="7.5" customHeight="1" x14ac:dyDescent="0.4"/>
    <row r="90" spans="23:23" ht="13.5" customHeight="1" x14ac:dyDescent="0.4"/>
    <row r="91" spans="23:23" ht="27" customHeight="1" x14ac:dyDescent="0.4"/>
    <row r="92" spans="23:23" ht="13.5" customHeight="1" x14ac:dyDescent="0.4"/>
    <row r="93" spans="23:23" ht="27.75" customHeight="1" x14ac:dyDescent="0.4"/>
    <row r="94" spans="23:23" ht="14.25" customHeight="1" x14ac:dyDescent="0.4"/>
    <row r="95" spans="23:23" ht="28.5" customHeight="1" x14ac:dyDescent="0.4"/>
  </sheetData>
  <mergeCells count="221">
    <mergeCell ref="AH1:AJ2"/>
    <mergeCell ref="AK1:AL2"/>
    <mergeCell ref="AN1:AR1"/>
    <mergeCell ref="AS1:BF1"/>
    <mergeCell ref="B2:S4"/>
    <mergeCell ref="AN2:AR2"/>
    <mergeCell ref="AS2:BF2"/>
    <mergeCell ref="BB4:BD4"/>
    <mergeCell ref="U1:V2"/>
    <mergeCell ref="W1:Y2"/>
    <mergeCell ref="Z1:AA2"/>
    <mergeCell ref="AB1:AB2"/>
    <mergeCell ref="AC1:AF2"/>
    <mergeCell ref="AG1:AG2"/>
    <mergeCell ref="A12:A15"/>
    <mergeCell ref="B12:F15"/>
    <mergeCell ref="H12:I15"/>
    <mergeCell ref="J12:O15"/>
    <mergeCell ref="P12:R15"/>
    <mergeCell ref="S12:Y12"/>
    <mergeCell ref="Z12:AF12"/>
    <mergeCell ref="BB5:BD5"/>
    <mergeCell ref="AX6:AY6"/>
    <mergeCell ref="BB6:BD6"/>
    <mergeCell ref="BB7:BD7"/>
    <mergeCell ref="BB8:BD8"/>
    <mergeCell ref="BB9:BD9"/>
    <mergeCell ref="AG12:AM12"/>
    <mergeCell ref="AN12:AT12"/>
    <mergeCell ref="AU12:AW12"/>
    <mergeCell ref="AX12:AY15"/>
    <mergeCell ref="AZ12:BA15"/>
    <mergeCell ref="BB12:BG15"/>
    <mergeCell ref="AU10:AW10"/>
    <mergeCell ref="AY10:AZ10"/>
    <mergeCell ref="BB10:BC10"/>
    <mergeCell ref="AZ16:BA16"/>
    <mergeCell ref="BB16:BG18"/>
    <mergeCell ref="P17:R17"/>
    <mergeCell ref="AX17:AY17"/>
    <mergeCell ref="AZ17:BA17"/>
    <mergeCell ref="P18:R18"/>
    <mergeCell ref="AX18:AY18"/>
    <mergeCell ref="AZ18:BA18"/>
    <mergeCell ref="A16:A18"/>
    <mergeCell ref="B16:F18"/>
    <mergeCell ref="H16:I18"/>
    <mergeCell ref="J16:O18"/>
    <mergeCell ref="P16:R16"/>
    <mergeCell ref="AX16:AY16"/>
    <mergeCell ref="AZ19:BA19"/>
    <mergeCell ref="BB19:BG21"/>
    <mergeCell ref="P20:R20"/>
    <mergeCell ref="AX20:AY20"/>
    <mergeCell ref="AZ20:BA20"/>
    <mergeCell ref="P21:R21"/>
    <mergeCell ref="AX21:AY21"/>
    <mergeCell ref="AZ21:BA21"/>
    <mergeCell ref="A19:A21"/>
    <mergeCell ref="B19:F21"/>
    <mergeCell ref="H19:I21"/>
    <mergeCell ref="J19:O21"/>
    <mergeCell ref="P19:R19"/>
    <mergeCell ref="AX19:AY19"/>
    <mergeCell ref="AZ22:BA22"/>
    <mergeCell ref="BB22:BG24"/>
    <mergeCell ref="P23:R23"/>
    <mergeCell ref="AX23:AY23"/>
    <mergeCell ref="AZ23:BA23"/>
    <mergeCell ref="P24:R24"/>
    <mergeCell ref="AX24:AY24"/>
    <mergeCell ref="AZ24:BA24"/>
    <mergeCell ref="A22:A24"/>
    <mergeCell ref="B22:F24"/>
    <mergeCell ref="H22:I24"/>
    <mergeCell ref="J22:O24"/>
    <mergeCell ref="P22:R22"/>
    <mergeCell ref="AX22:AY22"/>
    <mergeCell ref="AZ25:BA25"/>
    <mergeCell ref="BB25:BG27"/>
    <mergeCell ref="P26:R26"/>
    <mergeCell ref="AX26:AY26"/>
    <mergeCell ref="AZ26:BA26"/>
    <mergeCell ref="P27:R27"/>
    <mergeCell ref="AX27:AY27"/>
    <mergeCell ref="AZ27:BA27"/>
    <mergeCell ref="A25:A27"/>
    <mergeCell ref="B25:F27"/>
    <mergeCell ref="H25:I27"/>
    <mergeCell ref="J25:O27"/>
    <mergeCell ref="P25:R25"/>
    <mergeCell ref="AX25:AY25"/>
    <mergeCell ref="AZ28:BA28"/>
    <mergeCell ref="BB28:BG30"/>
    <mergeCell ref="P29:R29"/>
    <mergeCell ref="AX29:AY29"/>
    <mergeCell ref="AZ29:BA29"/>
    <mergeCell ref="P30:R30"/>
    <mergeCell ref="AX30:AY30"/>
    <mergeCell ref="AZ30:BA30"/>
    <mergeCell ref="A28:A30"/>
    <mergeCell ref="B28:F30"/>
    <mergeCell ref="H28:I30"/>
    <mergeCell ref="J28:O30"/>
    <mergeCell ref="P28:R28"/>
    <mergeCell ref="AX28:AY28"/>
    <mergeCell ref="AZ31:BA31"/>
    <mergeCell ref="BB31:BG33"/>
    <mergeCell ref="P32:R32"/>
    <mergeCell ref="AX32:AY32"/>
    <mergeCell ref="AZ32:BA32"/>
    <mergeCell ref="P33:R33"/>
    <mergeCell ref="AX33:AY33"/>
    <mergeCell ref="AZ33:BA33"/>
    <mergeCell ref="A31:A33"/>
    <mergeCell ref="B31:F33"/>
    <mergeCell ref="H31:I33"/>
    <mergeCell ref="J31:O33"/>
    <mergeCell ref="P31:R31"/>
    <mergeCell ref="AX31:AY31"/>
    <mergeCell ref="AZ34:BA34"/>
    <mergeCell ref="BB34:BG36"/>
    <mergeCell ref="P35:R35"/>
    <mergeCell ref="AX35:AY35"/>
    <mergeCell ref="AZ35:BA35"/>
    <mergeCell ref="P36:R36"/>
    <mergeCell ref="AX36:AY36"/>
    <mergeCell ref="AZ36:BA36"/>
    <mergeCell ref="A34:A36"/>
    <mergeCell ref="B34:F36"/>
    <mergeCell ref="H34:I36"/>
    <mergeCell ref="J34:O36"/>
    <mergeCell ref="P34:R34"/>
    <mergeCell ref="AX34:AY34"/>
    <mergeCell ref="AZ37:BA37"/>
    <mergeCell ref="BB37:BG39"/>
    <mergeCell ref="P38:R38"/>
    <mergeCell ref="AX38:AY38"/>
    <mergeCell ref="AZ38:BA38"/>
    <mergeCell ref="P39:R39"/>
    <mergeCell ref="AX39:AY39"/>
    <mergeCell ref="AZ39:BA39"/>
    <mergeCell ref="A37:A39"/>
    <mergeCell ref="B37:F39"/>
    <mergeCell ref="H37:I39"/>
    <mergeCell ref="J37:O39"/>
    <mergeCell ref="P37:R37"/>
    <mergeCell ref="AX37:AY37"/>
    <mergeCell ref="AZ40:BA40"/>
    <mergeCell ref="BB40:BG42"/>
    <mergeCell ref="P41:R41"/>
    <mergeCell ref="AX41:AY41"/>
    <mergeCell ref="AZ41:BA41"/>
    <mergeCell ref="P42:R42"/>
    <mergeCell ref="AX42:AY42"/>
    <mergeCell ref="AZ42:BA42"/>
    <mergeCell ref="A40:A42"/>
    <mergeCell ref="B40:F42"/>
    <mergeCell ref="H40:I42"/>
    <mergeCell ref="J40:O42"/>
    <mergeCell ref="P40:R40"/>
    <mergeCell ref="AX40:AY40"/>
    <mergeCell ref="AZ43:BA43"/>
    <mergeCell ref="BB43:BG45"/>
    <mergeCell ref="P44:R44"/>
    <mergeCell ref="AX44:AY44"/>
    <mergeCell ref="AZ44:BA44"/>
    <mergeCell ref="P45:R45"/>
    <mergeCell ref="AX45:AY45"/>
    <mergeCell ref="AZ45:BA45"/>
    <mergeCell ref="A43:A45"/>
    <mergeCell ref="B43:F45"/>
    <mergeCell ref="H43:I45"/>
    <mergeCell ref="J43:O45"/>
    <mergeCell ref="P43:R43"/>
    <mergeCell ref="AX43:AY43"/>
    <mergeCell ref="A46:A48"/>
    <mergeCell ref="B46:F48"/>
    <mergeCell ref="H46:I48"/>
    <mergeCell ref="J46:O48"/>
    <mergeCell ref="P46:R46"/>
    <mergeCell ref="AX46:AY46"/>
    <mergeCell ref="AZ49:BA49"/>
    <mergeCell ref="BB49:BG51"/>
    <mergeCell ref="P50:R50"/>
    <mergeCell ref="AX50:AY50"/>
    <mergeCell ref="J49:O51"/>
    <mergeCell ref="P49:R49"/>
    <mergeCell ref="AX49:AY49"/>
    <mergeCell ref="AZ46:BA46"/>
    <mergeCell ref="BB46:BG48"/>
    <mergeCell ref="P47:R47"/>
    <mergeCell ref="AX47:AY47"/>
    <mergeCell ref="AZ47:BA47"/>
    <mergeCell ref="P48:R48"/>
    <mergeCell ref="AX48:AY48"/>
    <mergeCell ref="AZ48:BA48"/>
    <mergeCell ref="AZ50:BA50"/>
    <mergeCell ref="P51:R51"/>
    <mergeCell ref="AX51:AY51"/>
    <mergeCell ref="AZ51:BA51"/>
    <mergeCell ref="E57:R57"/>
    <mergeCell ref="E53:R53"/>
    <mergeCell ref="AX53:AY53"/>
    <mergeCell ref="AZ53:BA53"/>
    <mergeCell ref="BB53:BG62"/>
    <mergeCell ref="E54:R54"/>
    <mergeCell ref="AX54:AY54"/>
    <mergeCell ref="AZ54:BA54"/>
    <mergeCell ref="E55:R55"/>
    <mergeCell ref="AX55:BA62"/>
    <mergeCell ref="E56:R56"/>
    <mergeCell ref="A58:I62"/>
    <mergeCell ref="J58:R58"/>
    <mergeCell ref="J59:R59"/>
    <mergeCell ref="J60:R60"/>
    <mergeCell ref="J61:R61"/>
    <mergeCell ref="J62:R62"/>
    <mergeCell ref="A49:A51"/>
    <mergeCell ref="B49:F51"/>
    <mergeCell ref="H49:I51"/>
  </mergeCells>
  <phoneticPr fontId="12"/>
  <dataValidations count="5">
    <dataValidation type="list" allowBlank="1" showInputMessage="1" showErrorMessage="1" sqref="H16:I52">
      <formula1>"Ａ,Ｂ,Ｃ,Ｄ"</formula1>
    </dataValidation>
    <dataValidation type="list" allowBlank="1" showInputMessage="1" showErrorMessage="1" sqref="B16:F52">
      <formula1>"管理者,生活相談員,看護職員,介護職員,機能訓練指導員,－"</formula1>
    </dataValidation>
    <dataValidation type="list" allowBlank="1" showInputMessage="1" showErrorMessage="1" sqref="S16:AW16 S49:AW49 S19:AW19 S22:AW22 S25:AW25 S28:AW28 S31:AW31 S34:AW34 S37:AW37 S40:AW40 S43:AW43 S46:AW46">
      <formula1>"a,b,c,d,e,f,g,h,I,j,k,l,m,n,o,p,q,r,s,t,u,v,w,x,y,z,休,‐"</formula1>
    </dataValidation>
    <dataValidation type="list" allowBlank="1" showInputMessage="1" showErrorMessage="1" sqref="BB5 BA6">
      <formula1>"予定,実績,予定・実績"</formula1>
    </dataValidation>
    <dataValidation type="list" allowBlank="1" showInputMessage="1" showErrorMessage="1" sqref="BB4:BD4">
      <formula1>"４週,暦月"</formula1>
    </dataValidation>
  </dataValidations>
  <printOptions horizontalCentered="1"/>
  <pageMargins left="0.39370078740157483" right="0.78740157480314965" top="0.38" bottom="0.23" header="0.28000000000000003" footer="0.28999999999999998"/>
  <pageSetup paperSize="9" scale="3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42"/>
  <sheetViews>
    <sheetView view="pageBreakPreview" topLeftCell="A37" zoomScale="55" zoomScaleNormal="55" zoomScaleSheetLayoutView="55" workbookViewId="0">
      <selection activeCell="M2" sqref="M2"/>
    </sheetView>
  </sheetViews>
  <sheetFormatPr defaultColWidth="9" defaultRowHeight="36" customHeight="1" x14ac:dyDescent="0.8"/>
  <cols>
    <col min="1" max="1" width="1.83203125" style="448" customWidth="1"/>
    <col min="2" max="2" width="6" style="448" customWidth="1"/>
    <col min="3" max="3" width="10.58203125" style="448" customWidth="1"/>
    <col min="4" max="4" width="3.5" style="448" customWidth="1"/>
    <col min="5" max="5" width="15.75" style="448" customWidth="1"/>
    <col min="6" max="6" width="3.5" style="448" customWidth="1"/>
    <col min="7" max="7" width="15.75" style="448" customWidth="1"/>
    <col min="8" max="8" width="3.5" style="448" customWidth="1"/>
    <col min="9" max="9" width="15.75" style="448" customWidth="1"/>
    <col min="10" max="10" width="3.5" style="448" customWidth="1"/>
    <col min="11" max="11" width="15.75" style="448" customWidth="1"/>
    <col min="12" max="12" width="3.5" style="448" customWidth="1"/>
    <col min="13" max="13" width="15.75" style="448" customWidth="1"/>
    <col min="14" max="14" width="3.5" style="448" customWidth="1"/>
    <col min="15" max="15" width="15.75" style="448" customWidth="1"/>
    <col min="16" max="16" width="3.5" style="448" customWidth="1"/>
    <col min="17" max="17" width="15.75" style="448" customWidth="1"/>
    <col min="18" max="18" width="3.5" style="448" customWidth="1"/>
    <col min="19" max="19" width="15.75" style="448" customWidth="1"/>
    <col min="20" max="20" width="3.5" style="448" customWidth="1"/>
    <col min="21" max="21" width="15.75" style="448" customWidth="1"/>
    <col min="22" max="22" width="3.33203125" style="448" customWidth="1"/>
    <col min="23" max="23" width="48.08203125" style="448" customWidth="1"/>
    <col min="24" max="16384" width="9" style="448"/>
  </cols>
  <sheetData>
    <row r="1" spans="2:23" s="449" customFormat="1" ht="26.25" customHeight="1" x14ac:dyDescent="0.8">
      <c r="B1" s="456" t="s">
        <v>450</v>
      </c>
    </row>
    <row r="2" spans="2:23" s="449" customFormat="1" ht="26.25" customHeight="1" x14ac:dyDescent="0.8">
      <c r="B2" s="449" t="s">
        <v>451</v>
      </c>
    </row>
    <row r="3" spans="2:23" s="449" customFormat="1" ht="26.25" customHeight="1" x14ac:dyDescent="0.8">
      <c r="B3" s="456" t="s">
        <v>452</v>
      </c>
      <c r="C3" s="456"/>
      <c r="D3" s="456"/>
      <c r="E3" s="456" t="s">
        <v>453</v>
      </c>
      <c r="F3" s="456"/>
      <c r="G3" s="456"/>
      <c r="H3" s="456"/>
      <c r="I3" s="456"/>
      <c r="J3" s="456"/>
      <c r="K3" s="456"/>
      <c r="L3" s="456"/>
      <c r="M3" s="456"/>
      <c r="N3" s="456"/>
      <c r="O3" s="456"/>
    </row>
    <row r="4" spans="2:23" ht="26.25" customHeight="1" x14ac:dyDescent="0.8">
      <c r="E4" s="1140" t="s">
        <v>454</v>
      </c>
      <c r="F4" s="1141"/>
      <c r="G4" s="1141"/>
      <c r="H4" s="1141"/>
      <c r="I4" s="1141"/>
      <c r="J4" s="1141"/>
      <c r="K4" s="1142"/>
      <c r="M4" s="1144" t="s">
        <v>455</v>
      </c>
      <c r="N4" s="1144"/>
      <c r="O4" s="1144"/>
      <c r="P4" s="452"/>
      <c r="Q4" s="1144" t="s">
        <v>456</v>
      </c>
      <c r="R4" s="1144"/>
      <c r="S4" s="1144"/>
      <c r="T4" s="1144"/>
      <c r="U4" s="1144"/>
      <c r="W4" s="1143" t="s">
        <v>457</v>
      </c>
    </row>
    <row r="5" spans="2:23" ht="26.25" customHeight="1" x14ac:dyDescent="0.8">
      <c r="B5" s="448" t="s">
        <v>458</v>
      </c>
      <c r="C5" s="448" t="s">
        <v>459</v>
      </c>
      <c r="E5" s="448" t="s">
        <v>460</v>
      </c>
      <c r="G5" s="448" t="s">
        <v>461</v>
      </c>
      <c r="I5" s="448" t="s">
        <v>462</v>
      </c>
      <c r="K5" s="448" t="s">
        <v>454</v>
      </c>
      <c r="M5" s="448" t="s">
        <v>463</v>
      </c>
      <c r="O5" s="448" t="s">
        <v>464</v>
      </c>
      <c r="Q5" s="448" t="s">
        <v>463</v>
      </c>
      <c r="S5" s="448" t="s">
        <v>464</v>
      </c>
      <c r="U5" s="448" t="s">
        <v>454</v>
      </c>
      <c r="W5" s="1143"/>
    </row>
    <row r="6" spans="2:23" ht="26.25" customHeight="1" x14ac:dyDescent="0.8">
      <c r="B6" s="448">
        <v>1</v>
      </c>
      <c r="C6" s="522" t="s">
        <v>465</v>
      </c>
      <c r="D6" s="448" t="s">
        <v>466</v>
      </c>
      <c r="E6" s="454">
        <v>0.35416666666666669</v>
      </c>
      <c r="F6" s="448" t="s">
        <v>445</v>
      </c>
      <c r="G6" s="454">
        <v>0.375</v>
      </c>
      <c r="H6" s="448" t="s">
        <v>467</v>
      </c>
      <c r="I6" s="454">
        <v>0</v>
      </c>
      <c r="J6" s="448" t="s">
        <v>468</v>
      </c>
      <c r="K6" s="522">
        <f>(G6-E6-I6)*24</f>
        <v>0.49999999999999956</v>
      </c>
      <c r="M6" s="454">
        <v>0.36458333333333331</v>
      </c>
      <c r="N6" s="448" t="s">
        <v>445</v>
      </c>
      <c r="O6" s="454">
        <v>0.375</v>
      </c>
      <c r="Q6" s="451">
        <f>IF(E6&lt;M6,M6,E6)</f>
        <v>0.36458333333333331</v>
      </c>
      <c r="R6" s="448" t="s">
        <v>445</v>
      </c>
      <c r="S6" s="451">
        <f>IF(G6&gt;O6,O6,G6)</f>
        <v>0.375</v>
      </c>
      <c r="U6" s="522">
        <f>(S6-Q6)*24</f>
        <v>0.25000000000000044</v>
      </c>
      <c r="W6" s="453"/>
    </row>
    <row r="7" spans="2:23" ht="26.25" customHeight="1" x14ac:dyDescent="0.8">
      <c r="B7" s="448">
        <v>2</v>
      </c>
      <c r="C7" s="522" t="s">
        <v>469</v>
      </c>
      <c r="D7" s="448" t="s">
        <v>466</v>
      </c>
      <c r="E7" s="454">
        <v>0.375</v>
      </c>
      <c r="F7" s="448" t="s">
        <v>445</v>
      </c>
      <c r="G7" s="454">
        <v>0.52083333333333337</v>
      </c>
      <c r="H7" s="448" t="s">
        <v>467</v>
      </c>
      <c r="I7" s="454">
        <v>0</v>
      </c>
      <c r="J7" s="448" t="s">
        <v>468</v>
      </c>
      <c r="K7" s="522">
        <f>(G7-E7-I7)*24</f>
        <v>3.5000000000000009</v>
      </c>
      <c r="M7" s="454">
        <v>0.375</v>
      </c>
      <c r="N7" s="448" t="s">
        <v>445</v>
      </c>
      <c r="O7" s="454">
        <v>0.51041666666666663</v>
      </c>
      <c r="Q7" s="451">
        <f t="shared" ref="Q7:Q35" si="0">IF(E7&lt;M7,M7,E7)</f>
        <v>0.375</v>
      </c>
      <c r="R7" s="448" t="s">
        <v>445</v>
      </c>
      <c r="S7" s="451">
        <f t="shared" ref="S7:S35" si="1">IF(G7&gt;O7,O7,G7)</f>
        <v>0.51041666666666663</v>
      </c>
      <c r="U7" s="522">
        <f t="shared" ref="U7:U35" si="2">(S7-Q7)*24</f>
        <v>3.2499999999999991</v>
      </c>
      <c r="W7" s="453"/>
    </row>
    <row r="8" spans="2:23" ht="26.25" customHeight="1" x14ac:dyDescent="0.8">
      <c r="B8" s="448">
        <v>3</v>
      </c>
      <c r="C8" s="522" t="s">
        <v>470</v>
      </c>
      <c r="D8" s="448" t="s">
        <v>466</v>
      </c>
      <c r="E8" s="454">
        <v>0.35416666666666669</v>
      </c>
      <c r="F8" s="448" t="s">
        <v>445</v>
      </c>
      <c r="G8" s="454">
        <v>0.52083333333333337</v>
      </c>
      <c r="H8" s="448" t="s">
        <v>467</v>
      </c>
      <c r="I8" s="454">
        <v>0</v>
      </c>
      <c r="J8" s="448" t="s">
        <v>468</v>
      </c>
      <c r="K8" s="522">
        <f t="shared" ref="K8:K35" si="3">(G8-E8-I8)*24</f>
        <v>4</v>
      </c>
      <c r="M8" s="454">
        <v>0.36458333333333331</v>
      </c>
      <c r="N8" s="448" t="s">
        <v>445</v>
      </c>
      <c r="O8" s="454">
        <v>0.51041666666666663</v>
      </c>
      <c r="Q8" s="451">
        <f t="shared" si="0"/>
        <v>0.36458333333333331</v>
      </c>
      <c r="R8" s="448" t="s">
        <v>445</v>
      </c>
      <c r="S8" s="451">
        <f t="shared" si="1"/>
        <v>0.51041666666666663</v>
      </c>
      <c r="U8" s="522">
        <f t="shared" si="2"/>
        <v>3.4999999999999996</v>
      </c>
      <c r="W8" s="453"/>
    </row>
    <row r="9" spans="2:23" ht="26.25" customHeight="1" x14ac:dyDescent="0.8">
      <c r="B9" s="448">
        <v>4</v>
      </c>
      <c r="C9" s="522" t="s">
        <v>471</v>
      </c>
      <c r="D9" s="448" t="s">
        <v>466</v>
      </c>
      <c r="E9" s="454">
        <v>0.35416666666666669</v>
      </c>
      <c r="F9" s="448" t="s">
        <v>445</v>
      </c>
      <c r="G9" s="454">
        <v>0.4375</v>
      </c>
      <c r="H9" s="448" t="s">
        <v>467</v>
      </c>
      <c r="I9" s="454">
        <v>0</v>
      </c>
      <c r="J9" s="448" t="s">
        <v>468</v>
      </c>
      <c r="K9" s="522">
        <f t="shared" si="3"/>
        <v>1.9999999999999996</v>
      </c>
      <c r="M9" s="454">
        <v>0.36458333333333331</v>
      </c>
      <c r="N9" s="448" t="s">
        <v>445</v>
      </c>
      <c r="O9" s="454">
        <v>0.4375</v>
      </c>
      <c r="Q9" s="451">
        <f t="shared" si="0"/>
        <v>0.36458333333333331</v>
      </c>
      <c r="R9" s="448" t="s">
        <v>445</v>
      </c>
      <c r="S9" s="451">
        <f t="shared" si="1"/>
        <v>0.4375</v>
      </c>
      <c r="U9" s="522">
        <f t="shared" si="2"/>
        <v>1.7500000000000004</v>
      </c>
      <c r="W9" s="453"/>
    </row>
    <row r="10" spans="2:23" ht="26.25" customHeight="1" x14ac:dyDescent="0.8">
      <c r="B10" s="448">
        <v>5</v>
      </c>
      <c r="C10" s="522" t="s">
        <v>472</v>
      </c>
      <c r="D10" s="448" t="s">
        <v>466</v>
      </c>
      <c r="E10" s="454">
        <v>0.4375</v>
      </c>
      <c r="F10" s="448" t="s">
        <v>445</v>
      </c>
      <c r="G10" s="454">
        <v>0.52083333333333337</v>
      </c>
      <c r="H10" s="448" t="s">
        <v>467</v>
      </c>
      <c r="I10" s="454">
        <v>0</v>
      </c>
      <c r="J10" s="448" t="s">
        <v>468</v>
      </c>
      <c r="K10" s="522">
        <f t="shared" si="3"/>
        <v>2.0000000000000009</v>
      </c>
      <c r="M10" s="454">
        <v>0.4375</v>
      </c>
      <c r="N10" s="448" t="s">
        <v>445</v>
      </c>
      <c r="O10" s="454">
        <v>0.51041666666666663</v>
      </c>
      <c r="Q10" s="451">
        <f t="shared" si="0"/>
        <v>0.4375</v>
      </c>
      <c r="R10" s="448" t="s">
        <v>445</v>
      </c>
      <c r="S10" s="451">
        <f t="shared" si="1"/>
        <v>0.51041666666666663</v>
      </c>
      <c r="U10" s="522">
        <f t="shared" si="2"/>
        <v>1.7499999999999991</v>
      </c>
      <c r="W10" s="453"/>
    </row>
    <row r="11" spans="2:23" ht="26.25" customHeight="1" x14ac:dyDescent="0.8">
      <c r="B11" s="448">
        <v>6</v>
      </c>
      <c r="C11" s="522" t="s">
        <v>473</v>
      </c>
      <c r="D11" s="448" t="s">
        <v>466</v>
      </c>
      <c r="E11" s="454">
        <v>0.5625</v>
      </c>
      <c r="F11" s="448" t="s">
        <v>445</v>
      </c>
      <c r="G11" s="454">
        <v>0.58333333333333337</v>
      </c>
      <c r="H11" s="448" t="s">
        <v>467</v>
      </c>
      <c r="I11" s="454">
        <v>0</v>
      </c>
      <c r="J11" s="448" t="s">
        <v>468</v>
      </c>
      <c r="K11" s="522">
        <f t="shared" si="3"/>
        <v>0.50000000000000089</v>
      </c>
      <c r="M11" s="454">
        <v>0.57291666666666663</v>
      </c>
      <c r="N11" s="448" t="s">
        <v>445</v>
      </c>
      <c r="O11" s="454">
        <v>0.58333333333333337</v>
      </c>
      <c r="Q11" s="451">
        <f t="shared" si="0"/>
        <v>0.57291666666666663</v>
      </c>
      <c r="R11" s="448" t="s">
        <v>445</v>
      </c>
      <c r="S11" s="451">
        <f>IF(G11&gt;O11,O11,G11)</f>
        <v>0.58333333333333337</v>
      </c>
      <c r="U11" s="522">
        <f>(S11-Q11)*24</f>
        <v>0.25000000000000178</v>
      </c>
      <c r="W11" s="453"/>
    </row>
    <row r="12" spans="2:23" ht="26.25" customHeight="1" x14ac:dyDescent="0.8">
      <c r="B12" s="448">
        <v>7</v>
      </c>
      <c r="C12" s="522" t="s">
        <v>474</v>
      </c>
      <c r="D12" s="448" t="s">
        <v>466</v>
      </c>
      <c r="E12" s="454">
        <v>0.58333333333333337</v>
      </c>
      <c r="F12" s="448" t="s">
        <v>445</v>
      </c>
      <c r="G12" s="454">
        <v>0.72916666666666663</v>
      </c>
      <c r="H12" s="448" t="s">
        <v>467</v>
      </c>
      <c r="I12" s="454">
        <v>0</v>
      </c>
      <c r="J12" s="448" t="s">
        <v>468</v>
      </c>
      <c r="K12" s="522">
        <f t="shared" si="3"/>
        <v>3.4999999999999982</v>
      </c>
      <c r="M12" s="454">
        <v>0.58333333333333337</v>
      </c>
      <c r="N12" s="448" t="s">
        <v>445</v>
      </c>
      <c r="O12" s="454">
        <v>0.71875</v>
      </c>
      <c r="Q12" s="451">
        <f t="shared" si="0"/>
        <v>0.58333333333333337</v>
      </c>
      <c r="R12" s="448" t="s">
        <v>445</v>
      </c>
      <c r="S12" s="451">
        <f t="shared" si="1"/>
        <v>0.71875</v>
      </c>
      <c r="U12" s="522">
        <f t="shared" si="2"/>
        <v>3.2499999999999991</v>
      </c>
      <c r="W12" s="453"/>
    </row>
    <row r="13" spans="2:23" ht="26.25" customHeight="1" x14ac:dyDescent="0.8">
      <c r="B13" s="448">
        <v>8</v>
      </c>
      <c r="C13" s="522" t="s">
        <v>475</v>
      </c>
      <c r="D13" s="448" t="s">
        <v>466</v>
      </c>
      <c r="E13" s="454">
        <v>0.5625</v>
      </c>
      <c r="F13" s="448" t="s">
        <v>445</v>
      </c>
      <c r="G13" s="454">
        <v>0.72916666666666663</v>
      </c>
      <c r="H13" s="448" t="s">
        <v>467</v>
      </c>
      <c r="I13" s="454">
        <v>0</v>
      </c>
      <c r="J13" s="448" t="s">
        <v>468</v>
      </c>
      <c r="K13" s="522">
        <f t="shared" si="3"/>
        <v>3.9999999999999991</v>
      </c>
      <c r="M13" s="454">
        <v>0.57291666666666663</v>
      </c>
      <c r="N13" s="448" t="s">
        <v>445</v>
      </c>
      <c r="O13" s="454">
        <v>0.71875</v>
      </c>
      <c r="Q13" s="451">
        <f t="shared" si="0"/>
        <v>0.57291666666666663</v>
      </c>
      <c r="R13" s="448" t="s">
        <v>445</v>
      </c>
      <c r="S13" s="451">
        <f t="shared" si="1"/>
        <v>0.71875</v>
      </c>
      <c r="U13" s="522">
        <f t="shared" si="2"/>
        <v>3.5000000000000009</v>
      </c>
      <c r="W13" s="453"/>
    </row>
    <row r="14" spans="2:23" ht="26.25" customHeight="1" x14ac:dyDescent="0.8">
      <c r="B14" s="448">
        <v>9</v>
      </c>
      <c r="C14" s="522" t="s">
        <v>476</v>
      </c>
      <c r="D14" s="448" t="s">
        <v>466</v>
      </c>
      <c r="E14" s="454">
        <v>0.5625</v>
      </c>
      <c r="F14" s="448" t="s">
        <v>445</v>
      </c>
      <c r="G14" s="454">
        <v>0.64583333333333337</v>
      </c>
      <c r="H14" s="448" t="s">
        <v>467</v>
      </c>
      <c r="I14" s="454">
        <v>0</v>
      </c>
      <c r="J14" s="448" t="s">
        <v>468</v>
      </c>
      <c r="K14" s="522">
        <f t="shared" si="3"/>
        <v>2.0000000000000009</v>
      </c>
      <c r="M14" s="454">
        <v>0.57291666666666663</v>
      </c>
      <c r="N14" s="448" t="s">
        <v>445</v>
      </c>
      <c r="O14" s="454">
        <v>0.64583333333333337</v>
      </c>
      <c r="Q14" s="451">
        <f t="shared" si="0"/>
        <v>0.57291666666666663</v>
      </c>
      <c r="R14" s="448" t="s">
        <v>445</v>
      </c>
      <c r="S14" s="451">
        <f t="shared" si="1"/>
        <v>0.64583333333333337</v>
      </c>
      <c r="U14" s="522">
        <f t="shared" si="2"/>
        <v>1.7500000000000018</v>
      </c>
      <c r="W14" s="453"/>
    </row>
    <row r="15" spans="2:23" ht="26.25" customHeight="1" x14ac:dyDescent="0.8">
      <c r="B15" s="448">
        <v>10</v>
      </c>
      <c r="C15" s="522" t="s">
        <v>477</v>
      </c>
      <c r="D15" s="448" t="s">
        <v>466</v>
      </c>
      <c r="E15" s="453"/>
      <c r="F15" s="448" t="s">
        <v>445</v>
      </c>
      <c r="G15" s="453"/>
      <c r="H15" s="448" t="s">
        <v>467</v>
      </c>
      <c r="I15" s="454">
        <v>0</v>
      </c>
      <c r="J15" s="448" t="s">
        <v>468</v>
      </c>
      <c r="K15" s="522">
        <f t="shared" si="3"/>
        <v>0</v>
      </c>
      <c r="M15" s="453"/>
      <c r="N15" s="448" t="s">
        <v>445</v>
      </c>
      <c r="O15" s="453"/>
      <c r="Q15" s="451">
        <f t="shared" si="0"/>
        <v>0</v>
      </c>
      <c r="R15" s="448" t="s">
        <v>445</v>
      </c>
      <c r="S15" s="451">
        <f t="shared" si="1"/>
        <v>0</v>
      </c>
      <c r="U15" s="522">
        <f t="shared" si="2"/>
        <v>0</v>
      </c>
      <c r="W15" s="453"/>
    </row>
    <row r="16" spans="2:23" ht="26.25" customHeight="1" x14ac:dyDescent="0.8">
      <c r="B16" s="448">
        <v>11</v>
      </c>
      <c r="C16" s="522" t="s">
        <v>478</v>
      </c>
      <c r="D16" s="448" t="s">
        <v>466</v>
      </c>
      <c r="E16" s="453"/>
      <c r="F16" s="448" t="s">
        <v>445</v>
      </c>
      <c r="G16" s="453"/>
      <c r="H16" s="448" t="s">
        <v>467</v>
      </c>
      <c r="I16" s="454">
        <v>0</v>
      </c>
      <c r="J16" s="448" t="s">
        <v>468</v>
      </c>
      <c r="K16" s="522">
        <f t="shared" si="3"/>
        <v>0</v>
      </c>
      <c r="M16" s="453"/>
      <c r="N16" s="448" t="s">
        <v>445</v>
      </c>
      <c r="O16" s="453"/>
      <c r="Q16" s="451">
        <f t="shared" si="0"/>
        <v>0</v>
      </c>
      <c r="R16" s="448" t="s">
        <v>445</v>
      </c>
      <c r="S16" s="451">
        <f t="shared" si="1"/>
        <v>0</v>
      </c>
      <c r="U16" s="522">
        <f t="shared" si="2"/>
        <v>0</v>
      </c>
      <c r="W16" s="453"/>
    </row>
    <row r="17" spans="2:23" ht="26.25" customHeight="1" x14ac:dyDescent="0.8">
      <c r="B17" s="448">
        <v>12</v>
      </c>
      <c r="C17" s="522" t="s">
        <v>479</v>
      </c>
      <c r="D17" s="448" t="s">
        <v>466</v>
      </c>
      <c r="E17" s="453"/>
      <c r="F17" s="448" t="s">
        <v>445</v>
      </c>
      <c r="G17" s="453"/>
      <c r="H17" s="448" t="s">
        <v>467</v>
      </c>
      <c r="I17" s="454">
        <v>0</v>
      </c>
      <c r="J17" s="448" t="s">
        <v>468</v>
      </c>
      <c r="K17" s="522">
        <f t="shared" si="3"/>
        <v>0</v>
      </c>
      <c r="M17" s="453"/>
      <c r="N17" s="448" t="s">
        <v>445</v>
      </c>
      <c r="O17" s="453"/>
      <c r="Q17" s="451">
        <f t="shared" si="0"/>
        <v>0</v>
      </c>
      <c r="R17" s="448" t="s">
        <v>445</v>
      </c>
      <c r="S17" s="451">
        <f t="shared" si="1"/>
        <v>0</v>
      </c>
      <c r="U17" s="522">
        <f t="shared" si="2"/>
        <v>0</v>
      </c>
      <c r="W17" s="453"/>
    </row>
    <row r="18" spans="2:23" ht="26.25" customHeight="1" x14ac:dyDescent="0.8">
      <c r="B18" s="448">
        <v>13</v>
      </c>
      <c r="C18" s="522" t="s">
        <v>480</v>
      </c>
      <c r="D18" s="448" t="s">
        <v>466</v>
      </c>
      <c r="E18" s="453"/>
      <c r="F18" s="448" t="s">
        <v>445</v>
      </c>
      <c r="G18" s="453"/>
      <c r="H18" s="448" t="s">
        <v>467</v>
      </c>
      <c r="I18" s="454">
        <v>0</v>
      </c>
      <c r="J18" s="448" t="s">
        <v>468</v>
      </c>
      <c r="K18" s="522">
        <f t="shared" si="3"/>
        <v>0</v>
      </c>
      <c r="M18" s="453"/>
      <c r="N18" s="448" t="s">
        <v>445</v>
      </c>
      <c r="O18" s="453"/>
      <c r="Q18" s="451">
        <f t="shared" si="0"/>
        <v>0</v>
      </c>
      <c r="R18" s="448" t="s">
        <v>445</v>
      </c>
      <c r="S18" s="451">
        <f t="shared" si="1"/>
        <v>0</v>
      </c>
      <c r="U18" s="522">
        <f t="shared" si="2"/>
        <v>0</v>
      </c>
      <c r="W18" s="453"/>
    </row>
    <row r="19" spans="2:23" ht="26.25" customHeight="1" x14ac:dyDescent="0.8">
      <c r="B19" s="448">
        <v>14</v>
      </c>
      <c r="C19" s="522" t="s">
        <v>481</v>
      </c>
      <c r="D19" s="448" t="s">
        <v>466</v>
      </c>
      <c r="E19" s="453"/>
      <c r="F19" s="448" t="s">
        <v>445</v>
      </c>
      <c r="G19" s="453"/>
      <c r="H19" s="448" t="s">
        <v>467</v>
      </c>
      <c r="I19" s="454">
        <v>0</v>
      </c>
      <c r="J19" s="448" t="s">
        <v>468</v>
      </c>
      <c r="K19" s="522">
        <f t="shared" si="3"/>
        <v>0</v>
      </c>
      <c r="M19" s="453"/>
      <c r="N19" s="448" t="s">
        <v>445</v>
      </c>
      <c r="O19" s="453"/>
      <c r="Q19" s="451">
        <f t="shared" si="0"/>
        <v>0</v>
      </c>
      <c r="R19" s="448" t="s">
        <v>445</v>
      </c>
      <c r="S19" s="451">
        <f t="shared" si="1"/>
        <v>0</v>
      </c>
      <c r="U19" s="522">
        <f t="shared" si="2"/>
        <v>0</v>
      </c>
      <c r="W19" s="453"/>
    </row>
    <row r="20" spans="2:23" ht="26.25" customHeight="1" x14ac:dyDescent="0.8">
      <c r="B20" s="448">
        <v>15</v>
      </c>
      <c r="C20" s="522" t="s">
        <v>482</v>
      </c>
      <c r="D20" s="448" t="s">
        <v>466</v>
      </c>
      <c r="E20" s="453"/>
      <c r="F20" s="448" t="s">
        <v>445</v>
      </c>
      <c r="G20" s="453"/>
      <c r="H20" s="448" t="s">
        <v>467</v>
      </c>
      <c r="I20" s="454">
        <v>0</v>
      </c>
      <c r="J20" s="448" t="s">
        <v>468</v>
      </c>
      <c r="K20" s="522">
        <f t="shared" si="3"/>
        <v>0</v>
      </c>
      <c r="M20" s="453"/>
      <c r="N20" s="448" t="s">
        <v>445</v>
      </c>
      <c r="O20" s="453"/>
      <c r="Q20" s="451">
        <f t="shared" si="0"/>
        <v>0</v>
      </c>
      <c r="R20" s="448" t="s">
        <v>445</v>
      </c>
      <c r="S20" s="451">
        <f t="shared" si="1"/>
        <v>0</v>
      </c>
      <c r="U20" s="522">
        <f t="shared" si="2"/>
        <v>0</v>
      </c>
      <c r="W20" s="453"/>
    </row>
    <row r="21" spans="2:23" ht="26.25" customHeight="1" x14ac:dyDescent="0.8">
      <c r="B21" s="448">
        <v>16</v>
      </c>
      <c r="C21" s="522" t="s">
        <v>483</v>
      </c>
      <c r="D21" s="448" t="s">
        <v>466</v>
      </c>
      <c r="E21" s="453"/>
      <c r="F21" s="448" t="s">
        <v>445</v>
      </c>
      <c r="G21" s="453"/>
      <c r="H21" s="448" t="s">
        <v>467</v>
      </c>
      <c r="I21" s="454">
        <v>0</v>
      </c>
      <c r="J21" s="448" t="s">
        <v>468</v>
      </c>
      <c r="K21" s="522">
        <f t="shared" si="3"/>
        <v>0</v>
      </c>
      <c r="M21" s="453"/>
      <c r="N21" s="448" t="s">
        <v>445</v>
      </c>
      <c r="O21" s="453"/>
      <c r="Q21" s="451">
        <f t="shared" si="0"/>
        <v>0</v>
      </c>
      <c r="R21" s="448" t="s">
        <v>445</v>
      </c>
      <c r="S21" s="451">
        <f t="shared" si="1"/>
        <v>0</v>
      </c>
      <c r="U21" s="522">
        <f t="shared" si="2"/>
        <v>0</v>
      </c>
      <c r="W21" s="453"/>
    </row>
    <row r="22" spans="2:23" ht="26.25" customHeight="1" x14ac:dyDescent="0.8">
      <c r="B22" s="448">
        <v>17</v>
      </c>
      <c r="C22" s="522" t="s">
        <v>484</v>
      </c>
      <c r="D22" s="448" t="s">
        <v>466</v>
      </c>
      <c r="E22" s="453"/>
      <c r="F22" s="448" t="s">
        <v>445</v>
      </c>
      <c r="G22" s="453"/>
      <c r="H22" s="448" t="s">
        <v>467</v>
      </c>
      <c r="I22" s="454">
        <v>0</v>
      </c>
      <c r="J22" s="448" t="s">
        <v>468</v>
      </c>
      <c r="K22" s="522">
        <f t="shared" si="3"/>
        <v>0</v>
      </c>
      <c r="M22" s="453"/>
      <c r="N22" s="448" t="s">
        <v>445</v>
      </c>
      <c r="O22" s="453"/>
      <c r="Q22" s="451">
        <f t="shared" si="0"/>
        <v>0</v>
      </c>
      <c r="R22" s="448" t="s">
        <v>445</v>
      </c>
      <c r="S22" s="451">
        <f t="shared" si="1"/>
        <v>0</v>
      </c>
      <c r="U22" s="522">
        <f t="shared" si="2"/>
        <v>0</v>
      </c>
      <c r="W22" s="453"/>
    </row>
    <row r="23" spans="2:23" ht="26.25" customHeight="1" x14ac:dyDescent="0.8">
      <c r="B23" s="448">
        <v>18</v>
      </c>
      <c r="C23" s="522" t="s">
        <v>485</v>
      </c>
      <c r="D23" s="448" t="s">
        <v>466</v>
      </c>
      <c r="E23" s="453"/>
      <c r="F23" s="448" t="s">
        <v>445</v>
      </c>
      <c r="G23" s="453"/>
      <c r="H23" s="448" t="s">
        <v>467</v>
      </c>
      <c r="I23" s="454">
        <v>0</v>
      </c>
      <c r="J23" s="448" t="s">
        <v>468</v>
      </c>
      <c r="K23" s="522">
        <f t="shared" si="3"/>
        <v>0</v>
      </c>
      <c r="M23" s="453"/>
      <c r="N23" s="448" t="s">
        <v>445</v>
      </c>
      <c r="O23" s="453"/>
      <c r="Q23" s="451">
        <f t="shared" si="0"/>
        <v>0</v>
      </c>
      <c r="R23" s="448" t="s">
        <v>445</v>
      </c>
      <c r="S23" s="451">
        <f t="shared" si="1"/>
        <v>0</v>
      </c>
      <c r="U23" s="522">
        <f t="shared" si="2"/>
        <v>0</v>
      </c>
      <c r="W23" s="453"/>
    </row>
    <row r="24" spans="2:23" ht="26.25" customHeight="1" x14ac:dyDescent="0.8">
      <c r="B24" s="448">
        <v>19</v>
      </c>
      <c r="C24" s="522" t="s">
        <v>486</v>
      </c>
      <c r="D24" s="448" t="s">
        <v>466</v>
      </c>
      <c r="E24" s="453"/>
      <c r="F24" s="448" t="s">
        <v>445</v>
      </c>
      <c r="G24" s="453"/>
      <c r="H24" s="448" t="s">
        <v>467</v>
      </c>
      <c r="I24" s="454">
        <v>0</v>
      </c>
      <c r="J24" s="448" t="s">
        <v>468</v>
      </c>
      <c r="K24" s="522">
        <f t="shared" si="3"/>
        <v>0</v>
      </c>
      <c r="M24" s="453"/>
      <c r="N24" s="448" t="s">
        <v>445</v>
      </c>
      <c r="O24" s="453"/>
      <c r="Q24" s="451">
        <f t="shared" si="0"/>
        <v>0</v>
      </c>
      <c r="R24" s="448" t="s">
        <v>445</v>
      </c>
      <c r="S24" s="451">
        <f t="shared" si="1"/>
        <v>0</v>
      </c>
      <c r="U24" s="522">
        <f t="shared" si="2"/>
        <v>0</v>
      </c>
      <c r="W24" s="453"/>
    </row>
    <row r="25" spans="2:23" ht="26.25" customHeight="1" x14ac:dyDescent="0.8">
      <c r="B25" s="448">
        <v>20</v>
      </c>
      <c r="C25" s="522" t="s">
        <v>487</v>
      </c>
      <c r="D25" s="448" t="s">
        <v>466</v>
      </c>
      <c r="E25" s="453"/>
      <c r="F25" s="448" t="s">
        <v>445</v>
      </c>
      <c r="G25" s="453"/>
      <c r="H25" s="448" t="s">
        <v>467</v>
      </c>
      <c r="I25" s="454">
        <v>0</v>
      </c>
      <c r="J25" s="448" t="s">
        <v>468</v>
      </c>
      <c r="K25" s="522">
        <f t="shared" si="3"/>
        <v>0</v>
      </c>
      <c r="M25" s="453"/>
      <c r="N25" s="448" t="s">
        <v>445</v>
      </c>
      <c r="O25" s="453"/>
      <c r="Q25" s="451">
        <f t="shared" si="0"/>
        <v>0</v>
      </c>
      <c r="R25" s="448" t="s">
        <v>445</v>
      </c>
      <c r="S25" s="451">
        <f t="shared" si="1"/>
        <v>0</v>
      </c>
      <c r="U25" s="522">
        <f t="shared" si="2"/>
        <v>0</v>
      </c>
      <c r="W25" s="453"/>
    </row>
    <row r="26" spans="2:23" ht="26.25" customHeight="1" x14ac:dyDescent="0.8">
      <c r="B26" s="448">
        <v>21</v>
      </c>
      <c r="C26" s="522" t="s">
        <v>488</v>
      </c>
      <c r="D26" s="448" t="s">
        <v>466</v>
      </c>
      <c r="E26" s="453"/>
      <c r="F26" s="448" t="s">
        <v>445</v>
      </c>
      <c r="G26" s="453"/>
      <c r="H26" s="448" t="s">
        <v>467</v>
      </c>
      <c r="I26" s="453"/>
      <c r="J26" s="448" t="s">
        <v>468</v>
      </c>
      <c r="K26" s="522">
        <f t="shared" si="3"/>
        <v>0</v>
      </c>
      <c r="M26" s="453"/>
      <c r="N26" s="448" t="s">
        <v>445</v>
      </c>
      <c r="O26" s="453"/>
      <c r="Q26" s="451">
        <f t="shared" si="0"/>
        <v>0</v>
      </c>
      <c r="R26" s="448" t="s">
        <v>445</v>
      </c>
      <c r="S26" s="451">
        <f t="shared" si="1"/>
        <v>0</v>
      </c>
      <c r="U26" s="522">
        <f t="shared" si="2"/>
        <v>0</v>
      </c>
      <c r="W26" s="453"/>
    </row>
    <row r="27" spans="2:23" ht="26.25" customHeight="1" x14ac:dyDescent="0.8">
      <c r="B27" s="448">
        <v>22</v>
      </c>
      <c r="C27" s="522" t="s">
        <v>489</v>
      </c>
      <c r="D27" s="448" t="s">
        <v>466</v>
      </c>
      <c r="E27" s="453"/>
      <c r="F27" s="448" t="s">
        <v>445</v>
      </c>
      <c r="G27" s="453"/>
      <c r="H27" s="448" t="s">
        <v>467</v>
      </c>
      <c r="I27" s="453"/>
      <c r="J27" s="448" t="s">
        <v>468</v>
      </c>
      <c r="K27" s="522">
        <f t="shared" si="3"/>
        <v>0</v>
      </c>
      <c r="M27" s="453"/>
      <c r="N27" s="448" t="s">
        <v>445</v>
      </c>
      <c r="O27" s="453"/>
      <c r="Q27" s="451">
        <f t="shared" si="0"/>
        <v>0</v>
      </c>
      <c r="R27" s="448" t="s">
        <v>445</v>
      </c>
      <c r="S27" s="451">
        <f t="shared" si="1"/>
        <v>0</v>
      </c>
      <c r="U27" s="522">
        <f t="shared" si="2"/>
        <v>0</v>
      </c>
      <c r="W27" s="453"/>
    </row>
    <row r="28" spans="2:23" ht="26.25" customHeight="1" x14ac:dyDescent="0.8">
      <c r="B28" s="448">
        <v>23</v>
      </c>
      <c r="C28" s="522" t="s">
        <v>490</v>
      </c>
      <c r="D28" s="448" t="s">
        <v>466</v>
      </c>
      <c r="E28" s="453"/>
      <c r="F28" s="448" t="s">
        <v>445</v>
      </c>
      <c r="G28" s="453"/>
      <c r="H28" s="448" t="s">
        <v>467</v>
      </c>
      <c r="I28" s="453"/>
      <c r="J28" s="448" t="s">
        <v>468</v>
      </c>
      <c r="K28" s="522">
        <f t="shared" si="3"/>
        <v>0</v>
      </c>
      <c r="M28" s="453"/>
      <c r="N28" s="448" t="s">
        <v>445</v>
      </c>
      <c r="O28" s="453"/>
      <c r="Q28" s="451">
        <f t="shared" si="0"/>
        <v>0</v>
      </c>
      <c r="R28" s="448" t="s">
        <v>445</v>
      </c>
      <c r="S28" s="451">
        <f t="shared" si="1"/>
        <v>0</v>
      </c>
      <c r="U28" s="522">
        <f t="shared" si="2"/>
        <v>0</v>
      </c>
      <c r="W28" s="453"/>
    </row>
    <row r="29" spans="2:23" ht="26.25" customHeight="1" x14ac:dyDescent="0.8">
      <c r="B29" s="448">
        <v>24</v>
      </c>
      <c r="C29" s="522" t="s">
        <v>491</v>
      </c>
      <c r="D29" s="448" t="s">
        <v>466</v>
      </c>
      <c r="E29" s="453"/>
      <c r="F29" s="448" t="s">
        <v>445</v>
      </c>
      <c r="G29" s="453"/>
      <c r="H29" s="448" t="s">
        <v>467</v>
      </c>
      <c r="I29" s="453"/>
      <c r="J29" s="448" t="s">
        <v>468</v>
      </c>
      <c r="K29" s="522">
        <f t="shared" si="3"/>
        <v>0</v>
      </c>
      <c r="M29" s="453"/>
      <c r="N29" s="448" t="s">
        <v>445</v>
      </c>
      <c r="O29" s="453"/>
      <c r="Q29" s="451">
        <f t="shared" si="0"/>
        <v>0</v>
      </c>
      <c r="R29" s="448" t="s">
        <v>445</v>
      </c>
      <c r="S29" s="451">
        <f t="shared" si="1"/>
        <v>0</v>
      </c>
      <c r="U29" s="522">
        <f t="shared" si="2"/>
        <v>0</v>
      </c>
      <c r="W29" s="453"/>
    </row>
    <row r="30" spans="2:23" ht="26.25" customHeight="1" x14ac:dyDescent="0.8">
      <c r="B30" s="448">
        <v>25</v>
      </c>
      <c r="C30" s="522" t="s">
        <v>492</v>
      </c>
      <c r="D30" s="448" t="s">
        <v>466</v>
      </c>
      <c r="E30" s="453"/>
      <c r="F30" s="448" t="s">
        <v>445</v>
      </c>
      <c r="G30" s="453"/>
      <c r="H30" s="448" t="s">
        <v>467</v>
      </c>
      <c r="I30" s="453"/>
      <c r="J30" s="448" t="s">
        <v>468</v>
      </c>
      <c r="K30" s="522">
        <f t="shared" si="3"/>
        <v>0</v>
      </c>
      <c r="M30" s="453"/>
      <c r="N30" s="448" t="s">
        <v>445</v>
      </c>
      <c r="O30" s="453"/>
      <c r="Q30" s="451">
        <f t="shared" si="0"/>
        <v>0</v>
      </c>
      <c r="R30" s="448" t="s">
        <v>445</v>
      </c>
      <c r="S30" s="451">
        <f t="shared" si="1"/>
        <v>0</v>
      </c>
      <c r="U30" s="522">
        <f t="shared" si="2"/>
        <v>0</v>
      </c>
      <c r="W30" s="453"/>
    </row>
    <row r="31" spans="2:23" ht="26.25" customHeight="1" x14ac:dyDescent="0.8">
      <c r="B31" s="448">
        <v>26</v>
      </c>
      <c r="C31" s="522" t="s">
        <v>493</v>
      </c>
      <c r="D31" s="448" t="s">
        <v>466</v>
      </c>
      <c r="E31" s="453"/>
      <c r="F31" s="448" t="s">
        <v>445</v>
      </c>
      <c r="G31" s="453"/>
      <c r="H31" s="448" t="s">
        <v>467</v>
      </c>
      <c r="I31" s="453"/>
      <c r="J31" s="448" t="s">
        <v>468</v>
      </c>
      <c r="K31" s="522">
        <f t="shared" si="3"/>
        <v>0</v>
      </c>
      <c r="M31" s="453"/>
      <c r="N31" s="448" t="s">
        <v>445</v>
      </c>
      <c r="O31" s="453"/>
      <c r="Q31" s="451">
        <f t="shared" si="0"/>
        <v>0</v>
      </c>
      <c r="R31" s="448" t="s">
        <v>445</v>
      </c>
      <c r="S31" s="451">
        <f t="shared" si="1"/>
        <v>0</v>
      </c>
      <c r="U31" s="522">
        <f t="shared" si="2"/>
        <v>0</v>
      </c>
      <c r="W31" s="453"/>
    </row>
    <row r="32" spans="2:23" ht="26.25" customHeight="1" x14ac:dyDescent="0.8">
      <c r="B32" s="448">
        <v>27</v>
      </c>
      <c r="C32" s="522" t="s">
        <v>494</v>
      </c>
      <c r="D32" s="448" t="s">
        <v>466</v>
      </c>
      <c r="E32" s="453"/>
      <c r="F32" s="448" t="s">
        <v>445</v>
      </c>
      <c r="G32" s="453"/>
      <c r="H32" s="448" t="s">
        <v>467</v>
      </c>
      <c r="I32" s="453"/>
      <c r="J32" s="448" t="s">
        <v>468</v>
      </c>
      <c r="K32" s="522">
        <f t="shared" si="3"/>
        <v>0</v>
      </c>
      <c r="M32" s="453"/>
      <c r="N32" s="448" t="s">
        <v>445</v>
      </c>
      <c r="O32" s="453"/>
      <c r="Q32" s="451">
        <f t="shared" si="0"/>
        <v>0</v>
      </c>
      <c r="R32" s="448" t="s">
        <v>445</v>
      </c>
      <c r="S32" s="451">
        <f t="shared" si="1"/>
        <v>0</v>
      </c>
      <c r="U32" s="522">
        <f t="shared" si="2"/>
        <v>0</v>
      </c>
      <c r="W32" s="453" t="s">
        <v>495</v>
      </c>
    </row>
    <row r="33" spans="2:23" ht="26.25" customHeight="1" x14ac:dyDescent="0.8">
      <c r="B33" s="448">
        <v>28</v>
      </c>
      <c r="C33" s="522" t="s">
        <v>496</v>
      </c>
      <c r="D33" s="448" t="s">
        <v>466</v>
      </c>
      <c r="E33" s="453"/>
      <c r="F33" s="448" t="s">
        <v>445</v>
      </c>
      <c r="G33" s="453"/>
      <c r="H33" s="448" t="s">
        <v>467</v>
      </c>
      <c r="I33" s="453"/>
      <c r="J33" s="448" t="s">
        <v>468</v>
      </c>
      <c r="K33" s="522">
        <f t="shared" si="3"/>
        <v>0</v>
      </c>
      <c r="M33" s="453"/>
      <c r="N33" s="448" t="s">
        <v>445</v>
      </c>
      <c r="O33" s="453"/>
      <c r="Q33" s="451">
        <f t="shared" si="0"/>
        <v>0</v>
      </c>
      <c r="R33" s="448" t="s">
        <v>445</v>
      </c>
      <c r="S33" s="451">
        <f t="shared" si="1"/>
        <v>0</v>
      </c>
      <c r="U33" s="522">
        <f t="shared" si="2"/>
        <v>0</v>
      </c>
      <c r="W33" s="453"/>
    </row>
    <row r="34" spans="2:23" ht="26.25" customHeight="1" x14ac:dyDescent="0.8">
      <c r="B34" s="448">
        <v>29</v>
      </c>
      <c r="C34" s="522" t="s">
        <v>496</v>
      </c>
      <c r="D34" s="448" t="s">
        <v>466</v>
      </c>
      <c r="E34" s="453"/>
      <c r="F34" s="448" t="s">
        <v>445</v>
      </c>
      <c r="G34" s="453"/>
      <c r="H34" s="448" t="s">
        <v>467</v>
      </c>
      <c r="I34" s="453"/>
      <c r="J34" s="448" t="s">
        <v>468</v>
      </c>
      <c r="K34" s="522">
        <f t="shared" si="3"/>
        <v>0</v>
      </c>
      <c r="M34" s="453"/>
      <c r="N34" s="448" t="s">
        <v>445</v>
      </c>
      <c r="O34" s="453"/>
      <c r="Q34" s="451">
        <f t="shared" si="0"/>
        <v>0</v>
      </c>
      <c r="R34" s="448" t="s">
        <v>445</v>
      </c>
      <c r="S34" s="451">
        <f t="shared" si="1"/>
        <v>0</v>
      </c>
      <c r="U34" s="522">
        <f t="shared" si="2"/>
        <v>0</v>
      </c>
      <c r="W34" s="453"/>
    </row>
    <row r="35" spans="2:23" ht="26.25" customHeight="1" x14ac:dyDescent="0.8">
      <c r="B35" s="448">
        <v>30</v>
      </c>
      <c r="C35" s="522" t="s">
        <v>496</v>
      </c>
      <c r="D35" s="448" t="s">
        <v>466</v>
      </c>
      <c r="E35" s="453"/>
      <c r="F35" s="448" t="s">
        <v>445</v>
      </c>
      <c r="G35" s="453"/>
      <c r="H35" s="448" t="s">
        <v>467</v>
      </c>
      <c r="I35" s="453"/>
      <c r="J35" s="448" t="s">
        <v>468</v>
      </c>
      <c r="K35" s="522">
        <f t="shared" si="3"/>
        <v>0</v>
      </c>
      <c r="M35" s="453"/>
      <c r="N35" s="448" t="s">
        <v>445</v>
      </c>
      <c r="O35" s="453"/>
      <c r="Q35" s="451">
        <f t="shared" si="0"/>
        <v>0</v>
      </c>
      <c r="R35" s="448" t="s">
        <v>445</v>
      </c>
      <c r="S35" s="451">
        <f t="shared" si="1"/>
        <v>0</v>
      </c>
      <c r="U35" s="522">
        <f t="shared" si="2"/>
        <v>0</v>
      </c>
      <c r="W35" s="453"/>
    </row>
    <row r="36" spans="2:23" ht="26.25" customHeight="1" x14ac:dyDescent="0.8">
      <c r="G36" s="455"/>
    </row>
    <row r="37" spans="2:23" s="449" customFormat="1" ht="26.25" customHeight="1" x14ac:dyDescent="0.8">
      <c r="C37" s="449" t="s">
        <v>497</v>
      </c>
    </row>
    <row r="38" spans="2:23" s="449" customFormat="1" ht="26.25" customHeight="1" x14ac:dyDescent="0.8">
      <c r="C38" s="449" t="s">
        <v>498</v>
      </c>
    </row>
    <row r="39" spans="2:23" s="449" customFormat="1" ht="26.25" customHeight="1" x14ac:dyDescent="0.8">
      <c r="C39" s="449" t="s">
        <v>545</v>
      </c>
    </row>
    <row r="40" spans="2:23" s="449" customFormat="1" ht="26.25" customHeight="1" x14ac:dyDescent="0.8">
      <c r="C40" s="449" t="s">
        <v>500</v>
      </c>
    </row>
    <row r="41" spans="2:23" s="449" customFormat="1" ht="26.25" customHeight="1" x14ac:dyDescent="0.8">
      <c r="C41" s="449" t="s">
        <v>511</v>
      </c>
    </row>
    <row r="42" spans="2:23" s="449" customFormat="1" ht="26.25" customHeight="1" x14ac:dyDescent="0.8">
      <c r="C42" s="449" t="s">
        <v>512</v>
      </c>
    </row>
  </sheetData>
  <mergeCells count="4">
    <mergeCell ref="E4:K4"/>
    <mergeCell ref="M4:O4"/>
    <mergeCell ref="Q4:U4"/>
    <mergeCell ref="W4:W5"/>
  </mergeCells>
  <phoneticPr fontId="12"/>
  <pageMargins left="0.7" right="0.7" top="0.75" bottom="0.75" header="0.3" footer="0.3"/>
  <pageSetup paperSize="9"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38"/>
  <sheetViews>
    <sheetView view="pageBreakPreview" topLeftCell="A22" zoomScale="75" zoomScaleNormal="75" zoomScaleSheetLayoutView="75" workbookViewId="0">
      <selection activeCell="I24" sqref="I24"/>
    </sheetView>
  </sheetViews>
  <sheetFormatPr defaultColWidth="9" defaultRowHeight="14" x14ac:dyDescent="0.2"/>
  <cols>
    <col min="1" max="1" width="2.58203125" style="66" customWidth="1"/>
    <col min="2" max="28" width="4.25" style="66" customWidth="1"/>
    <col min="29" max="29" width="3.83203125" style="66" customWidth="1"/>
    <col min="30" max="16384" width="9" style="66"/>
  </cols>
  <sheetData>
    <row r="1" spans="1:30" ht="15.75" customHeight="1" x14ac:dyDescent="0.2">
      <c r="A1" s="220" t="s">
        <v>397</v>
      </c>
      <c r="F1" s="192"/>
      <c r="G1" s="192"/>
      <c r="H1" s="192"/>
      <c r="I1" s="193"/>
      <c r="J1" s="193"/>
      <c r="K1" s="193"/>
      <c r="L1" s="193"/>
      <c r="M1" s="193"/>
      <c r="N1" s="193"/>
      <c r="O1" s="193"/>
      <c r="P1" s="193"/>
      <c r="Q1" s="193"/>
      <c r="R1" s="193"/>
      <c r="S1" s="193"/>
      <c r="T1" s="193"/>
      <c r="U1" s="193"/>
      <c r="V1" s="193"/>
      <c r="W1" s="193"/>
      <c r="X1" s="193"/>
      <c r="Y1" s="193"/>
      <c r="Z1" s="193"/>
      <c r="AA1" s="193"/>
      <c r="AB1" s="193"/>
    </row>
    <row r="2" spans="1:30" ht="23.25" customHeight="1" x14ac:dyDescent="0.2">
      <c r="A2" s="1174" t="s">
        <v>49</v>
      </c>
      <c r="B2" s="1174"/>
      <c r="C2" s="1174"/>
      <c r="D2" s="1174"/>
      <c r="E2" s="1174"/>
      <c r="F2" s="1174"/>
      <c r="G2" s="1174"/>
      <c r="H2" s="1174"/>
      <c r="I2" s="1174"/>
      <c r="J2" s="1174"/>
      <c r="K2" s="1174"/>
      <c r="L2" s="1174"/>
      <c r="M2" s="1174"/>
      <c r="N2" s="1174"/>
      <c r="O2" s="1174"/>
      <c r="P2" s="1174"/>
      <c r="Q2" s="1174"/>
      <c r="R2" s="1174"/>
      <c r="S2" s="1174"/>
      <c r="T2" s="1174"/>
      <c r="U2" s="1174"/>
      <c r="V2" s="1174"/>
      <c r="W2" s="1174"/>
      <c r="X2" s="1174"/>
      <c r="Y2" s="1174"/>
      <c r="Z2" s="1174"/>
      <c r="AA2" s="1174"/>
      <c r="AB2" s="1174"/>
      <c r="AC2" s="1174"/>
    </row>
    <row r="3" spans="1:30" ht="7.5" customHeight="1" thickBot="1" x14ac:dyDescent="0.25">
      <c r="E3" s="193"/>
      <c r="F3" s="193"/>
      <c r="G3" s="193"/>
      <c r="H3" s="193"/>
      <c r="I3" s="193"/>
      <c r="J3" s="193"/>
      <c r="K3" s="193"/>
      <c r="L3" s="193"/>
      <c r="M3" s="193"/>
      <c r="N3" s="193"/>
      <c r="O3" s="193"/>
      <c r="P3" s="193"/>
      <c r="Q3" s="193"/>
      <c r="R3" s="193"/>
      <c r="S3" s="193"/>
      <c r="T3" s="193"/>
      <c r="U3" s="193"/>
      <c r="V3" s="193"/>
      <c r="W3" s="193"/>
      <c r="X3" s="193"/>
      <c r="Y3" s="193"/>
      <c r="Z3" s="193"/>
      <c r="AA3" s="193"/>
      <c r="AB3" s="193"/>
    </row>
    <row r="4" spans="1:30" ht="20.25" customHeight="1" thickBot="1" x14ac:dyDescent="0.25">
      <c r="B4" s="1167" t="s">
        <v>272</v>
      </c>
      <c r="C4" s="1168"/>
      <c r="D4" s="1168"/>
      <c r="E4" s="1168"/>
      <c r="F4" s="1169"/>
      <c r="G4" s="1170"/>
      <c r="H4" s="1171"/>
      <c r="I4" s="1171"/>
      <c r="J4" s="1171"/>
      <c r="K4" s="1171"/>
      <c r="L4" s="1171"/>
      <c r="M4" s="1171"/>
      <c r="N4" s="1171"/>
      <c r="O4" s="1171"/>
      <c r="P4" s="1171"/>
      <c r="Q4" s="1172"/>
      <c r="R4" s="193"/>
      <c r="S4" s="193"/>
      <c r="T4" s="193"/>
      <c r="U4" s="193"/>
      <c r="V4" s="193"/>
      <c r="W4" s="193"/>
      <c r="X4" s="193"/>
      <c r="Y4" s="193"/>
      <c r="Z4" s="193"/>
      <c r="AA4" s="193"/>
      <c r="AB4" s="193"/>
    </row>
    <row r="5" spans="1:30" ht="15" customHeight="1" x14ac:dyDescent="0.3">
      <c r="B5" s="194"/>
      <c r="C5" s="67"/>
      <c r="D5" s="67"/>
      <c r="E5" s="195"/>
      <c r="F5" s="67"/>
      <c r="G5" s="193"/>
      <c r="H5" s="193"/>
      <c r="I5" s="193"/>
      <c r="J5" s="193"/>
      <c r="K5" s="193"/>
      <c r="L5" s="193"/>
      <c r="M5" s="193"/>
      <c r="N5" s="193"/>
      <c r="O5" s="193"/>
      <c r="P5" s="193"/>
      <c r="Q5" s="193"/>
      <c r="R5" s="67"/>
      <c r="S5" s="67"/>
      <c r="T5" s="67"/>
      <c r="U5" s="67"/>
      <c r="V5" s="67"/>
      <c r="W5" s="67"/>
      <c r="X5" s="67"/>
      <c r="Y5" s="67"/>
      <c r="Z5" s="67"/>
      <c r="AA5" s="67"/>
      <c r="AB5" s="67"/>
      <c r="AC5" s="227"/>
      <c r="AD5" s="196"/>
    </row>
    <row r="6" spans="1:30" ht="15" customHeight="1" x14ac:dyDescent="0.2">
      <c r="B6" s="196"/>
      <c r="C6" s="193"/>
      <c r="D6" s="193"/>
      <c r="E6" s="197"/>
      <c r="F6" s="197"/>
      <c r="G6" s="197"/>
      <c r="H6" s="193"/>
      <c r="I6" s="193"/>
      <c r="J6" s="193"/>
      <c r="K6" s="193"/>
      <c r="L6" s="193"/>
      <c r="M6" s="198"/>
      <c r="N6" s="193"/>
      <c r="O6" s="193"/>
      <c r="P6" s="193"/>
      <c r="Q6" s="193"/>
      <c r="R6" s="193"/>
      <c r="S6" s="193"/>
      <c r="T6" s="193"/>
      <c r="U6" s="193"/>
      <c r="V6" s="193"/>
      <c r="W6" s="193"/>
      <c r="X6" s="193"/>
      <c r="Y6" s="193"/>
      <c r="Z6" s="193"/>
      <c r="AA6" s="193"/>
      <c r="AB6" s="193"/>
      <c r="AC6" s="228"/>
      <c r="AD6" s="196"/>
    </row>
    <row r="7" spans="1:30" ht="15" customHeight="1" x14ac:dyDescent="0.2">
      <c r="B7" s="196"/>
      <c r="C7" s="193"/>
      <c r="D7" s="193"/>
      <c r="E7" s="197"/>
      <c r="F7" s="197"/>
      <c r="G7" s="197"/>
      <c r="H7" s="193"/>
      <c r="I7" s="193"/>
      <c r="J7" s="193"/>
      <c r="K7" s="193"/>
      <c r="L7" s="193"/>
      <c r="M7" s="198"/>
      <c r="N7" s="193"/>
      <c r="O7" s="193"/>
      <c r="P7" s="193"/>
      <c r="Q7" s="193"/>
      <c r="R7" s="193"/>
      <c r="S7" s="193"/>
      <c r="T7" s="193"/>
      <c r="U7" s="193"/>
      <c r="V7" s="193"/>
      <c r="W7" s="193"/>
      <c r="X7" s="193"/>
      <c r="Y7" s="193"/>
      <c r="Z7" s="193"/>
      <c r="AA7" s="193"/>
      <c r="AB7" s="193"/>
      <c r="AC7" s="228"/>
      <c r="AD7" s="196"/>
    </row>
    <row r="8" spans="1:30" ht="15" customHeight="1" x14ac:dyDescent="0.2">
      <c r="B8" s="196"/>
      <c r="C8" s="193"/>
      <c r="D8" s="193"/>
      <c r="E8" s="197"/>
      <c r="F8" s="197"/>
      <c r="G8" s="197"/>
      <c r="H8" s="193"/>
      <c r="I8" s="193"/>
      <c r="J8" s="193"/>
      <c r="K8" s="193"/>
      <c r="L8" s="193"/>
      <c r="M8" s="198"/>
      <c r="N8" s="193"/>
      <c r="O8" s="193"/>
      <c r="P8" s="193"/>
      <c r="Q8" s="193"/>
      <c r="R8" s="193"/>
      <c r="S8" s="193"/>
      <c r="T8" s="193"/>
      <c r="U8" s="193"/>
      <c r="V8" s="193"/>
      <c r="W8" s="193"/>
      <c r="X8" s="193"/>
      <c r="Y8" s="193"/>
      <c r="Z8" s="193"/>
      <c r="AA8" s="193"/>
      <c r="AB8" s="193"/>
      <c r="AC8" s="228"/>
      <c r="AD8" s="196"/>
    </row>
    <row r="9" spans="1:30" ht="15" customHeight="1" x14ac:dyDescent="0.2">
      <c r="B9" s="196"/>
      <c r="C9" s="193"/>
      <c r="D9" s="193"/>
      <c r="E9" s="197"/>
      <c r="F9" s="197"/>
      <c r="G9" s="197"/>
      <c r="H9" s="193"/>
      <c r="I9" s="193"/>
      <c r="J9" s="193"/>
      <c r="K9" s="193"/>
      <c r="L9" s="193"/>
      <c r="M9" s="198"/>
      <c r="N9" s="193"/>
      <c r="O9" s="193"/>
      <c r="P9" s="193"/>
      <c r="Q9" s="193"/>
      <c r="R9" s="193"/>
      <c r="S9" s="193"/>
      <c r="T9" s="193"/>
      <c r="U9" s="193"/>
      <c r="V9" s="193"/>
      <c r="W9" s="193"/>
      <c r="X9" s="193"/>
      <c r="Y9" s="193"/>
      <c r="Z9" s="193"/>
      <c r="AA9" s="193"/>
      <c r="AB9" s="193"/>
      <c r="AC9" s="228"/>
      <c r="AD9" s="196"/>
    </row>
    <row r="10" spans="1:30" ht="15" customHeight="1" x14ac:dyDescent="0.2">
      <c r="B10" s="196"/>
      <c r="C10" s="193"/>
      <c r="D10" s="193"/>
      <c r="E10" s="197"/>
      <c r="F10" s="197"/>
      <c r="G10" s="197"/>
      <c r="H10" s="193"/>
      <c r="I10" s="193"/>
      <c r="J10" s="193"/>
      <c r="K10" s="193"/>
      <c r="L10" s="193"/>
      <c r="M10" s="198"/>
      <c r="N10" s="193"/>
      <c r="O10" s="193"/>
      <c r="P10" s="193"/>
      <c r="Q10" s="193"/>
      <c r="R10" s="193"/>
      <c r="S10" s="193"/>
      <c r="T10" s="193"/>
      <c r="U10" s="193"/>
      <c r="V10" s="193"/>
      <c r="W10" s="193"/>
      <c r="X10" s="193"/>
      <c r="Y10" s="193"/>
      <c r="Z10" s="193"/>
      <c r="AA10" s="193"/>
      <c r="AB10" s="193"/>
      <c r="AC10" s="228"/>
      <c r="AD10" s="196"/>
    </row>
    <row r="11" spans="1:30" ht="15" customHeight="1" x14ac:dyDescent="0.2">
      <c r="B11" s="196"/>
      <c r="C11" s="193"/>
      <c r="D11" s="193"/>
      <c r="E11" s="197"/>
      <c r="F11" s="197"/>
      <c r="G11" s="197"/>
      <c r="H11" s="193"/>
      <c r="I11" s="193"/>
      <c r="J11" s="193"/>
      <c r="K11" s="193"/>
      <c r="L11" s="193"/>
      <c r="M11" s="198"/>
      <c r="N11" s="193"/>
      <c r="O11" s="193"/>
      <c r="P11" s="193"/>
      <c r="Q11" s="193"/>
      <c r="R11" s="193"/>
      <c r="S11" s="193"/>
      <c r="T11" s="193"/>
      <c r="U11" s="193"/>
      <c r="V11" s="193"/>
      <c r="W11" s="193"/>
      <c r="X11" s="193"/>
      <c r="Y11" s="193"/>
      <c r="Z11" s="193"/>
      <c r="AA11" s="193"/>
      <c r="AB11" s="193"/>
      <c r="AC11" s="228"/>
      <c r="AD11" s="196"/>
    </row>
    <row r="12" spans="1:30" ht="15" customHeight="1" x14ac:dyDescent="0.2">
      <c r="B12" s="196"/>
      <c r="C12" s="193"/>
      <c r="D12" s="193"/>
      <c r="E12" s="197"/>
      <c r="F12" s="197"/>
      <c r="G12" s="197"/>
      <c r="H12" s="193"/>
      <c r="I12" s="193"/>
      <c r="J12" s="193"/>
      <c r="K12" s="193"/>
      <c r="L12" s="193"/>
      <c r="M12" s="198"/>
      <c r="N12" s="193"/>
      <c r="O12" s="193"/>
      <c r="P12" s="193"/>
      <c r="Q12" s="193"/>
      <c r="R12" s="193"/>
      <c r="S12" s="193"/>
      <c r="T12" s="193"/>
      <c r="U12" s="193"/>
      <c r="V12" s="193"/>
      <c r="W12" s="193"/>
      <c r="X12" s="193"/>
      <c r="Y12" s="193"/>
      <c r="Z12" s="193"/>
      <c r="AA12" s="193"/>
      <c r="AB12" s="193"/>
      <c r="AC12" s="228"/>
      <c r="AD12" s="196"/>
    </row>
    <row r="13" spans="1:30" ht="15" customHeight="1" x14ac:dyDescent="0.2">
      <c r="B13" s="196"/>
      <c r="C13" s="193"/>
      <c r="D13" s="193"/>
      <c r="E13" s="197"/>
      <c r="F13" s="197"/>
      <c r="G13" s="197"/>
      <c r="H13" s="193"/>
      <c r="I13" s="193"/>
      <c r="J13" s="193"/>
      <c r="K13" s="193"/>
      <c r="L13" s="193"/>
      <c r="M13" s="198"/>
      <c r="N13" s="193"/>
      <c r="O13" s="193"/>
      <c r="P13" s="193"/>
      <c r="Q13" s="193"/>
      <c r="R13" s="193"/>
      <c r="S13" s="193"/>
      <c r="T13" s="193"/>
      <c r="U13" s="193"/>
      <c r="V13" s="193"/>
      <c r="W13" s="193"/>
      <c r="X13" s="193"/>
      <c r="Y13" s="193"/>
      <c r="Z13" s="193"/>
      <c r="AA13" s="193"/>
      <c r="AB13" s="193"/>
      <c r="AC13" s="228"/>
      <c r="AD13" s="196"/>
    </row>
    <row r="14" spans="1:30" ht="15" customHeight="1" x14ac:dyDescent="0.2">
      <c r="B14" s="196"/>
      <c r="C14" s="193"/>
      <c r="D14" s="193"/>
      <c r="E14" s="197"/>
      <c r="F14" s="197"/>
      <c r="G14" s="197"/>
      <c r="H14" s="193"/>
      <c r="I14" s="193"/>
      <c r="J14" s="193"/>
      <c r="K14" s="193"/>
      <c r="L14" s="193"/>
      <c r="M14" s="198"/>
      <c r="N14" s="193"/>
      <c r="O14" s="193"/>
      <c r="P14" s="193"/>
      <c r="Q14" s="193"/>
      <c r="R14" s="193"/>
      <c r="S14" s="193"/>
      <c r="T14" s="193"/>
      <c r="U14" s="193"/>
      <c r="V14" s="193"/>
      <c r="W14" s="193"/>
      <c r="X14" s="193"/>
      <c r="Y14" s="193"/>
      <c r="Z14" s="193"/>
      <c r="AA14" s="193"/>
      <c r="AB14" s="193"/>
      <c r="AC14" s="228"/>
      <c r="AD14" s="196"/>
    </row>
    <row r="15" spans="1:30" ht="15" customHeight="1" x14ac:dyDescent="0.2">
      <c r="B15" s="196"/>
      <c r="C15" s="193"/>
      <c r="D15" s="193"/>
      <c r="E15" s="197"/>
      <c r="F15" s="197"/>
      <c r="G15" s="197"/>
      <c r="H15" s="193"/>
      <c r="I15" s="193"/>
      <c r="J15" s="193"/>
      <c r="K15" s="193"/>
      <c r="L15" s="193"/>
      <c r="M15" s="198"/>
      <c r="N15" s="193"/>
      <c r="O15" s="193"/>
      <c r="P15" s="193"/>
      <c r="Q15" s="193"/>
      <c r="R15" s="193"/>
      <c r="S15" s="193"/>
      <c r="T15" s="193"/>
      <c r="U15" s="193"/>
      <c r="V15" s="193"/>
      <c r="W15" s="193"/>
      <c r="X15" s="193"/>
      <c r="Y15" s="193"/>
      <c r="Z15" s="193"/>
      <c r="AA15" s="193"/>
      <c r="AB15" s="193"/>
      <c r="AC15" s="228"/>
      <c r="AD15" s="196"/>
    </row>
    <row r="16" spans="1:30" ht="15" customHeight="1" x14ac:dyDescent="0.2">
      <c r="B16" s="196"/>
      <c r="C16" s="193"/>
      <c r="D16" s="193"/>
      <c r="E16" s="199"/>
      <c r="F16" s="199"/>
      <c r="G16" s="197"/>
      <c r="H16" s="193"/>
      <c r="I16" s="193"/>
      <c r="J16" s="193"/>
      <c r="K16" s="193"/>
      <c r="L16" s="193"/>
      <c r="M16" s="198"/>
      <c r="N16" s="193"/>
      <c r="O16" s="200"/>
      <c r="P16" s="200"/>
      <c r="Q16" s="200"/>
      <c r="R16" s="200"/>
      <c r="S16" s="200"/>
      <c r="T16" s="200"/>
      <c r="U16" s="200"/>
      <c r="V16" s="200"/>
      <c r="W16" s="200"/>
      <c r="X16" s="200"/>
      <c r="Y16" s="199"/>
      <c r="Z16" s="201"/>
      <c r="AA16" s="201"/>
      <c r="AB16" s="202"/>
      <c r="AC16" s="228"/>
      <c r="AD16" s="196"/>
    </row>
    <row r="17" spans="2:30" ht="15" customHeight="1" x14ac:dyDescent="0.2">
      <c r="B17" s="196"/>
      <c r="C17" s="193"/>
      <c r="D17" s="193"/>
      <c r="E17" s="203"/>
      <c r="F17" s="193"/>
      <c r="G17" s="193"/>
      <c r="H17" s="200"/>
      <c r="I17" s="193"/>
      <c r="J17" s="193"/>
      <c r="K17" s="193"/>
      <c r="L17" s="193"/>
      <c r="M17" s="202"/>
      <c r="N17" s="202"/>
      <c r="O17" s="202"/>
      <c r="P17" s="202"/>
      <c r="Q17" s="202"/>
      <c r="R17" s="202"/>
      <c r="S17" s="202"/>
      <c r="T17" s="202"/>
      <c r="U17" s="202"/>
      <c r="V17" s="202"/>
      <c r="W17" s="202"/>
      <c r="X17" s="202"/>
      <c r="Y17" s="201"/>
      <c r="Z17" s="201"/>
      <c r="AA17" s="201"/>
      <c r="AB17" s="202"/>
      <c r="AC17" s="228"/>
      <c r="AD17" s="196"/>
    </row>
    <row r="18" spans="2:30" ht="15" customHeight="1" x14ac:dyDescent="0.2">
      <c r="B18" s="196"/>
      <c r="C18" s="193"/>
      <c r="D18" s="193"/>
      <c r="E18" s="20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228"/>
      <c r="AD18" s="196"/>
    </row>
    <row r="19" spans="2:30" ht="15" customHeight="1" x14ac:dyDescent="0.2">
      <c r="B19" s="196"/>
      <c r="C19" s="193"/>
      <c r="D19" s="193"/>
      <c r="E19" s="200"/>
      <c r="F19" s="193"/>
      <c r="G19" s="193"/>
      <c r="H19" s="203"/>
      <c r="I19" s="203"/>
      <c r="J19" s="203"/>
      <c r="K19" s="203"/>
      <c r="L19" s="203"/>
      <c r="M19" s="193"/>
      <c r="N19" s="193"/>
      <c r="O19" s="193"/>
      <c r="P19" s="193"/>
      <c r="Q19" s="193"/>
      <c r="R19" s="193"/>
      <c r="S19" s="193"/>
      <c r="T19" s="193"/>
      <c r="U19" s="193"/>
      <c r="V19" s="193"/>
      <c r="W19" s="193"/>
      <c r="X19" s="193"/>
      <c r="Y19" s="193"/>
      <c r="Z19" s="193"/>
      <c r="AA19" s="193"/>
      <c r="AB19" s="193"/>
      <c r="AC19" s="228"/>
      <c r="AD19" s="196"/>
    </row>
    <row r="20" spans="2:30" ht="15" customHeight="1" x14ac:dyDescent="0.2">
      <c r="B20" s="196"/>
      <c r="C20" s="193"/>
      <c r="D20" s="193"/>
      <c r="E20" s="200"/>
      <c r="F20" s="193"/>
      <c r="G20" s="197"/>
      <c r="H20" s="193"/>
      <c r="I20" s="204"/>
      <c r="J20" s="204"/>
      <c r="K20" s="200"/>
      <c r="L20" s="200"/>
      <c r="M20" s="193"/>
      <c r="N20" s="193"/>
      <c r="O20" s="193"/>
      <c r="P20" s="193"/>
      <c r="Q20" s="193"/>
      <c r="R20" s="193"/>
      <c r="S20" s="193"/>
      <c r="T20" s="193"/>
      <c r="U20" s="193"/>
      <c r="V20" s="193"/>
      <c r="W20" s="193"/>
      <c r="X20" s="193"/>
      <c r="Y20" s="193"/>
      <c r="Z20" s="193"/>
      <c r="AA20" s="193"/>
      <c r="AB20" s="193"/>
      <c r="AC20" s="228"/>
      <c r="AD20" s="196"/>
    </row>
    <row r="21" spans="2:30" ht="15" customHeight="1" x14ac:dyDescent="0.2">
      <c r="B21" s="196"/>
      <c r="C21" s="193"/>
      <c r="D21" s="193"/>
      <c r="E21" s="205"/>
      <c r="F21" s="193"/>
      <c r="G21" s="193"/>
      <c r="H21" s="193"/>
      <c r="I21" s="193"/>
      <c r="J21" s="193"/>
      <c r="K21" s="193"/>
      <c r="L21" s="193"/>
      <c r="M21" s="197"/>
      <c r="N21" s="193"/>
      <c r="O21" s="193"/>
      <c r="P21" s="193"/>
      <c r="Q21" s="193"/>
      <c r="R21" s="193"/>
      <c r="S21" s="193"/>
      <c r="T21" s="193"/>
      <c r="U21" s="193"/>
      <c r="V21" s="193"/>
      <c r="W21" s="193"/>
      <c r="X21" s="193"/>
      <c r="Y21" s="193"/>
      <c r="Z21" s="193"/>
      <c r="AA21" s="193"/>
      <c r="AB21" s="193"/>
      <c r="AC21" s="228"/>
      <c r="AD21" s="196"/>
    </row>
    <row r="22" spans="2:30" ht="15" customHeight="1" x14ac:dyDescent="0.2">
      <c r="B22" s="196"/>
      <c r="C22" s="193"/>
      <c r="D22" s="193"/>
      <c r="E22" s="205"/>
      <c r="F22" s="193"/>
      <c r="G22" s="193"/>
      <c r="H22" s="193"/>
      <c r="I22" s="203"/>
      <c r="J22" s="203"/>
      <c r="K22" s="203"/>
      <c r="L22" s="203"/>
      <c r="M22" s="197"/>
      <c r="N22" s="193"/>
      <c r="O22" s="193"/>
      <c r="P22" s="193"/>
      <c r="Q22" s="193"/>
      <c r="R22" s="193"/>
      <c r="S22" s="193"/>
      <c r="T22" s="193"/>
      <c r="U22" s="193"/>
      <c r="V22" s="193"/>
      <c r="W22" s="193"/>
      <c r="X22" s="193"/>
      <c r="Y22" s="193"/>
      <c r="Z22" s="193"/>
      <c r="AA22" s="193"/>
      <c r="AB22" s="193"/>
      <c r="AC22" s="228"/>
      <c r="AD22" s="196"/>
    </row>
    <row r="23" spans="2:30" ht="15" customHeight="1" x14ac:dyDescent="0.2">
      <c r="B23" s="196"/>
      <c r="C23" s="193"/>
      <c r="D23" s="193"/>
      <c r="E23" s="205"/>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228"/>
      <c r="AD23" s="196"/>
    </row>
    <row r="24" spans="2:30" ht="15" customHeight="1" x14ac:dyDescent="0.2">
      <c r="B24" s="196"/>
      <c r="C24" s="193"/>
      <c r="D24" s="193"/>
      <c r="E24" s="205"/>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228"/>
      <c r="AD24" s="196"/>
    </row>
    <row r="25" spans="2:30" ht="15" customHeight="1" x14ac:dyDescent="0.2">
      <c r="B25" s="196"/>
      <c r="C25" s="193"/>
      <c r="D25" s="193"/>
      <c r="E25" s="205"/>
      <c r="F25" s="193"/>
      <c r="G25" s="193"/>
      <c r="H25" s="193"/>
      <c r="I25" s="199"/>
      <c r="J25" s="199"/>
      <c r="K25" s="199"/>
      <c r="L25" s="199"/>
      <c r="M25" s="207"/>
      <c r="N25" s="193"/>
      <c r="O25" s="193"/>
      <c r="P25" s="193"/>
      <c r="Q25" s="193"/>
      <c r="R25" s="193"/>
      <c r="S25" s="193"/>
      <c r="T25" s="193"/>
      <c r="U25" s="193"/>
      <c r="V25" s="193"/>
      <c r="W25" s="193"/>
      <c r="X25" s="193"/>
      <c r="Y25" s="193"/>
      <c r="Z25" s="193"/>
      <c r="AA25" s="193"/>
      <c r="AB25" s="193"/>
      <c r="AC25" s="228"/>
      <c r="AD25" s="196"/>
    </row>
    <row r="26" spans="2:30" ht="15" customHeight="1" x14ac:dyDescent="0.2">
      <c r="B26" s="196"/>
      <c r="C26" s="193"/>
      <c r="D26" s="193"/>
      <c r="E26" s="200"/>
      <c r="F26" s="197"/>
      <c r="G26" s="197"/>
      <c r="H26" s="206"/>
      <c r="I26" s="193"/>
      <c r="J26" s="193"/>
      <c r="K26" s="198"/>
      <c r="L26" s="198"/>
      <c r="M26" s="193"/>
      <c r="N26" s="193"/>
      <c r="O26" s="193"/>
      <c r="P26" s="193"/>
      <c r="Q26" s="193"/>
      <c r="R26" s="193"/>
      <c r="S26" s="193"/>
      <c r="T26" s="193"/>
      <c r="U26" s="193"/>
      <c r="V26" s="193"/>
      <c r="W26" s="193"/>
      <c r="X26" s="193"/>
      <c r="Y26" s="193"/>
      <c r="Z26" s="193"/>
      <c r="AA26" s="193"/>
      <c r="AB26" s="193"/>
      <c r="AC26" s="228"/>
      <c r="AD26" s="196"/>
    </row>
    <row r="27" spans="2:30" ht="15" customHeight="1" x14ac:dyDescent="0.2">
      <c r="B27" s="196"/>
      <c r="C27" s="193"/>
      <c r="D27" s="193"/>
      <c r="E27" s="208"/>
      <c r="F27" s="193"/>
      <c r="G27" s="193"/>
      <c r="H27" s="198"/>
      <c r="I27" s="193"/>
      <c r="J27" s="193"/>
      <c r="K27" s="198"/>
      <c r="L27" s="198"/>
      <c r="M27" s="193"/>
      <c r="N27" s="193"/>
      <c r="O27" s="193"/>
      <c r="P27" s="193"/>
      <c r="Q27" s="193"/>
      <c r="R27" s="193"/>
      <c r="S27" s="193"/>
      <c r="T27" s="193"/>
      <c r="U27" s="193"/>
      <c r="V27" s="193"/>
      <c r="W27" s="193"/>
      <c r="X27" s="193"/>
      <c r="Y27" s="193"/>
      <c r="Z27" s="193"/>
      <c r="AA27" s="193"/>
      <c r="AB27" s="193"/>
      <c r="AC27" s="228"/>
      <c r="AD27" s="196"/>
    </row>
    <row r="28" spans="2:30" ht="15" customHeight="1" x14ac:dyDescent="0.2">
      <c r="B28" s="196"/>
      <c r="C28" s="193"/>
      <c r="D28" s="193"/>
      <c r="E28" s="197"/>
      <c r="F28" s="197"/>
      <c r="G28" s="197"/>
      <c r="H28" s="197"/>
      <c r="I28" s="197"/>
      <c r="J28" s="203"/>
      <c r="K28" s="197"/>
      <c r="L28" s="203"/>
      <c r="M28" s="193"/>
      <c r="N28" s="193"/>
      <c r="O28" s="193"/>
      <c r="P28" s="193"/>
      <c r="Q28" s="193"/>
      <c r="R28" s="193"/>
      <c r="S28" s="193"/>
      <c r="T28" s="193"/>
      <c r="U28" s="193"/>
      <c r="V28" s="193"/>
      <c r="W28" s="193"/>
      <c r="X28" s="193"/>
      <c r="Y28" s="193"/>
      <c r="Z28" s="193"/>
      <c r="AA28" s="193"/>
      <c r="AB28" s="193"/>
      <c r="AC28" s="228"/>
      <c r="AD28" s="196"/>
    </row>
    <row r="29" spans="2:30" ht="15" customHeight="1" x14ac:dyDescent="0.2">
      <c r="B29" s="196"/>
      <c r="C29" s="193"/>
      <c r="D29" s="193"/>
      <c r="E29" s="193"/>
      <c r="F29" s="201"/>
      <c r="G29" s="197"/>
      <c r="H29" s="209"/>
      <c r="I29" s="202"/>
      <c r="J29" s="202"/>
      <c r="K29" s="202"/>
      <c r="L29" s="202"/>
      <c r="M29" s="192"/>
      <c r="N29" s="193"/>
      <c r="O29" s="193"/>
      <c r="P29" s="193"/>
      <c r="Q29" s="193"/>
      <c r="R29" s="193"/>
      <c r="S29" s="193"/>
      <c r="T29" s="193"/>
      <c r="U29" s="193"/>
      <c r="V29" s="193"/>
      <c r="W29" s="193"/>
      <c r="X29" s="193"/>
      <c r="Y29" s="193"/>
      <c r="Z29" s="193"/>
      <c r="AA29" s="193"/>
      <c r="AB29" s="193"/>
      <c r="AC29" s="228"/>
      <c r="AD29" s="196"/>
    </row>
    <row r="30" spans="2:30" ht="15" customHeight="1" x14ac:dyDescent="0.2">
      <c r="B30" s="196"/>
      <c r="C30" s="193"/>
      <c r="D30" s="193"/>
      <c r="E30" s="193"/>
      <c r="F30" s="201"/>
      <c r="G30" s="197"/>
      <c r="H30" s="209"/>
      <c r="I30" s="202"/>
      <c r="J30" s="202"/>
      <c r="K30" s="202"/>
      <c r="L30" s="202"/>
      <c r="M30" s="192"/>
      <c r="N30" s="193"/>
      <c r="O30" s="193"/>
      <c r="P30" s="193"/>
      <c r="Q30" s="193"/>
      <c r="R30" s="193"/>
      <c r="S30" s="193"/>
      <c r="T30" s="193"/>
      <c r="U30" s="193"/>
      <c r="V30" s="193"/>
      <c r="W30" s="193"/>
      <c r="X30" s="193"/>
      <c r="Y30" s="202"/>
      <c r="Z30" s="202"/>
      <c r="AA30" s="193"/>
      <c r="AB30" s="193"/>
      <c r="AC30" s="228"/>
      <c r="AD30" s="196"/>
    </row>
    <row r="31" spans="2:30" ht="15" customHeight="1" x14ac:dyDescent="0.2">
      <c r="B31" s="196"/>
      <c r="C31" s="193"/>
      <c r="D31" s="193"/>
      <c r="E31" s="193"/>
      <c r="F31" s="201"/>
      <c r="G31" s="197"/>
      <c r="H31" s="210"/>
      <c r="I31" s="202"/>
      <c r="J31" s="202"/>
      <c r="K31" s="202"/>
      <c r="L31" s="202"/>
      <c r="M31" s="192"/>
      <c r="N31" s="193"/>
      <c r="O31" s="193"/>
      <c r="P31" s="193"/>
      <c r="Q31" s="193"/>
      <c r="R31" s="193"/>
      <c r="S31" s="193"/>
      <c r="T31" s="193"/>
      <c r="U31" s="193"/>
      <c r="V31" s="193"/>
      <c r="W31" s="193"/>
      <c r="X31" s="193"/>
      <c r="Y31" s="202"/>
      <c r="Z31" s="202"/>
      <c r="AA31" s="193"/>
      <c r="AB31" s="193"/>
      <c r="AC31" s="228"/>
      <c r="AD31" s="196"/>
    </row>
    <row r="32" spans="2:30" ht="15" customHeight="1" x14ac:dyDescent="0.2">
      <c r="B32" s="196"/>
      <c r="C32" s="193"/>
      <c r="D32" s="193"/>
      <c r="E32" s="193"/>
      <c r="F32" s="201"/>
      <c r="G32" s="197"/>
      <c r="H32" s="193"/>
      <c r="I32" s="193"/>
      <c r="J32" s="193"/>
      <c r="K32" s="193"/>
      <c r="L32" s="193"/>
      <c r="M32" s="193"/>
      <c r="N32" s="211"/>
      <c r="O32" s="198"/>
      <c r="P32" s="198"/>
      <c r="Q32" s="198"/>
      <c r="R32" s="198"/>
      <c r="S32" s="198"/>
      <c r="T32" s="198"/>
      <c r="U32" s="198"/>
      <c r="V32" s="198"/>
      <c r="W32" s="198"/>
      <c r="X32" s="198"/>
      <c r="Y32" s="198"/>
      <c r="Z32" s="198"/>
      <c r="AA32" s="198"/>
      <c r="AB32" s="192"/>
      <c r="AC32" s="228"/>
      <c r="AD32" s="196"/>
    </row>
    <row r="33" spans="2:30" ht="15" customHeight="1" x14ac:dyDescent="0.2">
      <c r="B33" s="212"/>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29"/>
      <c r="AD33" s="196"/>
    </row>
    <row r="34" spans="2:30" x14ac:dyDescent="0.2">
      <c r="B34" s="1173" t="s">
        <v>60</v>
      </c>
      <c r="C34" s="1173"/>
      <c r="D34" s="214">
        <v>1</v>
      </c>
      <c r="E34" s="215" t="s">
        <v>294</v>
      </c>
      <c r="F34" s="216"/>
      <c r="G34" s="215"/>
      <c r="H34" s="217"/>
      <c r="I34" s="217"/>
      <c r="J34" s="217"/>
      <c r="K34" s="217"/>
      <c r="L34" s="217"/>
      <c r="M34" s="217"/>
      <c r="N34" s="193"/>
      <c r="O34" s="193"/>
      <c r="P34" s="193"/>
      <c r="Q34" s="193"/>
      <c r="R34" s="193"/>
      <c r="S34" s="193"/>
      <c r="T34" s="193"/>
      <c r="U34" s="193"/>
      <c r="V34" s="193"/>
      <c r="W34" s="193"/>
      <c r="X34" s="193"/>
      <c r="Y34" s="193"/>
      <c r="Z34" s="193"/>
      <c r="AA34" s="193"/>
      <c r="AB34" s="193"/>
    </row>
    <row r="35" spans="2:30" x14ac:dyDescent="0.2">
      <c r="B35" s="218"/>
      <c r="C35" s="218"/>
      <c r="D35" s="214">
        <v>2</v>
      </c>
      <c r="E35" s="215" t="s">
        <v>295</v>
      </c>
      <c r="F35" s="215"/>
      <c r="G35" s="215"/>
      <c r="H35" s="217"/>
      <c r="I35" s="217"/>
      <c r="J35" s="217"/>
      <c r="K35" s="217"/>
      <c r="L35" s="217"/>
      <c r="M35" s="217"/>
      <c r="N35" s="193"/>
      <c r="O35" s="193"/>
      <c r="P35" s="193"/>
      <c r="Q35" s="193"/>
      <c r="R35" s="193"/>
      <c r="S35" s="193"/>
      <c r="T35" s="193"/>
      <c r="U35" s="193"/>
      <c r="V35" s="193"/>
      <c r="W35" s="193"/>
      <c r="X35" s="193"/>
      <c r="Y35" s="193"/>
      <c r="Z35" s="219"/>
      <c r="AA35" s="219"/>
    </row>
    <row r="36" spans="2:30" x14ac:dyDescent="0.2">
      <c r="D36" s="214">
        <v>3</v>
      </c>
      <c r="E36" s="215" t="s">
        <v>296</v>
      </c>
      <c r="F36" s="217"/>
      <c r="G36" s="217"/>
      <c r="H36" s="217"/>
      <c r="I36" s="217"/>
      <c r="J36" s="217"/>
      <c r="K36" s="217"/>
      <c r="L36" s="217"/>
      <c r="M36" s="217"/>
      <c r="N36" s="193"/>
      <c r="O36" s="193"/>
      <c r="P36" s="193"/>
      <c r="Q36" s="193"/>
      <c r="R36" s="193"/>
      <c r="S36" s="193"/>
      <c r="T36" s="193"/>
      <c r="U36" s="193"/>
      <c r="V36" s="193"/>
      <c r="W36" s="193"/>
      <c r="X36" s="193"/>
      <c r="Y36" s="193"/>
      <c r="Z36" s="193"/>
      <c r="AA36" s="193"/>
      <c r="AB36" s="193"/>
    </row>
    <row r="37" spans="2:30" x14ac:dyDescent="0.2">
      <c r="E37" s="59" t="s">
        <v>297</v>
      </c>
      <c r="F37" s="217"/>
      <c r="G37" s="217"/>
      <c r="H37" s="217"/>
      <c r="I37" s="217"/>
      <c r="J37" s="217"/>
      <c r="K37" s="217"/>
      <c r="L37" s="217"/>
      <c r="M37" s="217"/>
      <c r="N37" s="193"/>
      <c r="O37" s="193"/>
      <c r="P37" s="193"/>
      <c r="Q37" s="193"/>
      <c r="R37" s="193"/>
      <c r="S37" s="193"/>
      <c r="T37" s="193"/>
      <c r="U37" s="193"/>
      <c r="V37" s="193"/>
      <c r="W37" s="193"/>
      <c r="X37" s="193"/>
      <c r="Y37" s="193"/>
      <c r="Z37" s="193"/>
      <c r="AA37" s="193"/>
      <c r="AB37" s="193"/>
    </row>
    <row r="38" spans="2:30" x14ac:dyDescent="0.2">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219"/>
    </row>
  </sheetData>
  <mergeCells count="4">
    <mergeCell ref="B4:F4"/>
    <mergeCell ref="G4:Q4"/>
    <mergeCell ref="B34:C34"/>
    <mergeCell ref="A2:AC2"/>
  </mergeCells>
  <phoneticPr fontId="12"/>
  <pageMargins left="0.53" right="0.32" top="0.48" bottom="0.65" header="0.33" footer="0.51181102362204722"/>
  <pageSetup paperSize="9" scale="97"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①添付書類一覧【通所】</vt:lpstr>
      <vt:lpstr>②申請書（第1号様式）【通所】</vt:lpstr>
      <vt:lpstr>③付表2-1</vt:lpstr>
      <vt:lpstr>③付表2-2</vt:lpstr>
      <vt:lpstr>⑤勤務形態一覧表（参考様式２）</vt:lpstr>
      <vt:lpstr>シフト記号表（勤務時間帯）</vt:lpstr>
      <vt:lpstr>⑤勤務形態一覧表（記載例） </vt:lpstr>
      <vt:lpstr>シフト記号表（記載例）</vt:lpstr>
      <vt:lpstr>⑦平面図（参考様式５） </vt:lpstr>
      <vt:lpstr>⑦平面図（記載例）</vt:lpstr>
      <vt:lpstr>⑩苦情処理（参考様式６）</vt:lpstr>
      <vt:lpstr>⑪誓約書（参考様式７）</vt:lpstr>
      <vt:lpstr>⑫算定に係る体制等に関する申請書（加算様式1-5）</vt:lpstr>
      <vt:lpstr>⑬社会保険及び労働保険への加入状況にかかる確認票</vt:lpstr>
      <vt:lpstr>●在職証明書（参考）</vt:lpstr>
      <vt:lpstr>'●在職証明書（参考）'!Print_Area</vt:lpstr>
      <vt:lpstr>①添付書類一覧【通所】!Print_Area</vt:lpstr>
      <vt:lpstr>'②申請書（第1号様式）【通所】'!Print_Area</vt:lpstr>
      <vt:lpstr>'③付表2-1'!Print_Area</vt:lpstr>
      <vt:lpstr>'③付表2-2'!Print_Area</vt:lpstr>
      <vt:lpstr>'⑤勤務形態一覧表（記載例） '!Print_Area</vt:lpstr>
      <vt:lpstr>'⑤勤務形態一覧表（参考様式２）'!Print_Area</vt:lpstr>
      <vt:lpstr>'⑦平面図（記載例）'!Print_Area</vt:lpstr>
      <vt:lpstr>'⑦平面図（参考様式５） '!Print_Area</vt:lpstr>
      <vt:lpstr>'⑩苦情処理（参考様式６）'!Print_Area</vt:lpstr>
      <vt:lpstr>'⑪誓約書（参考様式７）'!Print_Area</vt:lpstr>
      <vt:lpstr>'⑫算定に係る体制等に関する申請書（加算様式1-5）'!Print_Area</vt:lpstr>
      <vt:lpstr>⑬社会保険及び労働保険への加入状況にかかる確認票!Print_Area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test</cp:lastModifiedBy>
  <cp:lastPrinted>2022-10-21T07:45:44Z</cp:lastPrinted>
  <dcterms:created xsi:type="dcterms:W3CDTF">1999-03-12T15:58:00Z</dcterms:created>
  <dcterms:modified xsi:type="dcterms:W3CDTF">2024-04-17T07:43:10Z</dcterms:modified>
</cp:coreProperties>
</file>