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VM_Sougoujigyou\■総合事業■\■指定申請様式（ホームページ）\20240601_区外更新申請書様式(R6年6月以降)\"/>
    </mc:Choice>
  </mc:AlternateContent>
  <bookViews>
    <workbookView xWindow="0" yWindow="0" windowWidth="15350" windowHeight="4650" tabRatio="928" firstSheet="7" activeTab="10"/>
  </bookViews>
  <sheets>
    <sheet name="①添付書類一覧【通所】" sheetId="122" r:id="rId1"/>
    <sheet name="②申請書（第4号様式）" sheetId="150" r:id="rId2"/>
    <sheet name="③付表2-1" sheetId="151" r:id="rId3"/>
    <sheet name="③付表2-2" sheetId="152" r:id="rId4"/>
    <sheet name="④勤務形態一覧表（参考様式２）" sheetId="147" r:id="rId5"/>
    <sheet name="シフト記号表（勤務時間帯）" sheetId="166" r:id="rId6"/>
    <sheet name="④勤務形態一覧表（記載例） " sheetId="167" r:id="rId7"/>
    <sheet name="シフト記号表（記載例）" sheetId="168" r:id="rId8"/>
    <sheet name="⑤誓約書（参考様式７）" sheetId="159" r:id="rId9"/>
    <sheet name="⑥指定申請に係る誓約書（参考様式1３）" sheetId="171" r:id="rId10"/>
    <sheet name="⑦算定に係る体制等に関する申請書（加算様式1-5）" sheetId="169" r:id="rId11"/>
  </sheets>
  <externalReferences>
    <externalReference r:id="rId12"/>
    <externalReference r:id="rId13"/>
    <externalReference r:id="rId14"/>
    <externalReference r:id="rId15"/>
    <externalReference r:id="rId16"/>
    <externalReference r:id="rId17"/>
  </externalReferences>
  <definedNames>
    <definedName name="_new1">[1]【参考】サービス名一覧!$A$4:$A$27</definedName>
    <definedName name="erea" localSheetId="6">#REF!</definedName>
    <definedName name="erea" localSheetId="9">#REF!</definedName>
    <definedName name="erea" localSheetId="7">#REF!</definedName>
    <definedName name="erea">#REF!</definedName>
    <definedName name="ｇ">#REF!</definedName>
    <definedName name="new" localSheetId="6">#REF!</definedName>
    <definedName name="new" localSheetId="9">#REF!</definedName>
    <definedName name="new" localSheetId="7">#REF!</definedName>
    <definedName name="new">#REF!</definedName>
    <definedName name="ooo" localSheetId="6">#REF!</definedName>
    <definedName name="ooo" localSheetId="9">#REF!</definedName>
    <definedName name="ooo" localSheetId="7">#REF!</definedName>
    <definedName name="ooo">#REF!</definedName>
    <definedName name="_xlnm.Print_Area" localSheetId="0">①添付書類一覧【通所】!$A$1:$H$43</definedName>
    <definedName name="_xlnm.Print_Area" localSheetId="1">'②申請書（第4号様式）'!$A$1:$AH$57</definedName>
    <definedName name="_xlnm.Print_Area" localSheetId="2">'③付表2-1'!$A$1:$AE$64</definedName>
    <definedName name="_xlnm.Print_Area" localSheetId="3">'③付表2-2'!$A$1:$AE$57</definedName>
    <definedName name="_xlnm.Print_Area" localSheetId="6">'④勤務形態一覧表（記載例） '!$A$1:$BH$75</definedName>
    <definedName name="_xlnm.Print_Area" localSheetId="4">'④勤務形態一覧表（参考様式２）'!$A$1:$BH$74</definedName>
    <definedName name="_xlnm.Print_Area" localSheetId="8">'⑤誓約書（参考様式７）'!$A$1:$AH$50</definedName>
    <definedName name="_xlnm.Print_Area" localSheetId="9">'⑥指定申請に係る誓約書（参考様式1３）'!$A$1:$AJ$46</definedName>
    <definedName name="_xlnm.Print_Area" localSheetId="10">'⑦算定に係る体制等に関する申請書（加算様式1-5）'!$A$1:$AC$81</definedName>
    <definedName name="www" localSheetId="6">#REF!</definedName>
    <definedName name="www" localSheetId="9">#REF!</definedName>
    <definedName name="www" localSheetId="7">#REF!</definedName>
    <definedName name="www">#REF!</definedName>
    <definedName name="あ" localSheetId="6">#REF!</definedName>
    <definedName name="あ" localSheetId="9">#REF!</definedName>
    <definedName name="あ" localSheetId="7">#REF!</definedName>
    <definedName name="あ">#REF!</definedName>
    <definedName name="サービス" localSheetId="6">#REF!</definedName>
    <definedName name="サービス" localSheetId="9">#REF!</definedName>
    <definedName name="サービス" localSheetId="7">#REF!</definedName>
    <definedName name="サービス">#REF!</definedName>
    <definedName name="サービス種別">[2]サービス種類一覧!$B$4:$B$20</definedName>
    <definedName name="サービス種類" localSheetId="6">[3]サービス種類一覧!#REF!</definedName>
    <definedName name="サービス種類" localSheetId="9">[3]サービス種類一覧!#REF!</definedName>
    <definedName name="サービス種類" localSheetId="7">[3]サービス種類一覧!#REF!</definedName>
    <definedName name="サービス種類">[3]サービス種類一覧!#REF!</definedName>
    <definedName name="サービス名２">[4]交付率一覧!$A$5:$A$21</definedName>
    <definedName name="サービス名称" localSheetId="6">#REF!</definedName>
    <definedName name="サービス名称" localSheetId="9">#REF!</definedName>
    <definedName name="サービス名称" localSheetId="7">#REF!</definedName>
    <definedName name="サービス名称">#REF!</definedName>
    <definedName name="一覧">[5]加算率一覧!$A$4:$A$25</definedName>
    <definedName name="種類">[6]サービス種類一覧!$A$4:$A$20</definedName>
    <definedName name="特定" localSheetId="6">#REF!</definedName>
    <definedName name="特定" localSheetId="9">#REF!</definedName>
    <definedName name="特定" localSheetId="7">#REF!</definedName>
    <definedName name="特定">#REF!</definedName>
  </definedNames>
  <calcPr calcId="162913"/>
</workbook>
</file>

<file path=xl/calcChain.xml><?xml version="1.0" encoding="utf-8"?>
<calcChain xmlns="http://schemas.openxmlformats.org/spreadsheetml/2006/main">
  <c r="AT50" i="167" l="1"/>
  <c r="T57" i="167" l="1"/>
  <c r="U57" i="167"/>
  <c r="V57" i="167"/>
  <c r="W57" i="167"/>
  <c r="X57" i="167"/>
  <c r="Y57" i="167"/>
  <c r="Z57" i="167"/>
  <c r="AA57" i="167"/>
  <c r="AB57" i="167"/>
  <c r="AC57" i="167"/>
  <c r="AD57" i="167"/>
  <c r="AE57" i="167"/>
  <c r="AF57" i="167"/>
  <c r="AG57" i="167"/>
  <c r="AH57" i="167"/>
  <c r="AI57" i="167"/>
  <c r="AJ57" i="167"/>
  <c r="AK57" i="167"/>
  <c r="AL57" i="167"/>
  <c r="AM57" i="167"/>
  <c r="AN57" i="167"/>
  <c r="AO57" i="167"/>
  <c r="AP57" i="167"/>
  <c r="AQ57" i="167"/>
  <c r="AR57" i="167"/>
  <c r="AS57" i="167"/>
  <c r="AT57" i="167"/>
  <c r="AU57" i="167"/>
  <c r="AV57" i="167"/>
  <c r="AW57" i="167"/>
  <c r="S11" i="168" l="1"/>
  <c r="S57" i="167" l="1"/>
  <c r="S23" i="147"/>
  <c r="T23" i="147"/>
  <c r="U23" i="147"/>
  <c r="V23" i="147"/>
  <c r="W23" i="147"/>
  <c r="X23" i="147"/>
  <c r="Y23" i="147"/>
  <c r="Z23" i="147"/>
  <c r="AA23" i="147"/>
  <c r="AB23" i="147"/>
  <c r="AC23" i="147"/>
  <c r="AD23" i="147"/>
  <c r="AE23" i="147"/>
  <c r="AF23" i="147"/>
  <c r="AG23" i="147"/>
  <c r="AH23" i="147"/>
  <c r="AI23" i="147"/>
  <c r="AJ23" i="147"/>
  <c r="AL23" i="147"/>
  <c r="AM23" i="147"/>
  <c r="AN23" i="147"/>
  <c r="AO23" i="147"/>
  <c r="AP23" i="147"/>
  <c r="AQ23" i="147"/>
  <c r="AR23" i="147"/>
  <c r="AS23" i="147"/>
  <c r="AT23" i="147"/>
  <c r="AU23" i="147"/>
  <c r="AV23" i="147"/>
  <c r="AW23" i="147"/>
  <c r="S24" i="147"/>
  <c r="T24" i="147"/>
  <c r="U24" i="147"/>
  <c r="V24" i="147"/>
  <c r="W24" i="147"/>
  <c r="X24" i="147"/>
  <c r="Y24" i="147"/>
  <c r="Z24" i="147"/>
  <c r="AA24" i="147"/>
  <c r="AB24" i="147"/>
  <c r="AC24" i="147"/>
  <c r="AD24" i="147"/>
  <c r="AE24" i="147"/>
  <c r="AF24" i="147"/>
  <c r="AG24" i="147"/>
  <c r="AH24" i="147"/>
  <c r="AI24" i="147"/>
  <c r="AJ24" i="147"/>
  <c r="AL24" i="147"/>
  <c r="AM24" i="147"/>
  <c r="AN24" i="147"/>
  <c r="AO24" i="147"/>
  <c r="AP24" i="147"/>
  <c r="AQ24" i="147"/>
  <c r="AR24" i="147"/>
  <c r="AS24" i="147"/>
  <c r="AT24" i="147"/>
  <c r="AU24" i="147"/>
  <c r="AV24" i="147"/>
  <c r="AW24" i="147"/>
  <c r="S26" i="147"/>
  <c r="T26" i="147"/>
  <c r="U26" i="147"/>
  <c r="V26" i="147"/>
  <c r="W26" i="147"/>
  <c r="X26" i="147"/>
  <c r="Y26" i="147"/>
  <c r="Z26" i="147"/>
  <c r="AA26" i="147"/>
  <c r="AB26" i="147"/>
  <c r="AC26" i="147"/>
  <c r="AD26" i="147"/>
  <c r="AE26" i="147"/>
  <c r="AF26" i="147"/>
  <c r="AG26" i="147"/>
  <c r="AH26" i="147"/>
  <c r="AI26" i="147"/>
  <c r="AJ26" i="147"/>
  <c r="AL26" i="147"/>
  <c r="AM26" i="147"/>
  <c r="AN26" i="147"/>
  <c r="AO26" i="147"/>
  <c r="AP26" i="147"/>
  <c r="AQ26" i="147"/>
  <c r="AR26" i="147"/>
  <c r="AS26" i="147"/>
  <c r="AT26" i="147"/>
  <c r="AU26" i="147"/>
  <c r="AV26" i="147"/>
  <c r="AW26" i="147"/>
  <c r="S27" i="147"/>
  <c r="T27" i="147"/>
  <c r="U27" i="147"/>
  <c r="V27" i="147"/>
  <c r="W27" i="147"/>
  <c r="X27" i="147"/>
  <c r="Y27" i="147"/>
  <c r="Z27" i="147"/>
  <c r="AA27" i="147"/>
  <c r="AB27" i="147"/>
  <c r="AC27" i="147"/>
  <c r="AD27" i="147"/>
  <c r="AE27" i="147"/>
  <c r="AF27" i="147"/>
  <c r="AG27" i="147"/>
  <c r="AH27" i="147"/>
  <c r="AI27" i="147"/>
  <c r="AJ27" i="147"/>
  <c r="AL27" i="147"/>
  <c r="AM27" i="147"/>
  <c r="AN27" i="147"/>
  <c r="AO27" i="147"/>
  <c r="AP27" i="147"/>
  <c r="AQ27" i="147"/>
  <c r="AR27" i="147"/>
  <c r="AS27" i="147"/>
  <c r="AT27" i="147"/>
  <c r="AU27" i="147"/>
  <c r="AV27" i="147"/>
  <c r="AW27" i="147"/>
  <c r="S29" i="147"/>
  <c r="T29" i="147"/>
  <c r="U29" i="147"/>
  <c r="V29" i="147"/>
  <c r="W29" i="147"/>
  <c r="X29" i="147"/>
  <c r="Y29" i="147"/>
  <c r="Z29" i="147"/>
  <c r="AA29" i="147"/>
  <c r="AB29" i="147"/>
  <c r="AC29" i="147"/>
  <c r="AD29" i="147"/>
  <c r="AE29" i="147"/>
  <c r="AF29" i="147"/>
  <c r="AG29" i="147"/>
  <c r="AH29" i="147"/>
  <c r="AI29" i="147"/>
  <c r="AJ29" i="147"/>
  <c r="AL29" i="147"/>
  <c r="AM29" i="147"/>
  <c r="AN29" i="147"/>
  <c r="AO29" i="147"/>
  <c r="AP29" i="147"/>
  <c r="AQ29" i="147"/>
  <c r="AR29" i="147"/>
  <c r="AS29" i="147"/>
  <c r="AT29" i="147"/>
  <c r="AU29" i="147"/>
  <c r="AV29" i="147"/>
  <c r="AW29" i="147"/>
  <c r="S30" i="147"/>
  <c r="T30" i="147"/>
  <c r="U30" i="147"/>
  <c r="V30" i="147"/>
  <c r="W30" i="147"/>
  <c r="X30" i="147"/>
  <c r="Y30" i="147"/>
  <c r="Z30" i="147"/>
  <c r="AA30" i="147"/>
  <c r="AB30" i="147"/>
  <c r="AC30" i="147"/>
  <c r="AD30" i="147"/>
  <c r="AE30" i="147"/>
  <c r="AF30" i="147"/>
  <c r="AG30" i="147"/>
  <c r="AH30" i="147"/>
  <c r="AI30" i="147"/>
  <c r="AJ30" i="147"/>
  <c r="AL30" i="147"/>
  <c r="AM30" i="147"/>
  <c r="AN30" i="147"/>
  <c r="AO30" i="147"/>
  <c r="AP30" i="147"/>
  <c r="AQ30" i="147"/>
  <c r="AR30" i="147"/>
  <c r="AS30" i="147"/>
  <c r="AT30" i="147"/>
  <c r="AU30" i="147"/>
  <c r="AV30" i="147"/>
  <c r="AW30" i="147"/>
  <c r="S32" i="147"/>
  <c r="T32" i="147"/>
  <c r="U32" i="147"/>
  <c r="V32" i="147"/>
  <c r="W32" i="147"/>
  <c r="X32" i="147"/>
  <c r="Y32" i="147"/>
  <c r="Z32" i="147"/>
  <c r="AA32" i="147"/>
  <c r="AB32" i="147"/>
  <c r="AC32" i="147"/>
  <c r="AD32" i="147"/>
  <c r="AE32" i="147"/>
  <c r="AF32" i="147"/>
  <c r="AG32" i="147"/>
  <c r="AH32" i="147"/>
  <c r="AI32" i="147"/>
  <c r="AJ32" i="147"/>
  <c r="AL32" i="147"/>
  <c r="AM32" i="147"/>
  <c r="AN32" i="147"/>
  <c r="AO32" i="147"/>
  <c r="AP32" i="147"/>
  <c r="AQ32" i="147"/>
  <c r="AR32" i="147"/>
  <c r="AS32" i="147"/>
  <c r="AT32" i="147"/>
  <c r="AU32" i="147"/>
  <c r="AV32" i="147"/>
  <c r="AW32" i="147"/>
  <c r="S33" i="147"/>
  <c r="T33" i="147"/>
  <c r="U33" i="147"/>
  <c r="V33" i="147"/>
  <c r="W33" i="147"/>
  <c r="X33" i="147"/>
  <c r="Y33" i="147"/>
  <c r="Z33" i="147"/>
  <c r="AA33" i="147"/>
  <c r="AB33" i="147"/>
  <c r="AC33" i="147"/>
  <c r="AD33" i="147"/>
  <c r="AE33" i="147"/>
  <c r="AF33" i="147"/>
  <c r="AG33" i="147"/>
  <c r="AH33" i="147"/>
  <c r="AI33" i="147"/>
  <c r="AJ33" i="147"/>
  <c r="AL33" i="147"/>
  <c r="AM33" i="147"/>
  <c r="AN33" i="147"/>
  <c r="AO33" i="147"/>
  <c r="AP33" i="147"/>
  <c r="AQ33" i="147"/>
  <c r="AR33" i="147"/>
  <c r="AS33" i="147"/>
  <c r="AT33" i="147"/>
  <c r="AU33" i="147"/>
  <c r="AV33" i="147"/>
  <c r="AW33" i="147"/>
  <c r="S35" i="147"/>
  <c r="T35" i="147"/>
  <c r="U35" i="147"/>
  <c r="V35" i="147"/>
  <c r="W35" i="147"/>
  <c r="X35" i="147"/>
  <c r="Y35" i="147"/>
  <c r="Z35" i="147"/>
  <c r="AA35" i="147"/>
  <c r="AB35" i="147"/>
  <c r="AC35" i="147"/>
  <c r="AD35" i="147"/>
  <c r="AE35" i="147"/>
  <c r="AF35" i="147"/>
  <c r="AG35" i="147"/>
  <c r="AH35" i="147"/>
  <c r="AI35" i="147"/>
  <c r="AJ35" i="147"/>
  <c r="AL35" i="147"/>
  <c r="AM35" i="147"/>
  <c r="AN35" i="147"/>
  <c r="AO35" i="147"/>
  <c r="AP35" i="147"/>
  <c r="AQ35" i="147"/>
  <c r="AR35" i="147"/>
  <c r="AS35" i="147"/>
  <c r="AT35" i="147"/>
  <c r="AU35" i="147"/>
  <c r="AV35" i="147"/>
  <c r="AW35" i="147"/>
  <c r="S36" i="147"/>
  <c r="T36" i="147"/>
  <c r="U36" i="147"/>
  <c r="V36" i="147"/>
  <c r="W36" i="147"/>
  <c r="X36" i="147"/>
  <c r="Y36" i="147"/>
  <c r="Z36" i="147"/>
  <c r="AA36" i="147"/>
  <c r="AB36" i="147"/>
  <c r="AC36" i="147"/>
  <c r="AD36" i="147"/>
  <c r="AE36" i="147"/>
  <c r="AF36" i="147"/>
  <c r="AG36" i="147"/>
  <c r="AH36" i="147"/>
  <c r="AI36" i="147"/>
  <c r="AJ36" i="147"/>
  <c r="AL36" i="147"/>
  <c r="AM36" i="147"/>
  <c r="AN36" i="147"/>
  <c r="AO36" i="147"/>
  <c r="AP36" i="147"/>
  <c r="AQ36" i="147"/>
  <c r="AR36" i="147"/>
  <c r="AS36" i="147"/>
  <c r="AT36" i="147"/>
  <c r="AU36" i="147"/>
  <c r="AV36" i="147"/>
  <c r="AW36" i="147"/>
  <c r="S38" i="147"/>
  <c r="T38" i="147"/>
  <c r="U38" i="147"/>
  <c r="V38" i="147"/>
  <c r="W38" i="147"/>
  <c r="X38" i="147"/>
  <c r="Y38" i="147"/>
  <c r="Z38" i="147"/>
  <c r="AA38" i="147"/>
  <c r="AB38" i="147"/>
  <c r="AC38" i="147"/>
  <c r="AD38" i="147"/>
  <c r="AE38" i="147"/>
  <c r="AF38" i="147"/>
  <c r="AG38" i="147"/>
  <c r="AH38" i="147"/>
  <c r="AI38" i="147"/>
  <c r="AJ38" i="147"/>
  <c r="AL38" i="147"/>
  <c r="AM38" i="147"/>
  <c r="AN38" i="147"/>
  <c r="AO38" i="147"/>
  <c r="AP38" i="147"/>
  <c r="AQ38" i="147"/>
  <c r="AR38" i="147"/>
  <c r="AS38" i="147"/>
  <c r="AT38" i="147"/>
  <c r="AU38" i="147"/>
  <c r="AV38" i="147"/>
  <c r="AW38" i="147"/>
  <c r="S39" i="147"/>
  <c r="T39" i="147"/>
  <c r="U39" i="147"/>
  <c r="V39" i="147"/>
  <c r="W39" i="147"/>
  <c r="X39" i="147"/>
  <c r="Y39" i="147"/>
  <c r="Z39" i="147"/>
  <c r="AA39" i="147"/>
  <c r="AB39" i="147"/>
  <c r="AC39" i="147"/>
  <c r="AD39" i="147"/>
  <c r="AE39" i="147"/>
  <c r="AF39" i="147"/>
  <c r="AG39" i="147"/>
  <c r="AH39" i="147"/>
  <c r="AI39" i="147"/>
  <c r="AJ39" i="147"/>
  <c r="AL39" i="147"/>
  <c r="AM39" i="147"/>
  <c r="AN39" i="147"/>
  <c r="AO39" i="147"/>
  <c r="AP39" i="147"/>
  <c r="AQ39" i="147"/>
  <c r="AR39" i="147"/>
  <c r="AS39" i="147"/>
  <c r="AT39" i="147"/>
  <c r="AU39" i="147"/>
  <c r="AV39" i="147"/>
  <c r="AW39" i="147"/>
  <c r="S41" i="147"/>
  <c r="T41" i="147"/>
  <c r="U41" i="147"/>
  <c r="V41" i="147"/>
  <c r="W41" i="147"/>
  <c r="X41" i="147"/>
  <c r="Y41" i="147"/>
  <c r="Z41" i="147"/>
  <c r="AA41" i="147"/>
  <c r="AB41" i="147"/>
  <c r="AC41" i="147"/>
  <c r="AD41" i="147"/>
  <c r="AE41" i="147"/>
  <c r="AF41" i="147"/>
  <c r="AG41" i="147"/>
  <c r="AH41" i="147"/>
  <c r="AI41" i="147"/>
  <c r="AJ41" i="147"/>
  <c r="AL41" i="147"/>
  <c r="AM41" i="147"/>
  <c r="AN41" i="147"/>
  <c r="AO41" i="147"/>
  <c r="AP41" i="147"/>
  <c r="AQ41" i="147"/>
  <c r="AR41" i="147"/>
  <c r="AS41" i="147"/>
  <c r="AT41" i="147"/>
  <c r="AU41" i="147"/>
  <c r="AV41" i="147"/>
  <c r="AW41" i="147"/>
  <c r="S42" i="147"/>
  <c r="T42" i="147"/>
  <c r="U42" i="147"/>
  <c r="V42" i="147"/>
  <c r="W42" i="147"/>
  <c r="X42" i="147"/>
  <c r="Y42" i="147"/>
  <c r="Z42" i="147"/>
  <c r="AA42" i="147"/>
  <c r="AB42" i="147"/>
  <c r="AC42" i="147"/>
  <c r="AD42" i="147"/>
  <c r="AE42" i="147"/>
  <c r="AF42" i="147"/>
  <c r="AG42" i="147"/>
  <c r="AH42" i="147"/>
  <c r="AI42" i="147"/>
  <c r="AJ42" i="147"/>
  <c r="AL42" i="147"/>
  <c r="AM42" i="147"/>
  <c r="AN42" i="147"/>
  <c r="AO42" i="147"/>
  <c r="AP42" i="147"/>
  <c r="AQ42" i="147"/>
  <c r="AR42" i="147"/>
  <c r="AS42" i="147"/>
  <c r="AT42" i="147"/>
  <c r="AU42" i="147"/>
  <c r="AV42" i="147"/>
  <c r="AW42" i="147"/>
  <c r="S44" i="147"/>
  <c r="T44" i="147"/>
  <c r="U44" i="147"/>
  <c r="V44" i="147"/>
  <c r="W44" i="147"/>
  <c r="X44" i="147"/>
  <c r="Y44" i="147"/>
  <c r="Z44" i="147"/>
  <c r="AA44" i="147"/>
  <c r="AB44" i="147"/>
  <c r="AC44" i="147"/>
  <c r="AD44" i="147"/>
  <c r="AE44" i="147"/>
  <c r="AF44" i="147"/>
  <c r="AG44" i="147"/>
  <c r="AH44" i="147"/>
  <c r="AI44" i="147"/>
  <c r="AJ44" i="147"/>
  <c r="AL44" i="147"/>
  <c r="AM44" i="147"/>
  <c r="AN44" i="147"/>
  <c r="AO44" i="147"/>
  <c r="AP44" i="147"/>
  <c r="AQ44" i="147"/>
  <c r="AR44" i="147"/>
  <c r="AS44" i="147"/>
  <c r="AT44" i="147"/>
  <c r="AU44" i="147"/>
  <c r="AV44" i="147"/>
  <c r="AW44" i="147"/>
  <c r="S45" i="147"/>
  <c r="T45" i="147"/>
  <c r="U45" i="147"/>
  <c r="V45" i="147"/>
  <c r="W45" i="147"/>
  <c r="X45" i="147"/>
  <c r="Y45" i="147"/>
  <c r="Z45" i="147"/>
  <c r="AA45" i="147"/>
  <c r="AB45" i="147"/>
  <c r="AC45" i="147"/>
  <c r="AD45" i="147"/>
  <c r="AE45" i="147"/>
  <c r="AF45" i="147"/>
  <c r="AG45" i="147"/>
  <c r="AH45" i="147"/>
  <c r="AI45" i="147"/>
  <c r="AJ45" i="147"/>
  <c r="AL45" i="147"/>
  <c r="AM45" i="147"/>
  <c r="AN45" i="147"/>
  <c r="AO45" i="147"/>
  <c r="AP45" i="147"/>
  <c r="AQ45" i="147"/>
  <c r="AR45" i="147"/>
  <c r="AS45" i="147"/>
  <c r="AT45" i="147"/>
  <c r="AU45" i="147"/>
  <c r="AV45" i="147"/>
  <c r="AW45" i="147"/>
  <c r="S47" i="147"/>
  <c r="T47" i="147"/>
  <c r="U47" i="147"/>
  <c r="V47" i="147"/>
  <c r="W47" i="147"/>
  <c r="X47" i="147"/>
  <c r="Y47" i="147"/>
  <c r="Z47" i="147"/>
  <c r="AA47" i="147"/>
  <c r="AB47" i="147"/>
  <c r="AC47" i="147"/>
  <c r="AD47" i="147"/>
  <c r="AE47" i="147"/>
  <c r="AF47" i="147"/>
  <c r="AG47" i="147"/>
  <c r="AH47" i="147"/>
  <c r="AI47" i="147"/>
  <c r="AJ47" i="147"/>
  <c r="AL47" i="147"/>
  <c r="AM47" i="147"/>
  <c r="AN47" i="147"/>
  <c r="AO47" i="147"/>
  <c r="AP47" i="147"/>
  <c r="AQ47" i="147"/>
  <c r="AR47" i="147"/>
  <c r="AS47" i="147"/>
  <c r="AT47" i="147"/>
  <c r="AU47" i="147"/>
  <c r="AV47" i="147"/>
  <c r="AW47" i="147"/>
  <c r="S48" i="147"/>
  <c r="T48" i="147"/>
  <c r="U48" i="147"/>
  <c r="V48" i="147"/>
  <c r="W48" i="147"/>
  <c r="X48" i="147"/>
  <c r="Y48" i="147"/>
  <c r="Z48" i="147"/>
  <c r="AA48" i="147"/>
  <c r="AB48" i="147"/>
  <c r="AC48" i="147"/>
  <c r="AD48" i="147"/>
  <c r="AE48" i="147"/>
  <c r="AF48" i="147"/>
  <c r="AG48" i="147"/>
  <c r="AH48" i="147"/>
  <c r="AI48" i="147"/>
  <c r="AJ48" i="147"/>
  <c r="AL48" i="147"/>
  <c r="AM48" i="147"/>
  <c r="AN48" i="147"/>
  <c r="AO48" i="147"/>
  <c r="AP48" i="147"/>
  <c r="AQ48" i="147"/>
  <c r="AR48" i="147"/>
  <c r="AS48" i="147"/>
  <c r="AT48" i="147"/>
  <c r="AU48" i="147"/>
  <c r="AV48" i="147"/>
  <c r="AW48" i="147"/>
  <c r="X23" i="167"/>
  <c r="Y23" i="167"/>
  <c r="AE23" i="167"/>
  <c r="AF23" i="167"/>
  <c r="AL23" i="167"/>
  <c r="AM23" i="167"/>
  <c r="AS23" i="167"/>
  <c r="AT23" i="167"/>
  <c r="AU23" i="167"/>
  <c r="AV23" i="167"/>
  <c r="AW23" i="167"/>
  <c r="X24" i="167"/>
  <c r="Y24" i="167"/>
  <c r="AE24" i="167"/>
  <c r="AF24" i="167"/>
  <c r="AL24" i="167"/>
  <c r="AM24" i="167"/>
  <c r="AS24" i="167"/>
  <c r="AT24" i="167"/>
  <c r="AU24" i="167"/>
  <c r="AV24" i="167"/>
  <c r="AW24" i="167"/>
  <c r="X26" i="167"/>
  <c r="Y26" i="167"/>
  <c r="AE26" i="167"/>
  <c r="AF26" i="167"/>
  <c r="AL26" i="167"/>
  <c r="AM26" i="167"/>
  <c r="AS26" i="167"/>
  <c r="AT26" i="167"/>
  <c r="AU26" i="167"/>
  <c r="AV26" i="167"/>
  <c r="AW26" i="167"/>
  <c r="X27" i="167"/>
  <c r="Y27" i="167"/>
  <c r="AE27" i="167"/>
  <c r="AF27" i="167"/>
  <c r="AL27" i="167"/>
  <c r="AM27" i="167"/>
  <c r="AS27" i="167"/>
  <c r="AT27" i="167"/>
  <c r="AU27" i="167"/>
  <c r="AV27" i="167"/>
  <c r="AW27" i="167"/>
  <c r="T29" i="167"/>
  <c r="V29" i="167"/>
  <c r="X29" i="167"/>
  <c r="Y29" i="167"/>
  <c r="AA29" i="167"/>
  <c r="AC29" i="167"/>
  <c r="AE29" i="167"/>
  <c r="AF29" i="167"/>
  <c r="AH29" i="167"/>
  <c r="AJ29" i="167"/>
  <c r="AL29" i="167"/>
  <c r="AM29" i="167"/>
  <c r="AO29" i="167"/>
  <c r="AQ29" i="167"/>
  <c r="AS29" i="167"/>
  <c r="AT29" i="167"/>
  <c r="AU29" i="167"/>
  <c r="AV29" i="167"/>
  <c r="AW29" i="167"/>
  <c r="T30" i="167"/>
  <c r="V30" i="167"/>
  <c r="X30" i="167"/>
  <c r="Y30" i="167"/>
  <c r="AA30" i="167"/>
  <c r="AC30" i="167"/>
  <c r="AE30" i="167"/>
  <c r="AF30" i="167"/>
  <c r="AH30" i="167"/>
  <c r="AJ30" i="167"/>
  <c r="AL30" i="167"/>
  <c r="AM30" i="167"/>
  <c r="AO30" i="167"/>
  <c r="AQ30" i="167"/>
  <c r="AS30" i="167"/>
  <c r="AT30" i="167"/>
  <c r="AU30" i="167"/>
  <c r="AV30" i="167"/>
  <c r="AW30" i="167"/>
  <c r="X32" i="167"/>
  <c r="Y32" i="167"/>
  <c r="AE32" i="167"/>
  <c r="AF32" i="167"/>
  <c r="AL32" i="167"/>
  <c r="AM32" i="167"/>
  <c r="AS32" i="167"/>
  <c r="AT32" i="167"/>
  <c r="AU32" i="167"/>
  <c r="AV32" i="167"/>
  <c r="AW32" i="167"/>
  <c r="X33" i="167"/>
  <c r="Y33" i="167"/>
  <c r="AE33" i="167"/>
  <c r="AF33" i="167"/>
  <c r="AL33" i="167"/>
  <c r="AM33" i="167"/>
  <c r="AS33" i="167"/>
  <c r="AT33" i="167"/>
  <c r="AU33" i="167"/>
  <c r="AV33" i="167"/>
  <c r="AW33" i="167"/>
  <c r="S35" i="167"/>
  <c r="T35" i="167"/>
  <c r="U35" i="167"/>
  <c r="V35" i="167"/>
  <c r="W35" i="167"/>
  <c r="X35" i="167"/>
  <c r="Y35" i="167"/>
  <c r="Z35" i="167"/>
  <c r="AA35" i="167"/>
  <c r="AB35" i="167"/>
  <c r="AC35" i="167"/>
  <c r="AD35" i="167"/>
  <c r="AE35" i="167"/>
  <c r="AF35" i="167"/>
  <c r="AG35" i="167"/>
  <c r="AH35" i="167"/>
  <c r="AI35" i="167"/>
  <c r="AJ35" i="167"/>
  <c r="AK35" i="167"/>
  <c r="AL35" i="167"/>
  <c r="AM35" i="167"/>
  <c r="AN35" i="167"/>
  <c r="AO35" i="167"/>
  <c r="AP35" i="167"/>
  <c r="AQ35" i="167"/>
  <c r="AR35" i="167"/>
  <c r="AS35" i="167"/>
  <c r="AT35" i="167"/>
  <c r="AU35" i="167"/>
  <c r="AV35" i="167"/>
  <c r="AW35" i="167"/>
  <c r="S36" i="167"/>
  <c r="T36" i="167"/>
  <c r="U36" i="167"/>
  <c r="V36" i="167"/>
  <c r="W36" i="167"/>
  <c r="X36" i="167"/>
  <c r="Y36" i="167"/>
  <c r="Z36" i="167"/>
  <c r="AA36" i="167"/>
  <c r="AB36" i="167"/>
  <c r="AC36" i="167"/>
  <c r="AD36" i="167"/>
  <c r="AE36" i="167"/>
  <c r="AF36" i="167"/>
  <c r="AG36" i="167"/>
  <c r="AH36" i="167"/>
  <c r="AI36" i="167"/>
  <c r="AJ36" i="167"/>
  <c r="AK36" i="167"/>
  <c r="AL36" i="167"/>
  <c r="AM36" i="167"/>
  <c r="AN36" i="167"/>
  <c r="AO36" i="167"/>
  <c r="AP36" i="167"/>
  <c r="AQ36" i="167"/>
  <c r="AR36" i="167"/>
  <c r="AS36" i="167"/>
  <c r="AT36" i="167"/>
  <c r="AU36" i="167"/>
  <c r="AV36" i="167"/>
  <c r="AW36" i="167"/>
  <c r="S38" i="167"/>
  <c r="T38" i="167"/>
  <c r="U38" i="167"/>
  <c r="V38" i="167"/>
  <c r="W38" i="167"/>
  <c r="X38" i="167"/>
  <c r="Y38" i="167"/>
  <c r="Z38" i="167"/>
  <c r="AA38" i="167"/>
  <c r="AB38" i="167"/>
  <c r="AC38" i="167"/>
  <c r="AD38" i="167"/>
  <c r="AE38" i="167"/>
  <c r="AF38" i="167"/>
  <c r="AG38" i="167"/>
  <c r="AH38" i="167"/>
  <c r="AI38" i="167"/>
  <c r="AJ38" i="167"/>
  <c r="AK38" i="167"/>
  <c r="AL38" i="167"/>
  <c r="AM38" i="167"/>
  <c r="AN38" i="167"/>
  <c r="AO38" i="167"/>
  <c r="AP38" i="167"/>
  <c r="AQ38" i="167"/>
  <c r="AR38" i="167"/>
  <c r="AS38" i="167"/>
  <c r="AT38" i="167"/>
  <c r="AU38" i="167"/>
  <c r="AV38" i="167"/>
  <c r="AW38" i="167"/>
  <c r="S39" i="167"/>
  <c r="T39" i="167"/>
  <c r="U39" i="167"/>
  <c r="V39" i="167"/>
  <c r="W39" i="167"/>
  <c r="X39" i="167"/>
  <c r="Y39" i="167"/>
  <c r="Z39" i="167"/>
  <c r="AA39" i="167"/>
  <c r="AB39" i="167"/>
  <c r="AC39" i="167"/>
  <c r="AD39" i="167"/>
  <c r="AE39" i="167"/>
  <c r="AF39" i="167"/>
  <c r="AG39" i="167"/>
  <c r="AH39" i="167"/>
  <c r="AI39" i="167"/>
  <c r="AJ39" i="167"/>
  <c r="AK39" i="167"/>
  <c r="AL39" i="167"/>
  <c r="AM39" i="167"/>
  <c r="AN39" i="167"/>
  <c r="AO39" i="167"/>
  <c r="AP39" i="167"/>
  <c r="AQ39" i="167"/>
  <c r="AR39" i="167"/>
  <c r="AS39" i="167"/>
  <c r="AT39" i="167"/>
  <c r="AU39" i="167"/>
  <c r="AV39" i="167"/>
  <c r="AW39" i="167"/>
  <c r="S41" i="167"/>
  <c r="T41" i="167"/>
  <c r="U41" i="167"/>
  <c r="V41" i="167"/>
  <c r="W41" i="167"/>
  <c r="X41" i="167"/>
  <c r="Y41" i="167"/>
  <c r="Z41" i="167"/>
  <c r="AA41" i="167"/>
  <c r="AB41" i="167"/>
  <c r="AC41" i="167"/>
  <c r="AD41" i="167"/>
  <c r="AE41" i="167"/>
  <c r="AF41" i="167"/>
  <c r="AG41" i="167"/>
  <c r="AH41" i="167"/>
  <c r="AI41" i="167"/>
  <c r="AJ41" i="167"/>
  <c r="AK41" i="167"/>
  <c r="AL41" i="167"/>
  <c r="AM41" i="167"/>
  <c r="AN41" i="167"/>
  <c r="AO41" i="167"/>
  <c r="AP41" i="167"/>
  <c r="AQ41" i="167"/>
  <c r="AR41" i="167"/>
  <c r="AS41" i="167"/>
  <c r="AT41" i="167"/>
  <c r="AU41" i="167"/>
  <c r="AV41" i="167"/>
  <c r="AW41" i="167"/>
  <c r="S42" i="167"/>
  <c r="T42" i="167"/>
  <c r="U42" i="167"/>
  <c r="V42" i="167"/>
  <c r="W42" i="167"/>
  <c r="X42" i="167"/>
  <c r="Y42" i="167"/>
  <c r="Z42" i="167"/>
  <c r="AA42" i="167"/>
  <c r="AB42" i="167"/>
  <c r="AC42" i="167"/>
  <c r="AD42" i="167"/>
  <c r="AE42" i="167"/>
  <c r="AF42" i="167"/>
  <c r="AG42" i="167"/>
  <c r="AH42" i="167"/>
  <c r="AI42" i="167"/>
  <c r="AJ42" i="167"/>
  <c r="AK42" i="167"/>
  <c r="AL42" i="167"/>
  <c r="AM42" i="167"/>
  <c r="AN42" i="167"/>
  <c r="AO42" i="167"/>
  <c r="AP42" i="167"/>
  <c r="AQ42" i="167"/>
  <c r="AR42" i="167"/>
  <c r="AS42" i="167"/>
  <c r="AT42" i="167"/>
  <c r="AU42" i="167"/>
  <c r="AV42" i="167"/>
  <c r="AW42" i="167"/>
  <c r="S44" i="167"/>
  <c r="T44" i="167"/>
  <c r="U44" i="167"/>
  <c r="V44" i="167"/>
  <c r="W44" i="167"/>
  <c r="X44" i="167"/>
  <c r="Y44" i="167"/>
  <c r="Z44" i="167"/>
  <c r="AA44" i="167"/>
  <c r="AB44" i="167"/>
  <c r="AC44" i="167"/>
  <c r="AD44" i="167"/>
  <c r="AE44" i="167"/>
  <c r="AF44" i="167"/>
  <c r="AG44" i="167"/>
  <c r="AH44" i="167"/>
  <c r="AI44" i="167"/>
  <c r="AJ44" i="167"/>
  <c r="AK44" i="167"/>
  <c r="AL44" i="167"/>
  <c r="AM44" i="167"/>
  <c r="AN44" i="167"/>
  <c r="AO44" i="167"/>
  <c r="AP44" i="167"/>
  <c r="AQ44" i="167"/>
  <c r="AR44" i="167"/>
  <c r="AS44" i="167"/>
  <c r="AT44" i="167"/>
  <c r="AU44" i="167"/>
  <c r="AV44" i="167"/>
  <c r="AW44" i="167"/>
  <c r="S45" i="167"/>
  <c r="T45" i="167"/>
  <c r="U45" i="167"/>
  <c r="V45" i="167"/>
  <c r="W45" i="167"/>
  <c r="X45" i="167"/>
  <c r="Y45" i="167"/>
  <c r="Z45" i="167"/>
  <c r="AA45" i="167"/>
  <c r="AB45" i="167"/>
  <c r="AC45" i="167"/>
  <c r="AD45" i="167"/>
  <c r="AE45" i="167"/>
  <c r="AF45" i="167"/>
  <c r="AG45" i="167"/>
  <c r="AH45" i="167"/>
  <c r="AI45" i="167"/>
  <c r="AJ45" i="167"/>
  <c r="AK45" i="167"/>
  <c r="AL45" i="167"/>
  <c r="AM45" i="167"/>
  <c r="AN45" i="167"/>
  <c r="AO45" i="167"/>
  <c r="AP45" i="167"/>
  <c r="AQ45" i="167"/>
  <c r="AR45" i="167"/>
  <c r="AS45" i="167"/>
  <c r="AT45" i="167"/>
  <c r="AU45" i="167"/>
  <c r="AV45" i="167"/>
  <c r="AW45" i="167"/>
  <c r="S47" i="167"/>
  <c r="T47" i="167"/>
  <c r="U47" i="167"/>
  <c r="V47" i="167"/>
  <c r="W47" i="167"/>
  <c r="X47" i="167"/>
  <c r="Y47" i="167"/>
  <c r="Z47" i="167"/>
  <c r="AA47" i="167"/>
  <c r="AB47" i="167"/>
  <c r="AC47" i="167"/>
  <c r="AD47" i="167"/>
  <c r="AE47" i="167"/>
  <c r="AF47" i="167"/>
  <c r="AG47" i="167"/>
  <c r="AH47" i="167"/>
  <c r="AI47" i="167"/>
  <c r="AJ47" i="167"/>
  <c r="AK47" i="167"/>
  <c r="AL47" i="167"/>
  <c r="AM47" i="167"/>
  <c r="AN47" i="167"/>
  <c r="AO47" i="167"/>
  <c r="AP47" i="167"/>
  <c r="AQ47" i="167"/>
  <c r="AR47" i="167"/>
  <c r="AS47" i="167"/>
  <c r="AT47" i="167"/>
  <c r="AU47" i="167"/>
  <c r="AV47" i="167"/>
  <c r="AW47" i="167"/>
  <c r="S48" i="167"/>
  <c r="T48" i="167"/>
  <c r="U48" i="167"/>
  <c r="V48" i="167"/>
  <c r="W48" i="167"/>
  <c r="X48" i="167"/>
  <c r="Y48" i="167"/>
  <c r="Z48" i="167"/>
  <c r="AA48" i="167"/>
  <c r="AB48" i="167"/>
  <c r="AC48" i="167"/>
  <c r="AD48" i="167"/>
  <c r="AE48" i="167"/>
  <c r="AF48" i="167"/>
  <c r="AG48" i="167"/>
  <c r="AH48" i="167"/>
  <c r="AI48" i="167"/>
  <c r="AJ48" i="167"/>
  <c r="AK48" i="167"/>
  <c r="AL48" i="167"/>
  <c r="AM48" i="167"/>
  <c r="AN48" i="167"/>
  <c r="AO48" i="167"/>
  <c r="AP48" i="167"/>
  <c r="AQ48" i="167"/>
  <c r="AR48" i="167"/>
  <c r="AS48" i="167"/>
  <c r="AT48" i="167"/>
  <c r="AU48" i="167"/>
  <c r="AV48" i="167"/>
  <c r="AW48" i="167"/>
  <c r="AS17" i="167"/>
  <c r="AT17" i="167"/>
  <c r="AU17" i="167"/>
  <c r="AV17" i="167"/>
  <c r="AW17" i="167"/>
  <c r="AS18" i="167"/>
  <c r="AT18" i="167"/>
  <c r="AU18" i="167"/>
  <c r="AV18" i="167"/>
  <c r="AW18" i="167"/>
  <c r="X20" i="167"/>
  <c r="Y20" i="167"/>
  <c r="AE20" i="167"/>
  <c r="AF20" i="167"/>
  <c r="AL20" i="167"/>
  <c r="AM20" i="167"/>
  <c r="AS20" i="167"/>
  <c r="AT20" i="167"/>
  <c r="AU20" i="167"/>
  <c r="AV20" i="167"/>
  <c r="AW20" i="167"/>
  <c r="X21" i="167"/>
  <c r="Y21" i="167"/>
  <c r="AE21" i="167"/>
  <c r="AF21" i="167"/>
  <c r="AL21" i="167"/>
  <c r="AM21" i="167"/>
  <c r="AS21" i="167"/>
  <c r="AT21" i="167"/>
  <c r="AU21" i="167"/>
  <c r="AV21" i="167"/>
  <c r="AW21" i="167"/>
  <c r="X17" i="167"/>
  <c r="Y17" i="167"/>
  <c r="AE17" i="167"/>
  <c r="AF17" i="167"/>
  <c r="AL17" i="167"/>
  <c r="AM17" i="167"/>
  <c r="X18" i="167"/>
  <c r="Y18" i="167"/>
  <c r="AE18" i="167"/>
  <c r="AF18" i="167"/>
  <c r="AL18" i="167"/>
  <c r="AM18" i="167"/>
  <c r="AK17" i="147"/>
  <c r="AK18" i="147"/>
  <c r="S35" i="168"/>
  <c r="Q35" i="168"/>
  <c r="K35" i="168"/>
  <c r="S34" i="168"/>
  <c r="Q34" i="168"/>
  <c r="K34" i="168"/>
  <c r="S33" i="168"/>
  <c r="Q33" i="168"/>
  <c r="K33" i="168"/>
  <c r="S32" i="168"/>
  <c r="Q32" i="168"/>
  <c r="K32" i="168"/>
  <c r="S31" i="168"/>
  <c r="U31" i="168" s="1"/>
  <c r="Q31" i="168"/>
  <c r="K31" i="168"/>
  <c r="S30" i="168"/>
  <c r="Q30" i="168"/>
  <c r="K30" i="168"/>
  <c r="S29" i="168"/>
  <c r="Q29" i="168"/>
  <c r="K29" i="168"/>
  <c r="S28" i="168"/>
  <c r="Q28" i="168"/>
  <c r="K28" i="168"/>
  <c r="S27" i="168"/>
  <c r="Q27" i="168"/>
  <c r="K27" i="168"/>
  <c r="S26" i="168"/>
  <c r="Q26" i="168"/>
  <c r="K26" i="168"/>
  <c r="S25" i="168"/>
  <c r="Q25" i="168"/>
  <c r="K25" i="168"/>
  <c r="S24" i="168"/>
  <c r="Q24" i="168"/>
  <c r="K24" i="168"/>
  <c r="S23" i="168"/>
  <c r="Q23" i="168"/>
  <c r="K23" i="168"/>
  <c r="S22" i="168"/>
  <c r="Q22" i="168"/>
  <c r="K22" i="168"/>
  <c r="S21" i="168"/>
  <c r="Q21" i="168"/>
  <c r="K21" i="168"/>
  <c r="S20" i="168"/>
  <c r="Q20" i="168"/>
  <c r="K20" i="168"/>
  <c r="S19" i="168"/>
  <c r="Q19" i="168"/>
  <c r="K19" i="168"/>
  <c r="S18" i="168"/>
  <c r="Q18" i="168"/>
  <c r="K18" i="168"/>
  <c r="S17" i="168"/>
  <c r="Q17" i="168"/>
  <c r="K17" i="168"/>
  <c r="S16" i="168"/>
  <c r="Q16" i="168"/>
  <c r="K16" i="168"/>
  <c r="S15" i="168"/>
  <c r="Q15" i="168"/>
  <c r="K15" i="168"/>
  <c r="S14" i="168"/>
  <c r="Q14" i="168"/>
  <c r="K14" i="168"/>
  <c r="S13" i="168"/>
  <c r="Q13" i="168"/>
  <c r="K13" i="168"/>
  <c r="S12" i="168"/>
  <c r="Q12" i="168"/>
  <c r="K12" i="168"/>
  <c r="Q11" i="168"/>
  <c r="U11" i="168" s="1"/>
  <c r="K11" i="168"/>
  <c r="S10" i="168"/>
  <c r="Q10" i="168"/>
  <c r="K10" i="168"/>
  <c r="T32" i="167" s="1"/>
  <c r="S9" i="168"/>
  <c r="Q9" i="168"/>
  <c r="K9" i="168"/>
  <c r="V23" i="167" s="1"/>
  <c r="S8" i="168"/>
  <c r="Q8" i="168"/>
  <c r="K8" i="168"/>
  <c r="T26" i="167" s="1"/>
  <c r="S7" i="168"/>
  <c r="Q7" i="168"/>
  <c r="K7" i="168"/>
  <c r="W20" i="167" s="1"/>
  <c r="S6" i="168"/>
  <c r="Q6" i="168"/>
  <c r="K6" i="168"/>
  <c r="U17" i="167" s="1"/>
  <c r="S62" i="167"/>
  <c r="AW51" i="167"/>
  <c r="AV51" i="167"/>
  <c r="AU51" i="167"/>
  <c r="AT51" i="167"/>
  <c r="AS51" i="167"/>
  <c r="AR51" i="167"/>
  <c r="AQ51" i="167"/>
  <c r="AP51" i="167"/>
  <c r="AO51" i="167"/>
  <c r="AN51" i="167"/>
  <c r="AM51" i="167"/>
  <c r="AL51" i="167"/>
  <c r="AJ51" i="167"/>
  <c r="AI51" i="167"/>
  <c r="AH51" i="167"/>
  <c r="AG51" i="167"/>
  <c r="AF51" i="167"/>
  <c r="AE51" i="167"/>
  <c r="AD51" i="167"/>
  <c r="AC51" i="167"/>
  <c r="AB51" i="167"/>
  <c r="AA51" i="167"/>
  <c r="Z51" i="167"/>
  <c r="Y51" i="167"/>
  <c r="X51" i="167"/>
  <c r="W51" i="167"/>
  <c r="V51" i="167"/>
  <c r="U51" i="167"/>
  <c r="T51" i="167"/>
  <c r="S51" i="167"/>
  <c r="G51" i="167"/>
  <c r="AW50" i="167"/>
  <c r="AV50" i="167"/>
  <c r="AU50" i="167"/>
  <c r="AS50" i="167"/>
  <c r="AR50" i="167"/>
  <c r="AQ50" i="167"/>
  <c r="AP50" i="167"/>
  <c r="AO50" i="167"/>
  <c r="AN50" i="167"/>
  <c r="AM50" i="167"/>
  <c r="AL50" i="167"/>
  <c r="AJ50" i="167"/>
  <c r="AI50" i="167"/>
  <c r="AH50" i="167"/>
  <c r="AG50" i="167"/>
  <c r="AF50" i="167"/>
  <c r="AE50" i="167"/>
  <c r="AD50" i="167"/>
  <c r="AC50" i="167"/>
  <c r="AB50" i="167"/>
  <c r="AA50" i="167"/>
  <c r="Z50" i="167"/>
  <c r="Y50" i="167"/>
  <c r="X50" i="167"/>
  <c r="W50" i="167"/>
  <c r="V50" i="167"/>
  <c r="U50" i="167"/>
  <c r="T50" i="167"/>
  <c r="S50" i="167"/>
  <c r="G48" i="167"/>
  <c r="G45" i="167"/>
  <c r="G42" i="167"/>
  <c r="G39" i="167"/>
  <c r="G36" i="167"/>
  <c r="G33" i="167"/>
  <c r="G30" i="167"/>
  <c r="G27" i="167"/>
  <c r="G24" i="167"/>
  <c r="G21" i="167"/>
  <c r="G18" i="167"/>
  <c r="AW13" i="167"/>
  <c r="AW14" i="167" s="1"/>
  <c r="AW15" i="167" s="1"/>
  <c r="AV13" i="167"/>
  <c r="AV14" i="167" s="1"/>
  <c r="AV15" i="167" s="1"/>
  <c r="AU13" i="167"/>
  <c r="AU14" i="167" s="1"/>
  <c r="AU15" i="167" s="1"/>
  <c r="AX12" i="167"/>
  <c r="AU12" i="167"/>
  <c r="BB10" i="167"/>
  <c r="AC1" i="167"/>
  <c r="AT14" i="167" s="1"/>
  <c r="AT15" i="167" s="1"/>
  <c r="AC14" i="167" l="1"/>
  <c r="AC15" i="167" s="1"/>
  <c r="AF14" i="167"/>
  <c r="AF15" i="167" s="1"/>
  <c r="AS14" i="167"/>
  <c r="AS15" i="167" s="1"/>
  <c r="AE13" i="167"/>
  <c r="AF13" i="167"/>
  <c r="U35" i="168"/>
  <c r="AG14" i="167"/>
  <c r="AG15" i="167" s="1"/>
  <c r="AR17" i="167"/>
  <c r="AI32" i="167"/>
  <c r="U27" i="168"/>
  <c r="AI13" i="167"/>
  <c r="T13" i="167"/>
  <c r="AJ13" i="167"/>
  <c r="T14" i="167"/>
  <c r="T15" i="167" s="1"/>
  <c r="AJ14" i="167"/>
  <c r="AJ15" i="167" s="1"/>
  <c r="AO23" i="167"/>
  <c r="S13" i="167"/>
  <c r="W13" i="167"/>
  <c r="AM13" i="167"/>
  <c r="U14" i="167"/>
  <c r="U15" i="167" s="1"/>
  <c r="AK14" i="167"/>
  <c r="AK15" i="167" s="1"/>
  <c r="AX50" i="167"/>
  <c r="AZ50" i="167" s="1"/>
  <c r="X13" i="167"/>
  <c r="AN13" i="167"/>
  <c r="X14" i="167"/>
  <c r="X15" i="167" s="1"/>
  <c r="AN14" i="167"/>
  <c r="AN15" i="167" s="1"/>
  <c r="U15" i="168"/>
  <c r="U23" i="168"/>
  <c r="AJ17" i="167"/>
  <c r="BB7" i="167"/>
  <c r="AA13" i="167"/>
  <c r="AQ13" i="167"/>
  <c r="Y14" i="167"/>
  <c r="Y15" i="167" s="1"/>
  <c r="AO14" i="167"/>
  <c r="AO15" i="167" s="1"/>
  <c r="AG23" i="167"/>
  <c r="U19" i="168"/>
  <c r="AB13" i="167"/>
  <c r="AR13" i="167"/>
  <c r="AB14" i="167"/>
  <c r="AB15" i="167" s="1"/>
  <c r="AR14" i="167"/>
  <c r="AR15" i="167" s="1"/>
  <c r="U13" i="168"/>
  <c r="U17" i="168"/>
  <c r="U21" i="168"/>
  <c r="U25" i="168"/>
  <c r="U29" i="168"/>
  <c r="U33" i="168"/>
  <c r="AN17" i="167"/>
  <c r="AQ32" i="167"/>
  <c r="AQ26" i="167"/>
  <c r="AK29" i="167"/>
  <c r="AI26" i="167"/>
  <c r="T17" i="167"/>
  <c r="W32" i="167"/>
  <c r="W26" i="167"/>
  <c r="U23" i="167"/>
  <c r="AB17" i="167"/>
  <c r="AA32" i="167"/>
  <c r="S32" i="167"/>
  <c r="AG29" i="167"/>
  <c r="U29" i="167"/>
  <c r="AA26" i="167"/>
  <c r="S26" i="167"/>
  <c r="AK23" i="167"/>
  <c r="AC23" i="167"/>
  <c r="Z20" i="167"/>
  <c r="U16" i="168"/>
  <c r="U20" i="168"/>
  <c r="U24" i="168"/>
  <c r="U28" i="168"/>
  <c r="U32" i="168"/>
  <c r="S17" i="167"/>
  <c r="AQ17" i="167"/>
  <c r="AI17" i="167"/>
  <c r="AA17" i="167"/>
  <c r="W17" i="167"/>
  <c r="S20" i="167"/>
  <c r="AO20" i="167"/>
  <c r="AK20" i="167"/>
  <c r="AG20" i="167"/>
  <c r="AC20" i="167"/>
  <c r="U20" i="167"/>
  <c r="AP32" i="167"/>
  <c r="AH32" i="167"/>
  <c r="AD32" i="167"/>
  <c r="Z32" i="167"/>
  <c r="V32" i="167"/>
  <c r="AR29" i="167"/>
  <c r="AN29" i="167"/>
  <c r="AB29" i="167"/>
  <c r="AP26" i="167"/>
  <c r="AH26" i="167"/>
  <c r="AD26" i="167"/>
  <c r="Z26" i="167"/>
  <c r="V26" i="167"/>
  <c r="AR23" i="167"/>
  <c r="AN23" i="167"/>
  <c r="AJ23" i="167"/>
  <c r="AB23" i="167"/>
  <c r="T23" i="167"/>
  <c r="AP20" i="167"/>
  <c r="AD20" i="167"/>
  <c r="AP17" i="167"/>
  <c r="AH17" i="167"/>
  <c r="AD17" i="167"/>
  <c r="Z17" i="167"/>
  <c r="V17" i="167"/>
  <c r="AR20" i="167"/>
  <c r="AN20" i="167"/>
  <c r="AJ20" i="167"/>
  <c r="AB20" i="167"/>
  <c r="T20" i="167"/>
  <c r="AO32" i="167"/>
  <c r="AK32" i="167"/>
  <c r="AG32" i="167"/>
  <c r="AC32" i="167"/>
  <c r="U32" i="167"/>
  <c r="AI29" i="167"/>
  <c r="W29" i="167"/>
  <c r="S29" i="167"/>
  <c r="AO26" i="167"/>
  <c r="AK26" i="167"/>
  <c r="AG26" i="167"/>
  <c r="AC26" i="167"/>
  <c r="U26" i="167"/>
  <c r="AQ23" i="167"/>
  <c r="AI23" i="167"/>
  <c r="AA23" i="167"/>
  <c r="W23" i="167"/>
  <c r="S23" i="167"/>
  <c r="AH20" i="167"/>
  <c r="V20" i="167"/>
  <c r="U6" i="168"/>
  <c r="U18" i="168"/>
  <c r="U22" i="168"/>
  <c r="U26" i="168"/>
  <c r="U30" i="168"/>
  <c r="U34" i="168"/>
  <c r="AO17" i="167"/>
  <c r="AK17" i="167"/>
  <c r="AG17" i="167"/>
  <c r="AC17" i="167"/>
  <c r="AQ20" i="167"/>
  <c r="AI20" i="167"/>
  <c r="AA20" i="167"/>
  <c r="AR32" i="167"/>
  <c r="AN32" i="167"/>
  <c r="AJ32" i="167"/>
  <c r="AB32" i="167"/>
  <c r="AP29" i="167"/>
  <c r="AD29" i="167"/>
  <c r="Z29" i="167"/>
  <c r="AR26" i="167"/>
  <c r="AN26" i="167"/>
  <c r="AJ26" i="167"/>
  <c r="AB26" i="167"/>
  <c r="AP23" i="167"/>
  <c r="AH23" i="167"/>
  <c r="AD23" i="167"/>
  <c r="Z23" i="167"/>
  <c r="U14" i="168"/>
  <c r="U12" i="168"/>
  <c r="AX41" i="167"/>
  <c r="AZ41" i="167" s="1"/>
  <c r="AX47" i="167"/>
  <c r="AZ47" i="167" s="1"/>
  <c r="AX48" i="167"/>
  <c r="AZ48" i="167" s="1"/>
  <c r="AX45" i="167"/>
  <c r="AZ45" i="167" s="1"/>
  <c r="AX44" i="167"/>
  <c r="AZ44" i="167" s="1"/>
  <c r="AX42" i="167"/>
  <c r="AZ42" i="167" s="1"/>
  <c r="AX38" i="167"/>
  <c r="AZ38" i="167" s="1"/>
  <c r="AX36" i="167"/>
  <c r="AZ36" i="167" s="1"/>
  <c r="AX35" i="167"/>
  <c r="AZ35" i="167" s="1"/>
  <c r="AS54" i="167"/>
  <c r="AV61" i="167"/>
  <c r="AT53" i="167"/>
  <c r="AW58" i="167"/>
  <c r="U10" i="168"/>
  <c r="U9" i="168"/>
  <c r="U8" i="168"/>
  <c r="U7" i="168"/>
  <c r="AT61" i="167"/>
  <c r="AW54" i="167"/>
  <c r="AL59" i="167"/>
  <c r="AM60" i="167"/>
  <c r="X61" i="167"/>
  <c r="AL53" i="167"/>
  <c r="Y58" i="167"/>
  <c r="AX39" i="167"/>
  <c r="AZ39" i="167" s="1"/>
  <c r="AX51" i="167"/>
  <c r="AZ51" i="167" s="1"/>
  <c r="Y54" i="167"/>
  <c r="AS58" i="167"/>
  <c r="AT59" i="167"/>
  <c r="AE60" i="167"/>
  <c r="AU60" i="167"/>
  <c r="AF61" i="167"/>
  <c r="V13" i="167"/>
  <c r="Z13" i="167"/>
  <c r="AD13" i="167"/>
  <c r="AH13" i="167"/>
  <c r="AL13" i="167"/>
  <c r="AP13" i="167"/>
  <c r="AT13" i="167"/>
  <c r="S14" i="167"/>
  <c r="S15" i="167" s="1"/>
  <c r="W14" i="167"/>
  <c r="W15" i="167" s="1"/>
  <c r="AA14" i="167"/>
  <c r="AA15" i="167" s="1"/>
  <c r="AE14" i="167"/>
  <c r="AE15" i="167" s="1"/>
  <c r="AI14" i="167"/>
  <c r="AI15" i="167" s="1"/>
  <c r="AM14" i="167"/>
  <c r="AM15" i="167" s="1"/>
  <c r="AQ14" i="167"/>
  <c r="AQ15" i="167" s="1"/>
  <c r="Y53" i="167"/>
  <c r="AS53" i="167"/>
  <c r="AW53" i="167"/>
  <c r="X54" i="167"/>
  <c r="AF54" i="167"/>
  <c r="AV54" i="167"/>
  <c r="X58" i="167"/>
  <c r="AF58" i="167"/>
  <c r="AV58" i="167"/>
  <c r="Y59" i="167"/>
  <c r="AS59" i="167"/>
  <c r="AW59" i="167"/>
  <c r="AL60" i="167"/>
  <c r="AT60" i="167"/>
  <c r="AE61" i="167"/>
  <c r="AM61" i="167"/>
  <c r="AU61" i="167"/>
  <c r="AE53" i="167"/>
  <c r="AM53" i="167"/>
  <c r="AU53" i="167"/>
  <c r="AL54" i="167"/>
  <c r="AT54" i="167"/>
  <c r="AL58" i="167"/>
  <c r="AT58" i="167"/>
  <c r="AE59" i="167"/>
  <c r="AM59" i="167"/>
  <c r="AU59" i="167"/>
  <c r="X60" i="167"/>
  <c r="AF60" i="167"/>
  <c r="AV60" i="167"/>
  <c r="Y61" i="167"/>
  <c r="AS61" i="167"/>
  <c r="AW61" i="167"/>
  <c r="U13" i="167"/>
  <c r="Y13" i="167"/>
  <c r="AC13" i="167"/>
  <c r="AG13" i="167"/>
  <c r="AK13" i="167"/>
  <c r="AO13" i="167"/>
  <c r="AS13" i="167"/>
  <c r="V14" i="167"/>
  <c r="V15" i="167" s="1"/>
  <c r="Z14" i="167"/>
  <c r="Z15" i="167" s="1"/>
  <c r="AD14" i="167"/>
  <c r="AD15" i="167" s="1"/>
  <c r="AH14" i="167"/>
  <c r="AH15" i="167" s="1"/>
  <c r="AL14" i="167"/>
  <c r="AL15" i="167" s="1"/>
  <c r="AP14" i="167"/>
  <c r="AP15" i="167" s="1"/>
  <c r="X53" i="167"/>
  <c r="AF53" i="167"/>
  <c r="AV53" i="167"/>
  <c r="AE54" i="167"/>
  <c r="AM54" i="167"/>
  <c r="AU54" i="167"/>
  <c r="AE58" i="167"/>
  <c r="AM58" i="167"/>
  <c r="AU58" i="167"/>
  <c r="X59" i="167"/>
  <c r="AF59" i="167"/>
  <c r="AV59" i="167"/>
  <c r="Y60" i="167"/>
  <c r="AS60" i="167"/>
  <c r="AW60" i="167"/>
  <c r="AL61" i="167"/>
  <c r="AU12" i="147"/>
  <c r="AX26" i="167" l="1"/>
  <c r="AZ26" i="167" s="1"/>
  <c r="AX29" i="167"/>
  <c r="AZ29" i="167" s="1"/>
  <c r="AX32" i="167"/>
  <c r="AZ32" i="167" s="1"/>
  <c r="AX20" i="167"/>
  <c r="AZ20" i="167" s="1"/>
  <c r="AX23" i="167"/>
  <c r="AZ23" i="167" s="1"/>
  <c r="AX17" i="167"/>
  <c r="AZ17" i="167" s="1"/>
  <c r="T18" i="167"/>
  <c r="AB18" i="167"/>
  <c r="AJ18" i="167"/>
  <c r="AN18" i="167"/>
  <c r="AR18" i="167"/>
  <c r="W18" i="167"/>
  <c r="AI18" i="167"/>
  <c r="U18" i="167"/>
  <c r="AC18" i="167"/>
  <c r="AG18" i="167"/>
  <c r="AK18" i="167"/>
  <c r="AO18" i="167"/>
  <c r="S18" i="167"/>
  <c r="AQ18" i="167"/>
  <c r="V18" i="167"/>
  <c r="Z18" i="167"/>
  <c r="AD18" i="167"/>
  <c r="AH18" i="167"/>
  <c r="AP18" i="167"/>
  <c r="AA18" i="167"/>
  <c r="S24" i="167"/>
  <c r="W24" i="167"/>
  <c r="W59" i="167" s="1"/>
  <c r="AA24" i="167"/>
  <c r="AA59" i="167" s="1"/>
  <c r="AI24" i="167"/>
  <c r="AI59" i="167" s="1"/>
  <c r="AQ24" i="167"/>
  <c r="AQ59" i="167" s="1"/>
  <c r="AD24" i="167"/>
  <c r="AD59" i="167" s="1"/>
  <c r="AP24" i="167"/>
  <c r="AP59" i="167" s="1"/>
  <c r="T24" i="167"/>
  <c r="T59" i="167" s="1"/>
  <c r="AB24" i="167"/>
  <c r="AB59" i="167" s="1"/>
  <c r="AJ24" i="167"/>
  <c r="AJ59" i="167" s="1"/>
  <c r="AN24" i="167"/>
  <c r="AN59" i="167" s="1"/>
  <c r="AR24" i="167"/>
  <c r="AR59" i="167" s="1"/>
  <c r="V24" i="167"/>
  <c r="V59" i="167" s="1"/>
  <c r="AH24" i="167"/>
  <c r="AH59" i="167" s="1"/>
  <c r="U24" i="167"/>
  <c r="U59" i="167" s="1"/>
  <c r="AC24" i="167"/>
  <c r="AC59" i="167" s="1"/>
  <c r="AG24" i="167"/>
  <c r="AG59" i="167" s="1"/>
  <c r="AK24" i="167"/>
  <c r="AK59" i="167" s="1"/>
  <c r="AO24" i="167"/>
  <c r="AO59" i="167" s="1"/>
  <c r="Z24" i="167"/>
  <c r="Z59" i="167" s="1"/>
  <c r="U33" i="167"/>
  <c r="U61" i="167" s="1"/>
  <c r="AC33" i="167"/>
  <c r="AC61" i="167" s="1"/>
  <c r="AG33" i="167"/>
  <c r="AG61" i="167" s="1"/>
  <c r="AK33" i="167"/>
  <c r="AK61" i="167" s="1"/>
  <c r="AO33" i="167"/>
  <c r="AO61" i="167" s="1"/>
  <c r="AJ33" i="167"/>
  <c r="AJ61" i="167" s="1"/>
  <c r="V33" i="167"/>
  <c r="V61" i="167" s="1"/>
  <c r="Z33" i="167"/>
  <c r="Z61" i="167" s="1"/>
  <c r="AD33" i="167"/>
  <c r="AD61" i="167" s="1"/>
  <c r="AH33" i="167"/>
  <c r="AH61" i="167" s="1"/>
  <c r="AP33" i="167"/>
  <c r="AP61" i="167" s="1"/>
  <c r="T33" i="167"/>
  <c r="T61" i="167" s="1"/>
  <c r="AN33" i="167"/>
  <c r="AN61" i="167" s="1"/>
  <c r="S33" i="167"/>
  <c r="W33" i="167"/>
  <c r="W61" i="167" s="1"/>
  <c r="AA33" i="167"/>
  <c r="AA61" i="167" s="1"/>
  <c r="AI33" i="167"/>
  <c r="AI61" i="167" s="1"/>
  <c r="AQ33" i="167"/>
  <c r="AQ61" i="167" s="1"/>
  <c r="AB33" i="167"/>
  <c r="AB61" i="167" s="1"/>
  <c r="AR33" i="167"/>
  <c r="AR61" i="167" s="1"/>
  <c r="U27" i="167"/>
  <c r="AC27" i="167"/>
  <c r="AG27" i="167"/>
  <c r="AK27" i="167"/>
  <c r="AO27" i="167"/>
  <c r="S30" i="167"/>
  <c r="W30" i="167"/>
  <c r="AI30" i="167"/>
  <c r="AJ27" i="167"/>
  <c r="V27" i="167"/>
  <c r="Z27" i="167"/>
  <c r="AD27" i="167"/>
  <c r="AH27" i="167"/>
  <c r="AP27" i="167"/>
  <c r="AB30" i="167"/>
  <c r="AN30" i="167"/>
  <c r="AR30" i="167"/>
  <c r="T27" i="167"/>
  <c r="AN27" i="167"/>
  <c r="Z30" i="167"/>
  <c r="AP30" i="167"/>
  <c r="S27" i="167"/>
  <c r="W27" i="167"/>
  <c r="AA27" i="167"/>
  <c r="AI27" i="167"/>
  <c r="AQ27" i="167"/>
  <c r="U30" i="167"/>
  <c r="AG30" i="167"/>
  <c r="AK30" i="167"/>
  <c r="AB27" i="167"/>
  <c r="AR27" i="167"/>
  <c r="AD30" i="167"/>
  <c r="U21" i="167"/>
  <c r="AC21" i="167"/>
  <c r="AG21" i="167"/>
  <c r="AK21" i="167"/>
  <c r="AO21" i="167"/>
  <c r="AN21" i="167"/>
  <c r="V21" i="167"/>
  <c r="Z21" i="167"/>
  <c r="AD21" i="167"/>
  <c r="AH21" i="167"/>
  <c r="AP21" i="167"/>
  <c r="S21" i="167"/>
  <c r="AB21" i="167"/>
  <c r="AR21" i="167"/>
  <c r="W21" i="167"/>
  <c r="AA21" i="167"/>
  <c r="AI21" i="167"/>
  <c r="AQ21" i="167"/>
  <c r="T21" i="167"/>
  <c r="AJ21" i="167"/>
  <c r="S62" i="147"/>
  <c r="S50" i="147"/>
  <c r="T50" i="147"/>
  <c r="U50" i="147"/>
  <c r="V50" i="147"/>
  <c r="W50" i="147"/>
  <c r="X50" i="147"/>
  <c r="Y50" i="147"/>
  <c r="Z50" i="147"/>
  <c r="AA50" i="147"/>
  <c r="AB50" i="147"/>
  <c r="AC50" i="147"/>
  <c r="AD50" i="147"/>
  <c r="AE50" i="147"/>
  <c r="AF50" i="147"/>
  <c r="AG50" i="147"/>
  <c r="AH50" i="147"/>
  <c r="AI50" i="147"/>
  <c r="AJ50" i="147"/>
  <c r="AL50" i="147"/>
  <c r="AM50" i="147"/>
  <c r="AN50" i="147"/>
  <c r="AO50" i="147"/>
  <c r="AP50" i="147"/>
  <c r="AQ50" i="147"/>
  <c r="AR50" i="147"/>
  <c r="AS50" i="147"/>
  <c r="AT50" i="147"/>
  <c r="AU50" i="147"/>
  <c r="AV50" i="147"/>
  <c r="AW50" i="147"/>
  <c r="S51" i="147"/>
  <c r="T51" i="147"/>
  <c r="U51" i="147"/>
  <c r="V51" i="147"/>
  <c r="W51" i="147"/>
  <c r="X51" i="147"/>
  <c r="Y51" i="147"/>
  <c r="Z51" i="147"/>
  <c r="AA51" i="147"/>
  <c r="AB51" i="147"/>
  <c r="AC51" i="147"/>
  <c r="AD51" i="147"/>
  <c r="AE51" i="147"/>
  <c r="AF51" i="147"/>
  <c r="AG51" i="147"/>
  <c r="AH51" i="147"/>
  <c r="AI51" i="147"/>
  <c r="AJ51" i="147"/>
  <c r="AL51" i="147"/>
  <c r="AM51" i="147"/>
  <c r="AN51" i="147"/>
  <c r="AO51" i="147"/>
  <c r="AP51" i="147"/>
  <c r="AQ51" i="147"/>
  <c r="AR51" i="147"/>
  <c r="AS51" i="147"/>
  <c r="AT51" i="147"/>
  <c r="AU51" i="147"/>
  <c r="AV51" i="147"/>
  <c r="AW51" i="147"/>
  <c r="U57" i="147"/>
  <c r="T57" i="147"/>
  <c r="V57" i="147"/>
  <c r="W57" i="147"/>
  <c r="X57" i="147"/>
  <c r="Y57" i="147"/>
  <c r="Z57" i="147"/>
  <c r="AA57" i="147"/>
  <c r="AB57" i="147"/>
  <c r="AC57" i="147"/>
  <c r="AD57" i="147"/>
  <c r="AE57" i="147"/>
  <c r="AF57" i="147"/>
  <c r="AG57" i="147"/>
  <c r="AH57" i="147"/>
  <c r="AI57" i="147"/>
  <c r="AJ57" i="147"/>
  <c r="AK57" i="147"/>
  <c r="AL57" i="147"/>
  <c r="AM57" i="147"/>
  <c r="AN57" i="147"/>
  <c r="AO57" i="147"/>
  <c r="AP57" i="147"/>
  <c r="AQ57" i="147"/>
  <c r="AR57" i="147"/>
  <c r="AS57" i="147"/>
  <c r="AT57" i="147"/>
  <c r="AU57" i="147"/>
  <c r="AV57" i="147"/>
  <c r="AW57" i="147"/>
  <c r="S57" i="147"/>
  <c r="G51" i="147"/>
  <c r="G48" i="147"/>
  <c r="G45" i="147"/>
  <c r="G42" i="147"/>
  <c r="G39" i="147"/>
  <c r="G36" i="147"/>
  <c r="G33" i="147"/>
  <c r="G30" i="147"/>
  <c r="G27" i="147"/>
  <c r="G24" i="147"/>
  <c r="G21" i="147"/>
  <c r="G18" i="147"/>
  <c r="AI53" i="147" l="1"/>
  <c r="AA53" i="167"/>
  <c r="AA58" i="167"/>
  <c r="Z53" i="167"/>
  <c r="Z58" i="167"/>
  <c r="AA60" i="167"/>
  <c r="AA54" i="167"/>
  <c r="W53" i="167"/>
  <c r="W58" i="167"/>
  <c r="V58" i="167"/>
  <c r="V53" i="167"/>
  <c r="AG53" i="167"/>
  <c r="AG58" i="167"/>
  <c r="W60" i="167"/>
  <c r="W54" i="167"/>
  <c r="AN60" i="167"/>
  <c r="AN54" i="167"/>
  <c r="Z60" i="167"/>
  <c r="Z54" i="167"/>
  <c r="AG54" i="167"/>
  <c r="AG60" i="167"/>
  <c r="AQ53" i="167"/>
  <c r="AQ58" i="167"/>
  <c r="AR53" i="167"/>
  <c r="AR58" i="167"/>
  <c r="AH58" i="167"/>
  <c r="AH53" i="167"/>
  <c r="AN53" i="167"/>
  <c r="AN58" i="167"/>
  <c r="AC58" i="167"/>
  <c r="AC53" i="167"/>
  <c r="AB60" i="167"/>
  <c r="AB54" i="167"/>
  <c r="AQ60" i="167"/>
  <c r="AQ54" i="167"/>
  <c r="S60" i="167"/>
  <c r="S54" i="167"/>
  <c r="AX27" i="167"/>
  <c r="T54" i="167"/>
  <c r="T60" i="167"/>
  <c r="AP60" i="167"/>
  <c r="AP54" i="167"/>
  <c r="V60" i="167"/>
  <c r="V54" i="167"/>
  <c r="AX30" i="167"/>
  <c r="AZ30" i="167" s="1"/>
  <c r="AC54" i="167"/>
  <c r="AC60" i="167"/>
  <c r="AX33" i="167"/>
  <c r="AZ33" i="167" s="1"/>
  <c r="S61" i="167"/>
  <c r="AJ53" i="167"/>
  <c r="AJ58" i="167"/>
  <c r="S53" i="167"/>
  <c r="S58" i="167"/>
  <c r="AX21" i="167"/>
  <c r="AK53" i="167"/>
  <c r="AK58" i="167"/>
  <c r="AD60" i="167"/>
  <c r="AD54" i="167"/>
  <c r="AK54" i="167"/>
  <c r="AK60" i="167"/>
  <c r="T53" i="167"/>
  <c r="T58" i="167"/>
  <c r="AP53" i="167"/>
  <c r="AP58" i="167"/>
  <c r="AR54" i="167"/>
  <c r="AR60" i="167"/>
  <c r="AI53" i="167"/>
  <c r="AI58" i="167"/>
  <c r="AB58" i="167"/>
  <c r="AB53" i="167"/>
  <c r="AD58" i="167"/>
  <c r="AD53" i="167"/>
  <c r="AO58" i="167"/>
  <c r="AO53" i="167"/>
  <c r="U58" i="167"/>
  <c r="U53" i="167"/>
  <c r="AI54" i="167"/>
  <c r="AI60" i="167"/>
  <c r="AH60" i="167"/>
  <c r="AH54" i="167"/>
  <c r="AJ54" i="167"/>
  <c r="AJ60" i="167"/>
  <c r="AO54" i="167"/>
  <c r="AO60" i="167"/>
  <c r="U60" i="167"/>
  <c r="U54" i="167"/>
  <c r="AX24" i="167"/>
  <c r="AZ24" i="167" s="1"/>
  <c r="S59" i="167"/>
  <c r="AX18" i="167"/>
  <c r="AZ18" i="167" s="1"/>
  <c r="W61" i="147"/>
  <c r="AP53" i="147"/>
  <c r="AN54" i="147"/>
  <c r="AT53" i="147"/>
  <c r="AP58" i="147"/>
  <c r="Z58" i="147"/>
  <c r="AM59" i="147"/>
  <c r="AU60" i="147"/>
  <c r="AT61" i="147"/>
  <c r="S53" i="147"/>
  <c r="AN53" i="147"/>
  <c r="AG53" i="147"/>
  <c r="Y53" i="147"/>
  <c r="AL54" i="147"/>
  <c r="AA54" i="147"/>
  <c r="AV54" i="147"/>
  <c r="AV58" i="147"/>
  <c r="AN58" i="147"/>
  <c r="AF58" i="147"/>
  <c r="X58" i="147"/>
  <c r="AS59" i="147"/>
  <c r="AK59" i="147"/>
  <c r="AA59" i="147"/>
  <c r="AQ60" i="147"/>
  <c r="AA60" i="147"/>
  <c r="AP61" i="147"/>
  <c r="Z61" i="147"/>
  <c r="AD54" i="147"/>
  <c r="T58" i="147"/>
  <c r="AH58" i="147"/>
  <c r="AU59" i="147"/>
  <c r="AE59" i="147"/>
  <c r="AE60" i="147"/>
  <c r="AD61" i="147"/>
  <c r="U53" i="147"/>
  <c r="AM53" i="147"/>
  <c r="AE53" i="147"/>
  <c r="U54" i="147"/>
  <c r="AI54" i="147"/>
  <c r="Y54" i="147"/>
  <c r="AT54" i="147"/>
  <c r="AT58" i="147"/>
  <c r="AL58" i="147"/>
  <c r="AD58" i="147"/>
  <c r="V58" i="147"/>
  <c r="AQ59" i="147"/>
  <c r="AI59" i="147"/>
  <c r="W59" i="147"/>
  <c r="AM60" i="147"/>
  <c r="W60" i="147"/>
  <c r="AL61" i="147"/>
  <c r="V61" i="147"/>
  <c r="AA53" i="147"/>
  <c r="AR53" i="147"/>
  <c r="AK53" i="147"/>
  <c r="AC53" i="147"/>
  <c r="AQ54" i="147"/>
  <c r="AG54" i="147"/>
  <c r="V54" i="147"/>
  <c r="AV53" i="147"/>
  <c r="AW54" i="147"/>
  <c r="AO54" i="147"/>
  <c r="AJ54" i="147"/>
  <c r="AF54" i="147"/>
  <c r="AB54" i="147"/>
  <c r="X54" i="147"/>
  <c r="T54" i="147"/>
  <c r="AR58" i="147"/>
  <c r="AJ58" i="147"/>
  <c r="AB58" i="147"/>
  <c r="AW59" i="147"/>
  <c r="AO59" i="147"/>
  <c r="AG59" i="147"/>
  <c r="S59" i="147"/>
  <c r="AI60" i="147"/>
  <c r="S61" i="147"/>
  <c r="AH61" i="147"/>
  <c r="AQ53" i="147"/>
  <c r="AL53" i="147"/>
  <c r="AH53" i="147"/>
  <c r="AD53" i="147"/>
  <c r="Z53" i="147"/>
  <c r="AR54" i="147"/>
  <c r="AM54" i="147"/>
  <c r="AH54" i="147"/>
  <c r="AC54" i="147"/>
  <c r="W54" i="147"/>
  <c r="AS53" i="147"/>
  <c r="AS54" i="147"/>
  <c r="AW58" i="147"/>
  <c r="AS58" i="147"/>
  <c r="AO58" i="147"/>
  <c r="AK58" i="147"/>
  <c r="AG58" i="147"/>
  <c r="AC58" i="147"/>
  <c r="Y58" i="147"/>
  <c r="U58" i="147"/>
  <c r="AT59" i="147"/>
  <c r="AP59" i="147"/>
  <c r="AL59" i="147"/>
  <c r="AH59" i="147"/>
  <c r="AD59" i="147"/>
  <c r="Z59" i="147"/>
  <c r="V59" i="147"/>
  <c r="S60" i="147"/>
  <c r="AT60" i="147"/>
  <c r="AP60" i="147"/>
  <c r="AL60" i="147"/>
  <c r="AH60" i="147"/>
  <c r="AD60" i="147"/>
  <c r="Z60" i="147"/>
  <c r="V60" i="147"/>
  <c r="AW61" i="147"/>
  <c r="AS61" i="147"/>
  <c r="AO61" i="147"/>
  <c r="AK61" i="147"/>
  <c r="AG61" i="147"/>
  <c r="AC61" i="147"/>
  <c r="Y61" i="147"/>
  <c r="U61" i="147"/>
  <c r="AC59" i="147"/>
  <c r="Y59" i="147"/>
  <c r="U59" i="147"/>
  <c r="AW60" i="147"/>
  <c r="AS60" i="147"/>
  <c r="AO60" i="147"/>
  <c r="AK60" i="147"/>
  <c r="AG60" i="147"/>
  <c r="AC60" i="147"/>
  <c r="Y60" i="147"/>
  <c r="U60" i="147"/>
  <c r="AV61" i="147"/>
  <c r="AR61" i="147"/>
  <c r="AN61" i="147"/>
  <c r="AJ61" i="147"/>
  <c r="AF61" i="147"/>
  <c r="AB61" i="147"/>
  <c r="X61" i="147"/>
  <c r="T61" i="147"/>
  <c r="AJ53" i="147"/>
  <c r="AF53" i="147"/>
  <c r="AB53" i="147"/>
  <c r="S54" i="147"/>
  <c r="AP54" i="147"/>
  <c r="AK54" i="147"/>
  <c r="AE54" i="147"/>
  <c r="Z54" i="147"/>
  <c r="AU53" i="147"/>
  <c r="AU54" i="147"/>
  <c r="AW53" i="147"/>
  <c r="AO53" i="147"/>
  <c r="T53" i="147"/>
  <c r="S58" i="147"/>
  <c r="AU58" i="147"/>
  <c r="AQ58" i="147"/>
  <c r="AM58" i="147"/>
  <c r="AI58" i="147"/>
  <c r="AE58" i="147"/>
  <c r="AA58" i="147"/>
  <c r="W58" i="147"/>
  <c r="AV59" i="147"/>
  <c r="AR59" i="147"/>
  <c r="AN59" i="147"/>
  <c r="AJ59" i="147"/>
  <c r="AF59" i="147"/>
  <c r="AB59" i="147"/>
  <c r="X59" i="147"/>
  <c r="T59" i="147"/>
  <c r="AV60" i="147"/>
  <c r="AR60" i="147"/>
  <c r="AN60" i="147"/>
  <c r="AJ60" i="147"/>
  <c r="AF60" i="147"/>
  <c r="AB60" i="147"/>
  <c r="X60" i="147"/>
  <c r="T60" i="147"/>
  <c r="AU61" i="147"/>
  <c r="AQ61" i="147"/>
  <c r="AM61" i="147"/>
  <c r="AI61" i="147"/>
  <c r="AE61" i="147"/>
  <c r="AA61" i="147"/>
  <c r="X53" i="147"/>
  <c r="W53" i="147"/>
  <c r="V53" i="147"/>
  <c r="AW21" i="147"/>
  <c r="AV21" i="147"/>
  <c r="AU21" i="147"/>
  <c r="AT21" i="147"/>
  <c r="AS21" i="147"/>
  <c r="AR21" i="147"/>
  <c r="AQ21" i="147"/>
  <c r="AP21" i="147"/>
  <c r="AO21" i="147"/>
  <c r="AN21" i="147"/>
  <c r="AM21" i="147"/>
  <c r="AL21" i="147"/>
  <c r="AJ21" i="147"/>
  <c r="AI21" i="147"/>
  <c r="AH21" i="147"/>
  <c r="AG21" i="147"/>
  <c r="AF21" i="147"/>
  <c r="AE21" i="147"/>
  <c r="AD21" i="147"/>
  <c r="AC21" i="147"/>
  <c r="AB21" i="147"/>
  <c r="AA21" i="147"/>
  <c r="Z21" i="147"/>
  <c r="Y21" i="147"/>
  <c r="X21" i="147"/>
  <c r="W21" i="147"/>
  <c r="V21" i="147"/>
  <c r="U21" i="147"/>
  <c r="T21" i="147"/>
  <c r="S21" i="147"/>
  <c r="AW20" i="147"/>
  <c r="AV20" i="147"/>
  <c r="AU20" i="147"/>
  <c r="AT20" i="147"/>
  <c r="AS20" i="147"/>
  <c r="AR20" i="147"/>
  <c r="AQ20" i="147"/>
  <c r="AP20" i="147"/>
  <c r="AO20" i="147"/>
  <c r="AN20" i="147"/>
  <c r="AM20" i="147"/>
  <c r="AL20" i="147"/>
  <c r="AJ20" i="147"/>
  <c r="AI20" i="147"/>
  <c r="AH20" i="147"/>
  <c r="AG20" i="147"/>
  <c r="AF20" i="147"/>
  <c r="AE20" i="147"/>
  <c r="AD20" i="147"/>
  <c r="AC20" i="147"/>
  <c r="AB20" i="147"/>
  <c r="AA20" i="147"/>
  <c r="Z20" i="147"/>
  <c r="Y20" i="147"/>
  <c r="X20" i="147"/>
  <c r="W20" i="147"/>
  <c r="V20" i="147"/>
  <c r="U20" i="147"/>
  <c r="T20" i="147"/>
  <c r="S20" i="147"/>
  <c r="T18" i="147"/>
  <c r="U18" i="147"/>
  <c r="V18" i="147"/>
  <c r="W18" i="147"/>
  <c r="X18" i="147"/>
  <c r="Y18" i="147"/>
  <c r="Z18" i="147"/>
  <c r="AA18" i="147"/>
  <c r="AB18" i="147"/>
  <c r="AC18" i="147"/>
  <c r="AD18" i="147"/>
  <c r="AE18" i="147"/>
  <c r="AF18" i="147"/>
  <c r="AG18" i="147"/>
  <c r="AH18" i="147"/>
  <c r="AI18" i="147"/>
  <c r="AJ18" i="147"/>
  <c r="AL18" i="147"/>
  <c r="AM18" i="147"/>
  <c r="AN18" i="147"/>
  <c r="AO18" i="147"/>
  <c r="AP18" i="147"/>
  <c r="AQ18" i="147"/>
  <c r="AR18" i="147"/>
  <c r="AS18" i="147"/>
  <c r="AT18" i="147"/>
  <c r="AU18" i="147"/>
  <c r="AV18" i="147"/>
  <c r="AW18" i="147"/>
  <c r="T17" i="147"/>
  <c r="U17" i="147"/>
  <c r="V17" i="147"/>
  <c r="W17" i="147"/>
  <c r="X17" i="147"/>
  <c r="Y17" i="147"/>
  <c r="Z17" i="147"/>
  <c r="AA17" i="147"/>
  <c r="AB17" i="147"/>
  <c r="AC17" i="147"/>
  <c r="AD17" i="147"/>
  <c r="AE17" i="147"/>
  <c r="AF17" i="147"/>
  <c r="AG17" i="147"/>
  <c r="AH17" i="147"/>
  <c r="AI17" i="147"/>
  <c r="AJ17" i="147"/>
  <c r="AL17" i="147"/>
  <c r="AM17" i="147"/>
  <c r="AN17" i="147"/>
  <c r="AO17" i="147"/>
  <c r="AP17" i="147"/>
  <c r="AQ17" i="147"/>
  <c r="AR17" i="147"/>
  <c r="AS17" i="147"/>
  <c r="AT17" i="147"/>
  <c r="AU17" i="147"/>
  <c r="AV17" i="147"/>
  <c r="AW17" i="147"/>
  <c r="AZ21" i="167" l="1"/>
  <c r="AZ53" i="167" s="1"/>
  <c r="AX53" i="167"/>
  <c r="AZ27" i="167"/>
  <c r="AZ54" i="167" s="1"/>
  <c r="AX54" i="167"/>
  <c r="AX21" i="147"/>
  <c r="AZ21" i="147" s="1"/>
  <c r="AX23" i="147"/>
  <c r="AZ23" i="147" s="1"/>
  <c r="AX26" i="147"/>
  <c r="AZ26" i="147" s="1"/>
  <c r="AX32" i="147"/>
  <c r="AZ32" i="147" s="1"/>
  <c r="AX35" i="147"/>
  <c r="AZ35" i="147" s="1"/>
  <c r="AX38" i="147"/>
  <c r="AZ38" i="147" s="1"/>
  <c r="AX41" i="147"/>
  <c r="AZ41" i="147" s="1"/>
  <c r="AX44" i="147"/>
  <c r="AZ44" i="147" s="1"/>
  <c r="AX47" i="147"/>
  <c r="AZ47" i="147" s="1"/>
  <c r="AX50" i="147"/>
  <c r="AZ50" i="147" s="1"/>
  <c r="AX36" i="147"/>
  <c r="AZ36" i="147" s="1"/>
  <c r="AX39" i="147"/>
  <c r="AZ39" i="147" s="1"/>
  <c r="AX42" i="147"/>
  <c r="AZ42" i="147" s="1"/>
  <c r="AX45" i="147"/>
  <c r="AZ45" i="147" s="1"/>
  <c r="AX48" i="147"/>
  <c r="AX51" i="147"/>
  <c r="AX27" i="147"/>
  <c r="AZ27" i="147" s="1"/>
  <c r="AX30" i="147"/>
  <c r="AZ30" i="147" s="1"/>
  <c r="AX33" i="147"/>
  <c r="AZ33" i="147" s="1"/>
  <c r="AX29" i="147"/>
  <c r="AZ29" i="147" s="1"/>
  <c r="AX24" i="147"/>
  <c r="AZ24" i="147" s="1"/>
  <c r="AX20" i="147"/>
  <c r="AZ20" i="147" s="1"/>
  <c r="S18" i="147"/>
  <c r="AX18" i="147" s="1"/>
  <c r="AZ18" i="147" s="1"/>
  <c r="S17" i="147"/>
  <c r="AX17" i="147" s="1"/>
  <c r="AZ17" i="147" s="1"/>
  <c r="Q7" i="166"/>
  <c r="Q8" i="166"/>
  <c r="Q9" i="166"/>
  <c r="Q10" i="166"/>
  <c r="Q11" i="166"/>
  <c r="Q12" i="166"/>
  <c r="Q13" i="166"/>
  <c r="Q14" i="166"/>
  <c r="Q15" i="166"/>
  <c r="Q16" i="166"/>
  <c r="Q17" i="166"/>
  <c r="Q18" i="166"/>
  <c r="Q19" i="166"/>
  <c r="U19" i="166" s="1"/>
  <c r="Q20" i="166"/>
  <c r="U20" i="166" s="1"/>
  <c r="Q21" i="166"/>
  <c r="U21" i="166" s="1"/>
  <c r="Q22" i="166"/>
  <c r="Q23" i="166"/>
  <c r="Q24" i="166"/>
  <c r="Q25" i="166"/>
  <c r="Q26" i="166"/>
  <c r="Q27" i="166"/>
  <c r="Q28" i="166"/>
  <c r="Q29" i="166"/>
  <c r="Q30" i="166"/>
  <c r="Q31" i="166"/>
  <c r="Q32" i="166"/>
  <c r="Q33" i="166"/>
  <c r="Q34" i="166"/>
  <c r="Q35" i="166"/>
  <c r="U35" i="166" s="1"/>
  <c r="S7" i="166"/>
  <c r="U7" i="166" s="1"/>
  <c r="S8" i="166"/>
  <c r="U8" i="166" s="1"/>
  <c r="S9" i="166"/>
  <c r="S10" i="166"/>
  <c r="S11" i="166"/>
  <c r="S12" i="166"/>
  <c r="S13" i="166"/>
  <c r="S14" i="166"/>
  <c r="S15" i="166"/>
  <c r="S16" i="166"/>
  <c r="U16" i="166" s="1"/>
  <c r="S17" i="166"/>
  <c r="U17" i="166" s="1"/>
  <c r="S18" i="166"/>
  <c r="S19" i="166"/>
  <c r="S20" i="166"/>
  <c r="S21" i="166"/>
  <c r="S22" i="166"/>
  <c r="S23" i="166"/>
  <c r="U23" i="166" s="1"/>
  <c r="S24" i="166"/>
  <c r="U24" i="166" s="1"/>
  <c r="S25" i="166"/>
  <c r="S26" i="166"/>
  <c r="S27" i="166"/>
  <c r="S28" i="166"/>
  <c r="S29" i="166"/>
  <c r="S30" i="166"/>
  <c r="S31" i="166"/>
  <c r="U31" i="166" s="1"/>
  <c r="S32" i="166"/>
  <c r="U32" i="166" s="1"/>
  <c r="S33" i="166"/>
  <c r="U33" i="166" s="1"/>
  <c r="S34" i="166"/>
  <c r="S35" i="166"/>
  <c r="U11" i="166"/>
  <c r="U12" i="166"/>
  <c r="U13" i="166"/>
  <c r="U15" i="166"/>
  <c r="U27" i="166"/>
  <c r="U28" i="166"/>
  <c r="U29" i="166"/>
  <c r="S6" i="166"/>
  <c r="U6" i="166" s="1"/>
  <c r="Q6" i="166"/>
  <c r="K7" i="166"/>
  <c r="K8" i="166"/>
  <c r="K9" i="166"/>
  <c r="K10" i="166"/>
  <c r="K11" i="166"/>
  <c r="K12" i="166"/>
  <c r="K13" i="166"/>
  <c r="K14" i="166"/>
  <c r="K15" i="166"/>
  <c r="K16" i="166"/>
  <c r="K17" i="166"/>
  <c r="K18" i="166"/>
  <c r="K19" i="166"/>
  <c r="K20" i="166"/>
  <c r="K21" i="166"/>
  <c r="K22" i="166"/>
  <c r="K23" i="166"/>
  <c r="K24" i="166"/>
  <c r="K25" i="166"/>
  <c r="K26" i="166"/>
  <c r="K27" i="166"/>
  <c r="K28" i="166"/>
  <c r="K29" i="166"/>
  <c r="K30" i="166"/>
  <c r="K31" i="166"/>
  <c r="K32" i="166"/>
  <c r="K33" i="166"/>
  <c r="K34" i="166"/>
  <c r="K35" i="166"/>
  <c r="K6" i="166"/>
  <c r="AW13" i="147"/>
  <c r="AW14" i="147" s="1"/>
  <c r="AW15" i="147" s="1"/>
  <c r="AV13" i="147"/>
  <c r="AV14" i="147" s="1"/>
  <c r="AV15" i="147" s="1"/>
  <c r="AU13" i="147"/>
  <c r="AU14" i="147" s="1"/>
  <c r="AU15" i="147" s="1"/>
  <c r="AX12" i="147"/>
  <c r="BB10" i="147"/>
  <c r="AC1" i="147"/>
  <c r="BB7" i="147" s="1"/>
  <c r="U25" i="166" l="1"/>
  <c r="U9" i="166"/>
  <c r="AZ48" i="147"/>
  <c r="AZ54" i="147" s="1"/>
  <c r="AX54" i="147"/>
  <c r="AZ51" i="147"/>
  <c r="AZ53" i="147" s="1"/>
  <c r="AX53" i="147"/>
  <c r="U34" i="166"/>
  <c r="U30" i="166"/>
  <c r="U26" i="166"/>
  <c r="U22" i="166"/>
  <c r="U18" i="166"/>
  <c r="U14" i="166"/>
  <c r="U10" i="166"/>
  <c r="S13" i="147"/>
  <c r="S14" i="147"/>
  <c r="S15" i="147" s="1"/>
  <c r="V13" i="147"/>
  <c r="Z13" i="147"/>
  <c r="AH13" i="147"/>
  <c r="AL13" i="147"/>
  <c r="AP13" i="147"/>
  <c r="AT13" i="147"/>
  <c r="W14" i="147"/>
  <c r="W15" i="147" s="1"/>
  <c r="AA14" i="147"/>
  <c r="AA15" i="147" s="1"/>
  <c r="AE14" i="147"/>
  <c r="AE15" i="147" s="1"/>
  <c r="AI14" i="147"/>
  <c r="AI15" i="147" s="1"/>
  <c r="AM14" i="147"/>
  <c r="AM15" i="147" s="1"/>
  <c r="AQ14" i="147"/>
  <c r="AQ15" i="147" s="1"/>
  <c r="W13" i="147"/>
  <c r="AA13" i="147"/>
  <c r="AE13" i="147"/>
  <c r="AI13" i="147"/>
  <c r="AM13" i="147"/>
  <c r="AQ13" i="147"/>
  <c r="T14" i="147"/>
  <c r="T15" i="147" s="1"/>
  <c r="X14" i="147"/>
  <c r="X15" i="147" s="1"/>
  <c r="AB14" i="147"/>
  <c r="AB15" i="147" s="1"/>
  <c r="AF14" i="147"/>
  <c r="AF15" i="147" s="1"/>
  <c r="AJ14" i="147"/>
  <c r="AJ15" i="147" s="1"/>
  <c r="AN14" i="147"/>
  <c r="AN15" i="147" s="1"/>
  <c r="AR14" i="147"/>
  <c r="AR15" i="147" s="1"/>
  <c r="AB13" i="147"/>
  <c r="AF13" i="147"/>
  <c r="AN13" i="147"/>
  <c r="AR13" i="147"/>
  <c r="U14" i="147"/>
  <c r="U15" i="147" s="1"/>
  <c r="Y14" i="147"/>
  <c r="Y15" i="147" s="1"/>
  <c r="AC14" i="147"/>
  <c r="AC15" i="147" s="1"/>
  <c r="AG14" i="147"/>
  <c r="AG15" i="147" s="1"/>
  <c r="AK14" i="147"/>
  <c r="AK15" i="147" s="1"/>
  <c r="AO14" i="147"/>
  <c r="AO15" i="147" s="1"/>
  <c r="AS14" i="147"/>
  <c r="AS15" i="147" s="1"/>
  <c r="AD13" i="147"/>
  <c r="T13" i="147"/>
  <c r="X13" i="147"/>
  <c r="AJ13" i="147"/>
  <c r="U13" i="147"/>
  <c r="Y13" i="147"/>
  <c r="AC13" i="147"/>
  <c r="AG13" i="147"/>
  <c r="AK13" i="147"/>
  <c r="AO13" i="147"/>
  <c r="AS13" i="147"/>
  <c r="V14" i="147"/>
  <c r="V15" i="147" s="1"/>
  <c r="Z14" i="147"/>
  <c r="Z15" i="147" s="1"/>
  <c r="AD14" i="147"/>
  <c r="AD15" i="147" s="1"/>
  <c r="AH14" i="147"/>
  <c r="AH15" i="147" s="1"/>
  <c r="AL14" i="147"/>
  <c r="AL15" i="147" s="1"/>
  <c r="AP14" i="147"/>
  <c r="AP15" i="147" s="1"/>
  <c r="AT14" i="147"/>
  <c r="AT15" i="147" s="1"/>
</calcChain>
</file>

<file path=xl/sharedStrings.xml><?xml version="1.0" encoding="utf-8"?>
<sst xmlns="http://schemas.openxmlformats.org/spreadsheetml/2006/main" count="1404" uniqueCount="460">
  <si>
    <t>所在地</t>
    <rPh sb="0" eb="3">
      <t>ショザイチ</t>
    </rPh>
    <phoneticPr fontId="11"/>
  </si>
  <si>
    <t>年</t>
    <rPh sb="0" eb="1">
      <t>ネン</t>
    </rPh>
    <phoneticPr fontId="11"/>
  </si>
  <si>
    <t>単位</t>
    <rPh sb="0" eb="2">
      <t>タンイ</t>
    </rPh>
    <phoneticPr fontId="11"/>
  </si>
  <si>
    <t>人</t>
    <rPh sb="0" eb="1">
      <t>ニン</t>
    </rPh>
    <phoneticPr fontId="11"/>
  </si>
  <si>
    <t>生活相談員</t>
    <rPh sb="0" eb="2">
      <t>セイカツ</t>
    </rPh>
    <rPh sb="2" eb="5">
      <t>ソウダンイン</t>
    </rPh>
    <phoneticPr fontId="11"/>
  </si>
  <si>
    <t>看護職員</t>
    <rPh sb="0" eb="2">
      <t>カンゴ</t>
    </rPh>
    <rPh sb="2" eb="4">
      <t>ショクイン</t>
    </rPh>
    <phoneticPr fontId="11"/>
  </si>
  <si>
    <t>介護職員</t>
    <rPh sb="0" eb="2">
      <t>カイゴ</t>
    </rPh>
    <rPh sb="2" eb="4">
      <t>ショクイン</t>
    </rPh>
    <phoneticPr fontId="11"/>
  </si>
  <si>
    <t>機能訓練指導員</t>
    <rPh sb="0" eb="2">
      <t>キノウ</t>
    </rPh>
    <rPh sb="2" eb="4">
      <t>クンレン</t>
    </rPh>
    <rPh sb="4" eb="7">
      <t>シドウイン</t>
    </rPh>
    <phoneticPr fontId="11"/>
  </si>
  <si>
    <t>サービス提供時間</t>
    <rPh sb="4" eb="6">
      <t>テイキョウ</t>
    </rPh>
    <rPh sb="6" eb="8">
      <t>ジカン</t>
    </rPh>
    <phoneticPr fontId="11"/>
  </si>
  <si>
    <t>－</t>
  </si>
  <si>
    <t>）</t>
  </si>
  <si>
    <t>電話番号</t>
  </si>
  <si>
    <t>兼務する職種</t>
  </si>
  <si>
    <t>営業時間</t>
  </si>
  <si>
    <t>法定代理受領分以外</t>
  </si>
  <si>
    <t>添付書類</t>
  </si>
  <si>
    <t>別添のとおり</t>
  </si>
  <si>
    <t>月</t>
  </si>
  <si>
    <t>日</t>
  </si>
  <si>
    <t>フリガナ</t>
  </si>
  <si>
    <t>郡</t>
    <rPh sb="0" eb="1">
      <t>グン</t>
    </rPh>
    <phoneticPr fontId="11"/>
  </si>
  <si>
    <t>市</t>
    <rPh sb="0" eb="1">
      <t>シ</t>
    </rPh>
    <phoneticPr fontId="11"/>
  </si>
  <si>
    <t>区</t>
    <rPh sb="0" eb="1">
      <t>ク</t>
    </rPh>
    <phoneticPr fontId="11"/>
  </si>
  <si>
    <t>事業所</t>
    <rPh sb="0" eb="3">
      <t>ジギョウショ</t>
    </rPh>
    <phoneticPr fontId="11"/>
  </si>
  <si>
    <t>管理者</t>
    <rPh sb="0" eb="3">
      <t>カンリシャ</t>
    </rPh>
    <phoneticPr fontId="11"/>
  </si>
  <si>
    <t>氏  名</t>
    <rPh sb="0" eb="4">
      <t>シメイ</t>
    </rPh>
    <phoneticPr fontId="11"/>
  </si>
  <si>
    <t>生年月日</t>
    <rPh sb="0" eb="2">
      <t>セイネン</t>
    </rPh>
    <rPh sb="2" eb="4">
      <t>ガッピ</t>
    </rPh>
    <phoneticPr fontId="11"/>
  </si>
  <si>
    <t>申請する事業所の名称</t>
    <rPh sb="0" eb="2">
      <t>シンセイ</t>
    </rPh>
    <phoneticPr fontId="11"/>
  </si>
  <si>
    <t>主な掲示事項</t>
    <rPh sb="0" eb="1">
      <t>オモ</t>
    </rPh>
    <rPh sb="2" eb="4">
      <t>ケイジ</t>
    </rPh>
    <rPh sb="4" eb="6">
      <t>ジコウ</t>
    </rPh>
    <phoneticPr fontId="11"/>
  </si>
  <si>
    <t>日</t>
    <rPh sb="0" eb="1">
      <t>ニチ</t>
    </rPh>
    <phoneticPr fontId="11"/>
  </si>
  <si>
    <t>月</t>
    <rPh sb="0" eb="1">
      <t>ゲツ</t>
    </rPh>
    <phoneticPr fontId="11"/>
  </si>
  <si>
    <t>火</t>
    <rPh sb="0" eb="1">
      <t>カ</t>
    </rPh>
    <phoneticPr fontId="11"/>
  </si>
  <si>
    <t>水</t>
    <rPh sb="0" eb="1">
      <t>スイ</t>
    </rPh>
    <phoneticPr fontId="11"/>
  </si>
  <si>
    <t>木</t>
    <rPh sb="0" eb="1">
      <t>モク</t>
    </rPh>
    <phoneticPr fontId="11"/>
  </si>
  <si>
    <t>金</t>
    <rPh sb="0" eb="1">
      <t>キン</t>
    </rPh>
    <phoneticPr fontId="11"/>
  </si>
  <si>
    <t>土</t>
    <rPh sb="0" eb="1">
      <t>ド</t>
    </rPh>
    <phoneticPr fontId="11"/>
  </si>
  <si>
    <t>祝</t>
    <rPh sb="0" eb="1">
      <t>シュク</t>
    </rPh>
    <phoneticPr fontId="11"/>
  </si>
  <si>
    <t>備 考</t>
    <rPh sb="0" eb="3">
      <t>ビコウ</t>
    </rPh>
    <phoneticPr fontId="11"/>
  </si>
  <si>
    <t>利用料</t>
    <rPh sb="0" eb="3">
      <t>リヨウリョウ</t>
    </rPh>
    <phoneticPr fontId="11"/>
  </si>
  <si>
    <t>申請者
確認欄</t>
    <phoneticPr fontId="11"/>
  </si>
  <si>
    <t>担　当　者　連　絡　先</t>
  </si>
  <si>
    <t>事業所名</t>
  </si>
  <si>
    <t>担当者名</t>
  </si>
  <si>
    <t>連絡先</t>
  </si>
  <si>
    <t>（電話）　</t>
    <rPh sb="1" eb="3">
      <t>デンワ</t>
    </rPh>
    <phoneticPr fontId="11"/>
  </si>
  <si>
    <t>記</t>
    <rPh sb="0" eb="1">
      <t>キ</t>
    </rPh>
    <phoneticPr fontId="11"/>
  </si>
  <si>
    <t>備　　考</t>
    <phoneticPr fontId="11"/>
  </si>
  <si>
    <t>　（提出いただいた申請書類に記載された内容等について問い合わせをする際の担当者名と連絡先を記入してください。）</t>
    <phoneticPr fontId="11"/>
  </si>
  <si>
    <t>職種</t>
    <rPh sb="0" eb="2">
      <t>ショクシュ</t>
    </rPh>
    <phoneticPr fontId="11"/>
  </si>
  <si>
    <t>氏名</t>
    <rPh sb="0" eb="2">
      <t>シメイ</t>
    </rPh>
    <phoneticPr fontId="11"/>
  </si>
  <si>
    <t>第１週</t>
    <rPh sb="0" eb="1">
      <t>ダイ</t>
    </rPh>
    <rPh sb="2" eb="3">
      <t>シュウ</t>
    </rPh>
    <phoneticPr fontId="11"/>
  </si>
  <si>
    <t>第２週</t>
    <rPh sb="0" eb="1">
      <t>ダイ</t>
    </rPh>
    <rPh sb="2" eb="3">
      <t>シュウ</t>
    </rPh>
    <phoneticPr fontId="11"/>
  </si>
  <si>
    <t>第３週</t>
    <rPh sb="0" eb="1">
      <t>ダイ</t>
    </rPh>
    <rPh sb="2" eb="3">
      <t>シュウ</t>
    </rPh>
    <phoneticPr fontId="11"/>
  </si>
  <si>
    <t>第４週</t>
    <rPh sb="0" eb="1">
      <t>ダイ</t>
    </rPh>
    <rPh sb="2" eb="3">
      <t>シュウ</t>
    </rPh>
    <phoneticPr fontId="11"/>
  </si>
  <si>
    <t>備考</t>
    <rPh sb="0" eb="2">
      <t>ビコウ</t>
    </rPh>
    <phoneticPr fontId="11"/>
  </si>
  <si>
    <t>（介護保険法第１１５条の４５の５第２項）</t>
  </si>
  <si>
    <t>都</t>
    <rPh sb="0" eb="1">
      <t>ト</t>
    </rPh>
    <phoneticPr fontId="11"/>
  </si>
  <si>
    <t>県</t>
    <rPh sb="0" eb="1">
      <t>ケン</t>
    </rPh>
    <phoneticPr fontId="11"/>
  </si>
  <si>
    <t>道</t>
    <rPh sb="0" eb="1">
      <t>ドウ</t>
    </rPh>
    <phoneticPr fontId="11"/>
  </si>
  <si>
    <t>府</t>
    <rPh sb="0" eb="1">
      <t>フ</t>
    </rPh>
    <phoneticPr fontId="11"/>
  </si>
  <si>
    <t>事業所で同時に通所型サービスを行う利用者の上限</t>
    <rPh sb="0" eb="3">
      <t>ジギョウショ</t>
    </rPh>
    <rPh sb="4" eb="6">
      <t>ドウジ</t>
    </rPh>
    <rPh sb="7" eb="8">
      <t>ツウ</t>
    </rPh>
    <rPh sb="8" eb="9">
      <t>ショ</t>
    </rPh>
    <rPh sb="9" eb="10">
      <t>ガタ</t>
    </rPh>
    <rPh sb="15" eb="16">
      <t>オコナ</t>
    </rPh>
    <rPh sb="17" eb="20">
      <t>リヨウシャ</t>
    </rPh>
    <rPh sb="21" eb="23">
      <t>ジョウゲン</t>
    </rPh>
    <phoneticPr fontId="11"/>
  </si>
  <si>
    <t>通所型サービス事業所全体の食堂及び機能訓練室の合計面積</t>
    <rPh sb="0" eb="1">
      <t>ツウ</t>
    </rPh>
    <rPh sb="1" eb="2">
      <t>ショ</t>
    </rPh>
    <rPh sb="2" eb="3">
      <t>ガタ</t>
    </rPh>
    <rPh sb="7" eb="10">
      <t>ジギョウショ</t>
    </rPh>
    <rPh sb="10" eb="12">
      <t>ゼンタイ</t>
    </rPh>
    <phoneticPr fontId="11"/>
  </si>
  <si>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11"/>
  </si>
  <si>
    <t>単位別従業者</t>
    <phoneticPr fontId="11"/>
  </si>
  <si>
    <t>イ</t>
    <phoneticPr fontId="11"/>
  </si>
  <si>
    <t>年</t>
  </si>
  <si>
    <t>所在地</t>
  </si>
  <si>
    <t>申請者</t>
  </si>
  <si>
    <t>代表者の職・氏名</t>
    <rPh sb="0" eb="3">
      <t>ダイヒョウシャ</t>
    </rPh>
    <rPh sb="4" eb="5">
      <t>ショク</t>
    </rPh>
    <rPh sb="6" eb="8">
      <t>シメイ</t>
    </rPh>
    <phoneticPr fontId="11"/>
  </si>
  <si>
    <t>　  介護保険法に規定する事業者に係る指定を受けたいので、下記のとおり、関係書類を添えて申請します。</t>
    <rPh sb="15" eb="16">
      <t>シャ</t>
    </rPh>
    <phoneticPr fontId="11"/>
  </si>
  <si>
    <t>申請者</t>
    <rPh sb="0" eb="2">
      <t>シンセイシャ</t>
    </rPh>
    <rPh sb="2" eb="3">
      <t>モノ</t>
    </rPh>
    <phoneticPr fontId="10"/>
  </si>
  <si>
    <t>（郵便番号　</t>
  </si>
  <si>
    <t>ＦＡＸ番号</t>
  </si>
  <si>
    <t>職　名</t>
    <rPh sb="0" eb="3">
      <t>ショクメイ</t>
    </rPh>
    <phoneticPr fontId="11"/>
  </si>
  <si>
    <t>氏　名</t>
    <rPh sb="0" eb="3">
      <t>シメイ</t>
    </rPh>
    <phoneticPr fontId="11"/>
  </si>
  <si>
    <t>代表者の住所</t>
  </si>
  <si>
    <t>指定を受けようとする事業所</t>
    <rPh sb="0" eb="2">
      <t>シテイ</t>
    </rPh>
    <rPh sb="3" eb="4">
      <t>ウ</t>
    </rPh>
    <rPh sb="10" eb="13">
      <t>ジギョウショ</t>
    </rPh>
    <phoneticPr fontId="11"/>
  </si>
  <si>
    <t>介護保険事業者番号</t>
    <rPh sb="0" eb="2">
      <t>カイゴ</t>
    </rPh>
    <rPh sb="2" eb="4">
      <t>ホケン</t>
    </rPh>
    <rPh sb="4" eb="7">
      <t>ジギョウシャ</t>
    </rPh>
    <rPh sb="7" eb="9">
      <t>バンゴウ</t>
    </rPh>
    <phoneticPr fontId="11"/>
  </si>
  <si>
    <t>適用開始年月日</t>
    <rPh sb="0" eb="2">
      <t>テキヨウ</t>
    </rPh>
    <rPh sb="2" eb="4">
      <t>カイシ</t>
    </rPh>
    <rPh sb="4" eb="7">
      <t>ネンガッピ</t>
    </rPh>
    <phoneticPr fontId="11"/>
  </si>
  <si>
    <t>月</t>
    <rPh sb="0" eb="1">
      <t>ガツ</t>
    </rPh>
    <phoneticPr fontId="11"/>
  </si>
  <si>
    <t>該当する体制等</t>
    <rPh sb="0" eb="2">
      <t>ガイトウ</t>
    </rPh>
    <rPh sb="4" eb="6">
      <t>タイセイ</t>
    </rPh>
    <rPh sb="6" eb="7">
      <t>トウ</t>
    </rPh>
    <phoneticPr fontId="11"/>
  </si>
  <si>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1"/>
  </si>
  <si>
    <t>　指定予定月または変更月の勤務体制を記入してください。</t>
    <rPh sb="1" eb="3">
      <t>シテイ</t>
    </rPh>
    <rPh sb="3" eb="5">
      <t>ヨテイ</t>
    </rPh>
    <rPh sb="5" eb="6">
      <t>ツキ</t>
    </rPh>
    <rPh sb="9" eb="11">
      <t>ヘンコウ</t>
    </rPh>
    <rPh sb="11" eb="12">
      <t>ツキ</t>
    </rPh>
    <rPh sb="13" eb="15">
      <t>キンム</t>
    </rPh>
    <rPh sb="15" eb="17">
      <t>タイセイ</t>
    </rPh>
    <rPh sb="18" eb="20">
      <t>キニュウ</t>
    </rPh>
    <phoneticPr fontId="11"/>
  </si>
  <si>
    <t>　＊欄には、当該月の曜日を記入してください。</t>
    <phoneticPr fontId="11"/>
  </si>
  <si>
    <t>（</t>
    <phoneticPr fontId="11"/>
  </si>
  <si>
    <t>　各従業者ごとに４週分の勤務すべき時間数を記入してください。</t>
    <rPh sb="1" eb="2">
      <t>カク</t>
    </rPh>
    <rPh sb="2" eb="5">
      <t>ジュウギョウシャ</t>
    </rPh>
    <phoneticPr fontId="11"/>
  </si>
  <si>
    <t>【注意事項】</t>
    <rPh sb="1" eb="3">
      <t>チュウイ</t>
    </rPh>
    <rPh sb="3" eb="5">
      <t>ジコウ</t>
    </rPh>
    <phoneticPr fontId="11"/>
  </si>
  <si>
    <t>勤務延時間に算入できる時間数について</t>
    <rPh sb="0" eb="2">
      <t>キンム</t>
    </rPh>
    <rPh sb="2" eb="3">
      <t>ノ</t>
    </rPh>
    <rPh sb="3" eb="5">
      <t>ジカン</t>
    </rPh>
    <rPh sb="6" eb="8">
      <t>サンニュウ</t>
    </rPh>
    <rPh sb="11" eb="13">
      <t>ジカン</t>
    </rPh>
    <rPh sb="13" eb="14">
      <t>スウ</t>
    </rPh>
    <phoneticPr fontId="11"/>
  </si>
  <si>
    <t>常勤・非常勤の区分について</t>
    <rPh sb="0" eb="2">
      <t>ジョウキン</t>
    </rPh>
    <rPh sb="3" eb="6">
      <t>ヒジョウキン</t>
    </rPh>
    <rPh sb="7" eb="9">
      <t>クブン</t>
    </rPh>
    <phoneticPr fontId="11"/>
  </si>
  <si>
    <t>当該事業所で兼務がある場合の書き方について</t>
    <rPh sb="0" eb="2">
      <t>トウガイ</t>
    </rPh>
    <rPh sb="2" eb="5">
      <t>ジギョウショ</t>
    </rPh>
    <rPh sb="6" eb="8">
      <t>ケンム</t>
    </rPh>
    <rPh sb="11" eb="13">
      <t>バアイ</t>
    </rPh>
    <rPh sb="14" eb="15">
      <t>カ</t>
    </rPh>
    <rPh sb="16" eb="17">
      <t>カタ</t>
    </rPh>
    <phoneticPr fontId="2"/>
  </si>
  <si>
    <t>　　書類は上から順番に揃えて提出してください。</t>
    <rPh sb="2" eb="4">
      <t>ショルイ</t>
    </rPh>
    <rPh sb="5" eb="6">
      <t>ウエ</t>
    </rPh>
    <rPh sb="8" eb="10">
      <t>ジュンバン</t>
    </rPh>
    <rPh sb="11" eb="12">
      <t>ソロ</t>
    </rPh>
    <rPh sb="14" eb="16">
      <t>テイシュツ</t>
    </rPh>
    <phoneticPr fontId="11"/>
  </si>
  <si>
    <t>提　出　書　類  一　覧</t>
    <rPh sb="0" eb="1">
      <t>テイ</t>
    </rPh>
    <rPh sb="2" eb="3">
      <t>デ</t>
    </rPh>
    <rPh sb="9" eb="10">
      <t>イチ</t>
    </rPh>
    <rPh sb="11" eb="12">
      <t>ラン</t>
    </rPh>
    <phoneticPr fontId="11"/>
  </si>
  <si>
    <t>　　　　　　□ 第１号通所事業（３時間以上５時間未満）　　　□ 第１号通所事業（２時間以上３時間未満）</t>
    <rPh sb="8" eb="9">
      <t>ダイ</t>
    </rPh>
    <rPh sb="10" eb="11">
      <t>ゴウ</t>
    </rPh>
    <rPh sb="11" eb="13">
      <t>ツウショ</t>
    </rPh>
    <rPh sb="13" eb="15">
      <t>ジギョウ</t>
    </rPh>
    <rPh sb="17" eb="19">
      <t>ジカン</t>
    </rPh>
    <rPh sb="19" eb="21">
      <t>イジョウ</t>
    </rPh>
    <rPh sb="22" eb="24">
      <t>ジカン</t>
    </rPh>
    <rPh sb="24" eb="26">
      <t>ミマン</t>
    </rPh>
    <rPh sb="32" eb="33">
      <t>ダイ</t>
    </rPh>
    <rPh sb="34" eb="35">
      <t>ゴウ</t>
    </rPh>
    <rPh sb="35" eb="37">
      <t>ツウショ</t>
    </rPh>
    <rPh sb="37" eb="39">
      <t>ジギョウ</t>
    </rPh>
    <rPh sb="41" eb="43">
      <t>ジカン</t>
    </rPh>
    <rPh sb="43" eb="45">
      <t>イジョウ</t>
    </rPh>
    <rPh sb="46" eb="48">
      <t>ジカン</t>
    </rPh>
    <rPh sb="48" eb="50">
      <t>ミマン</t>
    </rPh>
    <phoneticPr fontId="11"/>
  </si>
  <si>
    <t>　　　　　　□ 通所介護　　　　□地域密着型通所介護　　　 □ 第１号通所事業（５時間以上）　</t>
    <rPh sb="8" eb="10">
      <t>ツウショ</t>
    </rPh>
    <rPh sb="10" eb="12">
      <t>カイゴ</t>
    </rPh>
    <rPh sb="17" eb="19">
      <t>チイキ</t>
    </rPh>
    <rPh sb="19" eb="22">
      <t>ミッチャクガタ</t>
    </rPh>
    <rPh sb="22" eb="24">
      <t>ツウショ</t>
    </rPh>
    <rPh sb="24" eb="26">
      <t>カイゴ</t>
    </rPh>
    <rPh sb="32" eb="33">
      <t>ダイ</t>
    </rPh>
    <rPh sb="34" eb="35">
      <t>ゴウ</t>
    </rPh>
    <rPh sb="35" eb="37">
      <t>ツウショ</t>
    </rPh>
    <rPh sb="37" eb="39">
      <t>ジギョウ</t>
    </rPh>
    <rPh sb="41" eb="43">
      <t>ジカン</t>
    </rPh>
    <rPh sb="43" eb="45">
      <t>イジョウ</t>
    </rPh>
    <phoneticPr fontId="11"/>
  </si>
  <si>
    <t>（ＦＡＸ）　</t>
    <phoneticPr fontId="11"/>
  </si>
  <si>
    <t>「法人所轄庁」欄は、申請者が認可法人（ＮＰＯ法人等）である場合に、その主務官庁の名称を記載してください。</t>
    <rPh sb="1" eb="3">
      <t>ホウジン</t>
    </rPh>
    <rPh sb="3" eb="6">
      <t>ショカツチョウ</t>
    </rPh>
    <rPh sb="7" eb="8">
      <t>ラン</t>
    </rPh>
    <rPh sb="10" eb="13">
      <t>シンセイシャ</t>
    </rPh>
    <rPh sb="14" eb="16">
      <t>ニンカ</t>
    </rPh>
    <rPh sb="16" eb="18">
      <t>ホウジン</t>
    </rPh>
    <rPh sb="22" eb="24">
      <t>ホウジン</t>
    </rPh>
    <rPh sb="24" eb="25">
      <t>トウ</t>
    </rPh>
    <rPh sb="29" eb="31">
      <t>バアイ</t>
    </rPh>
    <rPh sb="35" eb="37">
      <t>シュム</t>
    </rPh>
    <rPh sb="37" eb="39">
      <t>カンチョウ</t>
    </rPh>
    <rPh sb="40" eb="42">
      <t>メイショウ</t>
    </rPh>
    <rPh sb="43" eb="45">
      <t>キサイ</t>
    </rPh>
    <phoneticPr fontId="11"/>
  </si>
  <si>
    <t>（※３）</t>
    <phoneticPr fontId="11"/>
  </si>
  <si>
    <t>（※２）</t>
    <phoneticPr fontId="11"/>
  </si>
  <si>
    <t>「事業所所在市町村番号」の欄には、記入しないでください。</t>
    <rPh sb="1" eb="3">
      <t>ジギョウ</t>
    </rPh>
    <rPh sb="3" eb="4">
      <t>ショ</t>
    </rPh>
    <rPh sb="4" eb="6">
      <t>ショザイ</t>
    </rPh>
    <rPh sb="6" eb="9">
      <t>シチョウソン</t>
    </rPh>
    <rPh sb="9" eb="11">
      <t>バンゴウ</t>
    </rPh>
    <rPh sb="13" eb="14">
      <t>ラン</t>
    </rPh>
    <rPh sb="17" eb="19">
      <t>キニュウ</t>
    </rPh>
    <phoneticPr fontId="11"/>
  </si>
  <si>
    <t>（※１）</t>
    <phoneticPr fontId="11"/>
  </si>
  <si>
    <t>第１号通所事業</t>
    <rPh sb="0" eb="1">
      <t>ダイ</t>
    </rPh>
    <rPh sb="2" eb="3">
      <t>ゴウ</t>
    </rPh>
    <rPh sb="3" eb="5">
      <t>ツウショ</t>
    </rPh>
    <rPh sb="5" eb="7">
      <t>ジギョウ</t>
    </rPh>
    <phoneticPr fontId="11"/>
  </si>
  <si>
    <t>第１号訪問事業</t>
    <rPh sb="0" eb="1">
      <t>ダイ</t>
    </rPh>
    <rPh sb="2" eb="3">
      <t>ゴウ</t>
    </rPh>
    <rPh sb="3" eb="5">
      <t>ホウモン</t>
    </rPh>
    <rPh sb="5" eb="7">
      <t>ジギョウ</t>
    </rPh>
    <phoneticPr fontId="11"/>
  </si>
  <si>
    <t>指定番号</t>
    <rPh sb="0" eb="2">
      <t>シテイ</t>
    </rPh>
    <rPh sb="2" eb="4">
      <t>バンゴウ</t>
    </rPh>
    <phoneticPr fontId="11"/>
  </si>
  <si>
    <t>区市町村名</t>
    <rPh sb="0" eb="1">
      <t>ク</t>
    </rPh>
    <rPh sb="1" eb="4">
      <t>シチョウソン</t>
    </rPh>
    <rPh sb="4" eb="5">
      <t>メイ</t>
    </rPh>
    <phoneticPr fontId="11"/>
  </si>
  <si>
    <t>既に第１号事業の
指定を受けている
他区市町村</t>
    <rPh sb="0" eb="1">
      <t>スデ</t>
    </rPh>
    <rPh sb="2" eb="3">
      <t>ダイ</t>
    </rPh>
    <rPh sb="4" eb="5">
      <t>ゴウ</t>
    </rPh>
    <rPh sb="5" eb="7">
      <t>ジギョウ</t>
    </rPh>
    <rPh sb="9" eb="11">
      <t>シテイ</t>
    </rPh>
    <rPh sb="12" eb="13">
      <t>ウ</t>
    </rPh>
    <rPh sb="18" eb="19">
      <t>タ</t>
    </rPh>
    <rPh sb="19" eb="20">
      <t>ク</t>
    </rPh>
    <rPh sb="20" eb="23">
      <t>シチョウソン</t>
    </rPh>
    <phoneticPr fontId="11"/>
  </si>
  <si>
    <t>地域密着型通所介護</t>
    <rPh sb="0" eb="2">
      <t>チイキ</t>
    </rPh>
    <rPh sb="2" eb="5">
      <t>ミッチャクガタ</t>
    </rPh>
    <rPh sb="5" eb="7">
      <t>ツウショ</t>
    </rPh>
    <rPh sb="7" eb="9">
      <t>カイゴ</t>
    </rPh>
    <phoneticPr fontId="11"/>
  </si>
  <si>
    <t>通所介護</t>
    <rPh sb="0" eb="2">
      <t>ツウショ</t>
    </rPh>
    <rPh sb="2" eb="4">
      <t>カイゴ</t>
    </rPh>
    <phoneticPr fontId="11"/>
  </si>
  <si>
    <t>訪問介護</t>
    <rPh sb="0" eb="2">
      <t>ホウモン</t>
    </rPh>
    <rPh sb="2" eb="4">
      <t>カイゴ</t>
    </rPh>
    <phoneticPr fontId="11"/>
  </si>
  <si>
    <t>付表２</t>
    <rPh sb="0" eb="2">
      <t>フヒョウ</t>
    </rPh>
    <phoneticPr fontId="11"/>
  </si>
  <si>
    <t>付表１</t>
    <rPh sb="0" eb="2">
      <t>フヒョウ</t>
    </rPh>
    <phoneticPr fontId="11"/>
  </si>
  <si>
    <t>添付様式</t>
    <rPh sb="0" eb="2">
      <t>テンプ</t>
    </rPh>
    <rPh sb="2" eb="4">
      <t>ヨウシキ</t>
    </rPh>
    <phoneticPr fontId="11"/>
  </si>
  <si>
    <t>（ビル・マンションの名称等）</t>
    <rPh sb="10" eb="13">
      <t>メイショウトウ</t>
    </rPh>
    <phoneticPr fontId="11"/>
  </si>
  <si>
    <t>事業所の所在地</t>
    <rPh sb="4" eb="7">
      <t>ショザイチ</t>
    </rPh>
    <phoneticPr fontId="11"/>
  </si>
  <si>
    <t>事業所名</t>
    <rPh sb="0" eb="2">
      <t>ジギョウ</t>
    </rPh>
    <rPh sb="2" eb="3">
      <t>ショ</t>
    </rPh>
    <rPh sb="3" eb="4">
      <t>メイ</t>
    </rPh>
    <phoneticPr fontId="11"/>
  </si>
  <si>
    <t>フリガナ</t>
    <phoneticPr fontId="11"/>
  </si>
  <si>
    <r>
      <t>法人所轄庁</t>
    </r>
    <r>
      <rPr>
        <b/>
        <sz val="8"/>
        <color rgb="FFFF0000"/>
        <rFont val="ＭＳ Ｐゴシック"/>
        <family val="3"/>
        <charset val="128"/>
      </rPr>
      <t>（※３）</t>
    </r>
    <rPh sb="0" eb="2">
      <t>ホウジン</t>
    </rPh>
    <rPh sb="2" eb="4">
      <t>ショカツ</t>
    </rPh>
    <rPh sb="4" eb="5">
      <t>チョウ</t>
    </rPh>
    <phoneticPr fontId="11"/>
  </si>
  <si>
    <t>法人連絡先</t>
    <rPh sb="0" eb="2">
      <t>ホウジン</t>
    </rPh>
    <rPh sb="2" eb="5">
      <t>レンラクサキ</t>
    </rPh>
    <phoneticPr fontId="11"/>
  </si>
  <si>
    <t>主たる事務所の
所在地</t>
    <phoneticPr fontId="11"/>
  </si>
  <si>
    <t>法 人 名</t>
    <rPh sb="0" eb="1">
      <t>ホウ</t>
    </rPh>
    <rPh sb="2" eb="3">
      <t>ニン</t>
    </rPh>
    <rPh sb="4" eb="5">
      <t>メイ</t>
    </rPh>
    <phoneticPr fontId="11"/>
  </si>
  <si>
    <r>
      <t>事業所所在市町村番号</t>
    </r>
    <r>
      <rPr>
        <b/>
        <sz val="8"/>
        <color rgb="FFFF0000"/>
        <rFont val="ＭＳ Ｐゴシック"/>
        <family val="3"/>
        <charset val="128"/>
      </rPr>
      <t>（※１）</t>
    </r>
    <rPh sb="0" eb="3">
      <t>ジギョウショ</t>
    </rPh>
    <rPh sb="3" eb="5">
      <t>ショザイ</t>
    </rPh>
    <rPh sb="5" eb="8">
      <t>シチョウソン</t>
    </rPh>
    <rPh sb="8" eb="10">
      <t>バンゴウ</t>
    </rPh>
    <phoneticPr fontId="11"/>
  </si>
  <si>
    <t>名　 称</t>
    <phoneticPr fontId="11"/>
  </si>
  <si>
    <r>
      <t>法人の種別</t>
    </r>
    <r>
      <rPr>
        <b/>
        <sz val="8"/>
        <color rgb="FFFF0000"/>
        <rFont val="ＭＳ Ｐゴシック"/>
        <family val="3"/>
        <charset val="128"/>
      </rPr>
      <t>（※２）</t>
    </r>
    <phoneticPr fontId="11"/>
  </si>
  <si>
    <r>
      <t xml:space="preserve">代表者の
</t>
    </r>
    <r>
      <rPr>
        <sz val="10"/>
        <rFont val="ＭＳ Ｐゴシック"/>
        <family val="3"/>
        <charset val="128"/>
      </rPr>
      <t>職名・氏名・生年月日</t>
    </r>
    <rPh sb="6" eb="7">
      <t>メイ</t>
    </rPh>
    <rPh sb="11" eb="13">
      <t>セイネン</t>
    </rPh>
    <rPh sb="13" eb="15">
      <t>ガッピ</t>
    </rPh>
    <phoneticPr fontId="11"/>
  </si>
  <si>
    <t>事業所で提供するサービス全てにチェック印を付けてください。</t>
    <rPh sb="0" eb="2">
      <t>ジギョウ</t>
    </rPh>
    <rPh sb="2" eb="3">
      <t>ショ</t>
    </rPh>
    <rPh sb="4" eb="6">
      <t>テイキョウ</t>
    </rPh>
    <rPh sb="12" eb="13">
      <t>スベ</t>
    </rPh>
    <rPh sb="19" eb="20">
      <t>シルシ</t>
    </rPh>
    <rPh sb="21" eb="22">
      <t>ツ</t>
    </rPh>
    <phoneticPr fontId="11"/>
  </si>
  <si>
    <t>フリガナ</t>
    <phoneticPr fontId="11"/>
  </si>
  <si>
    <t>名　称</t>
    <rPh sb="0" eb="1">
      <t>メイ</t>
    </rPh>
    <rPh sb="2" eb="3">
      <t>ショウ</t>
    </rPh>
    <phoneticPr fontId="11"/>
  </si>
  <si>
    <t>連絡先</t>
    <phoneticPr fontId="11"/>
  </si>
  <si>
    <t>電話番号</t>
    <phoneticPr fontId="11"/>
  </si>
  <si>
    <t>住 所</t>
    <rPh sb="0" eb="3">
      <t>ジュウショ</t>
    </rPh>
    <phoneticPr fontId="11"/>
  </si>
  <si>
    <t>兼務する同一敷地内の
他の事業所又は施設</t>
    <rPh sb="11" eb="12">
      <t>タ</t>
    </rPh>
    <rPh sb="13" eb="15">
      <t>ジギョウ</t>
    </rPh>
    <rPh sb="15" eb="16">
      <t>ショ</t>
    </rPh>
    <rPh sb="16" eb="17">
      <t>マタ</t>
    </rPh>
    <rPh sb="18" eb="20">
      <t>シセツ</t>
    </rPh>
    <phoneticPr fontId="11"/>
  </si>
  <si>
    <t>サービス種類</t>
    <rPh sb="4" eb="6">
      <t>シュルイ</t>
    </rPh>
    <phoneticPr fontId="11"/>
  </si>
  <si>
    <t>その他年間の休日</t>
    <rPh sb="0" eb="3">
      <t>ソノタ</t>
    </rPh>
    <rPh sb="3" eb="5">
      <t>ネンカン</t>
    </rPh>
    <rPh sb="6" eb="8">
      <t>キュウジツ</t>
    </rPh>
    <phoneticPr fontId="11"/>
  </si>
  <si>
    <t>平日</t>
    <rPh sb="0" eb="2">
      <t>ヘイジツ</t>
    </rPh>
    <phoneticPr fontId="11"/>
  </si>
  <si>
    <t>時</t>
    <rPh sb="0" eb="1">
      <t>トキ</t>
    </rPh>
    <phoneticPr fontId="11"/>
  </si>
  <si>
    <t>分</t>
    <rPh sb="0" eb="1">
      <t>フン</t>
    </rPh>
    <phoneticPr fontId="11"/>
  </si>
  <si>
    <t>～</t>
    <phoneticPr fontId="11"/>
  </si>
  <si>
    <t>土曜</t>
    <rPh sb="0" eb="2">
      <t>ドヨウ</t>
    </rPh>
    <phoneticPr fontId="11"/>
  </si>
  <si>
    <t>日曜・祝日</t>
    <rPh sb="0" eb="2">
      <t>ニチヨウ</t>
    </rPh>
    <rPh sb="3" eb="5">
      <t>シュクジツ</t>
    </rPh>
    <phoneticPr fontId="11"/>
  </si>
  <si>
    <t>法定代理受領分</t>
    <phoneticPr fontId="11"/>
  </si>
  <si>
    <t>その他の費用</t>
    <rPh sb="0" eb="3">
      <t>ソノタ</t>
    </rPh>
    <rPh sb="4" eb="6">
      <t>ヒヨウ</t>
    </rPh>
    <phoneticPr fontId="11"/>
  </si>
  <si>
    <t>通常の事業
実施地域</t>
    <rPh sb="6" eb="8">
      <t>ジッシ</t>
    </rPh>
    <rPh sb="8" eb="10">
      <t>チイキ</t>
    </rPh>
    <phoneticPr fontId="11"/>
  </si>
  <si>
    <t>①</t>
    <phoneticPr fontId="11"/>
  </si>
  <si>
    <t>板橋区</t>
    <rPh sb="0" eb="3">
      <t>イタバシク</t>
    </rPh>
    <phoneticPr fontId="11"/>
  </si>
  <si>
    <t>②</t>
    <phoneticPr fontId="11"/>
  </si>
  <si>
    <t>③</t>
    <phoneticPr fontId="11"/>
  </si>
  <si>
    <t>④</t>
    <phoneticPr fontId="11"/>
  </si>
  <si>
    <t>備考</t>
  </si>
  <si>
    <t>※</t>
    <phoneticPr fontId="11"/>
  </si>
  <si>
    <t>記入欄が不足する場合は、適宜欄を設けて記載するか又は別様に記載した書類を添付してください。</t>
    <phoneticPr fontId="11"/>
  </si>
  <si>
    <t>通所型サービス事業所の指定に係る記載事項</t>
    <rPh sb="0" eb="2">
      <t>ツウショ</t>
    </rPh>
    <rPh sb="2" eb="3">
      <t>ガタ</t>
    </rPh>
    <rPh sb="7" eb="9">
      <t>ジギョウ</t>
    </rPh>
    <rPh sb="9" eb="10">
      <t>ショ</t>
    </rPh>
    <rPh sb="11" eb="13">
      <t>シテイ</t>
    </rPh>
    <rPh sb="14" eb="15">
      <t>カカ</t>
    </rPh>
    <rPh sb="16" eb="18">
      <t>キサイ</t>
    </rPh>
    <rPh sb="18" eb="20">
      <t>ジコウ</t>
    </rPh>
    <phoneticPr fontId="11"/>
  </si>
  <si>
    <t>付表２－１</t>
    <phoneticPr fontId="11"/>
  </si>
  <si>
    <t>　　□ 通所介護　　　　　　　　□地域密着型通所介護　　　　　　　　 □ 第１号通所事業（５時間以上）　</t>
    <rPh sb="4" eb="6">
      <t>ツウショ</t>
    </rPh>
    <rPh sb="6" eb="8">
      <t>カイゴ</t>
    </rPh>
    <rPh sb="17" eb="19">
      <t>チイキ</t>
    </rPh>
    <rPh sb="19" eb="22">
      <t>ミッチャクガタ</t>
    </rPh>
    <rPh sb="22" eb="24">
      <t>ツウショ</t>
    </rPh>
    <rPh sb="24" eb="26">
      <t>カイゴ</t>
    </rPh>
    <rPh sb="37" eb="38">
      <t>ダイ</t>
    </rPh>
    <rPh sb="39" eb="40">
      <t>ゴウ</t>
    </rPh>
    <rPh sb="40" eb="42">
      <t>ツウショ</t>
    </rPh>
    <rPh sb="42" eb="44">
      <t>ジギョウ</t>
    </rPh>
    <rPh sb="46" eb="48">
      <t>ジカン</t>
    </rPh>
    <rPh sb="48" eb="50">
      <t>イジョウ</t>
    </rPh>
    <phoneticPr fontId="11"/>
  </si>
  <si>
    <t>　　□ 第１号通所事業（３時間以上５時間未満）　　　　　　　　　　　　□ 第１号通所事業（２時間以上３時間未満）</t>
    <rPh sb="4" eb="5">
      <t>ダイ</t>
    </rPh>
    <rPh sb="6" eb="7">
      <t>ゴウ</t>
    </rPh>
    <rPh sb="7" eb="9">
      <t>ツウショ</t>
    </rPh>
    <rPh sb="9" eb="11">
      <t>ジギョウ</t>
    </rPh>
    <rPh sb="13" eb="15">
      <t>ジカン</t>
    </rPh>
    <rPh sb="15" eb="17">
      <t>イジョウ</t>
    </rPh>
    <rPh sb="18" eb="20">
      <t>ジカン</t>
    </rPh>
    <rPh sb="20" eb="22">
      <t>ミマン</t>
    </rPh>
    <rPh sb="37" eb="38">
      <t>ダイ</t>
    </rPh>
    <rPh sb="39" eb="40">
      <t>ゴウ</t>
    </rPh>
    <rPh sb="40" eb="42">
      <t>ツウショ</t>
    </rPh>
    <rPh sb="42" eb="44">
      <t>ジギョウ</t>
    </rPh>
    <rPh sb="46" eb="48">
      <t>ジカン</t>
    </rPh>
    <rPh sb="48" eb="50">
      <t>イジョウ</t>
    </rPh>
    <rPh sb="51" eb="53">
      <t>ジカン</t>
    </rPh>
    <rPh sb="53" eb="55">
      <t>ミマン</t>
    </rPh>
    <phoneticPr fontId="11"/>
  </si>
  <si>
    <t>当該通所サービス事業所で兼務する他の職種</t>
    <rPh sb="0" eb="2">
      <t>トウガイ</t>
    </rPh>
    <rPh sb="2" eb="4">
      <t>ツウショ</t>
    </rPh>
    <rPh sb="8" eb="11">
      <t>ジギョウショ</t>
    </rPh>
    <rPh sb="12" eb="14">
      <t>ケンム</t>
    </rPh>
    <rPh sb="16" eb="17">
      <t>タ</t>
    </rPh>
    <rPh sb="18" eb="20">
      <t>ショクシュ</t>
    </rPh>
    <phoneticPr fontId="11"/>
  </si>
  <si>
    <t>※兼務がある場合は記入してください</t>
    <phoneticPr fontId="11"/>
  </si>
  <si>
    <t>（  郵便番号　</t>
    <phoneticPr fontId="11"/>
  </si>
  <si>
    <t>事業所又は施設の名称</t>
    <rPh sb="0" eb="3">
      <t>ジギョウショ</t>
    </rPh>
    <rPh sb="3" eb="4">
      <t>マタ</t>
    </rPh>
    <rPh sb="5" eb="7">
      <t>シセツ</t>
    </rPh>
    <rPh sb="8" eb="10">
      <t>メイショウ</t>
    </rPh>
    <phoneticPr fontId="11"/>
  </si>
  <si>
    <t>　　実施単位数</t>
    <phoneticPr fontId="11"/>
  </si>
  <si>
    <t>㎡</t>
    <phoneticPr fontId="11"/>
  </si>
  <si>
    <t>当該単位で実施するサービス提供体制にチェック印を付けてください。</t>
    <rPh sb="0" eb="2">
      <t>トウガイ</t>
    </rPh>
    <rPh sb="2" eb="4">
      <t>タンイ</t>
    </rPh>
    <rPh sb="5" eb="7">
      <t>ジッシ</t>
    </rPh>
    <rPh sb="13" eb="15">
      <t>テイキョウ</t>
    </rPh>
    <rPh sb="15" eb="17">
      <t>タイセイ</t>
    </rPh>
    <rPh sb="22" eb="23">
      <t>シルシ</t>
    </rPh>
    <rPh sb="24" eb="25">
      <t>ツ</t>
    </rPh>
    <phoneticPr fontId="11"/>
  </si>
  <si>
    <t>１．事業所で提供するサービス全てにチェック印を付けてください。</t>
    <rPh sb="2" eb="5">
      <t>ジギョウショ</t>
    </rPh>
    <rPh sb="6" eb="8">
      <t>テイキョウ</t>
    </rPh>
    <rPh sb="14" eb="15">
      <t>スベ</t>
    </rPh>
    <rPh sb="21" eb="22">
      <t>イン</t>
    </rPh>
    <rPh sb="23" eb="24">
      <t>ツ</t>
    </rPh>
    <phoneticPr fontId="11"/>
  </si>
  <si>
    <t>常勤（人）</t>
    <phoneticPr fontId="11"/>
  </si>
  <si>
    <t>非常勤（人）</t>
    <phoneticPr fontId="11"/>
  </si>
  <si>
    <t>兼務</t>
    <rPh sb="0" eb="2">
      <t>ケンム</t>
    </rPh>
    <phoneticPr fontId="11"/>
  </si>
  <si>
    <t>専従</t>
    <rPh sb="0" eb="2">
      <t>センジュウ</t>
    </rPh>
    <phoneticPr fontId="11"/>
  </si>
  <si>
    <t xml:space="preserve">営業日
</t>
    <rPh sb="0" eb="3">
      <t>エイギョウビ</t>
    </rPh>
    <phoneticPr fontId="11"/>
  </si>
  <si>
    <t>付表２－２</t>
    <phoneticPr fontId="11"/>
  </si>
  <si>
    <t>通所型サービス事業所の指定に係る記載事項（２単位目以降）</t>
    <rPh sb="0" eb="2">
      <t>ツウショ</t>
    </rPh>
    <rPh sb="2" eb="3">
      <t>ガタ</t>
    </rPh>
    <rPh sb="7" eb="9">
      <t>ジギョウ</t>
    </rPh>
    <rPh sb="9" eb="10">
      <t>ショ</t>
    </rPh>
    <rPh sb="11" eb="13">
      <t>シテイ</t>
    </rPh>
    <rPh sb="14" eb="15">
      <t>カカ</t>
    </rPh>
    <rPh sb="16" eb="18">
      <t>キサイ</t>
    </rPh>
    <rPh sb="18" eb="20">
      <t>ジコウ</t>
    </rPh>
    <rPh sb="22" eb="24">
      <t>タンイ</t>
    </rPh>
    <rPh sb="24" eb="25">
      <t>メ</t>
    </rPh>
    <rPh sb="25" eb="27">
      <t>イコウ</t>
    </rPh>
    <phoneticPr fontId="11"/>
  </si>
  <si>
    <r>
      <t xml:space="preserve">　□ </t>
    </r>
    <r>
      <rPr>
        <sz val="11"/>
        <rFont val="ＭＳ Ｐゴシック"/>
        <family val="3"/>
        <charset val="128"/>
      </rPr>
      <t>通所介護＋第１号通所事業（５時間以上）【一体型】　</t>
    </r>
    <rPh sb="3" eb="5">
      <t>ツウショ</t>
    </rPh>
    <rPh sb="5" eb="7">
      <t>カイゴ</t>
    </rPh>
    <rPh sb="8" eb="9">
      <t>ダイ</t>
    </rPh>
    <rPh sb="10" eb="11">
      <t>ゴウ</t>
    </rPh>
    <rPh sb="11" eb="13">
      <t>ツウショ</t>
    </rPh>
    <rPh sb="13" eb="15">
      <t>ジギョウ</t>
    </rPh>
    <rPh sb="17" eb="21">
      <t>ジカンイジョウ</t>
    </rPh>
    <rPh sb="23" eb="26">
      <t>イッタイガタ</t>
    </rPh>
    <phoneticPr fontId="11"/>
  </si>
  <si>
    <r>
      <t xml:space="preserve">　□ </t>
    </r>
    <r>
      <rPr>
        <sz val="11"/>
        <rFont val="ＭＳ Ｐゴシック"/>
        <family val="3"/>
        <charset val="128"/>
      </rPr>
      <t>地域密着型通所介護＋第１号通所事業（５時間以上）【一体型】</t>
    </r>
    <rPh sb="3" eb="5">
      <t>チイキ</t>
    </rPh>
    <rPh sb="5" eb="8">
      <t>ミッチャクガタ</t>
    </rPh>
    <rPh sb="8" eb="10">
      <t>ツウショ</t>
    </rPh>
    <rPh sb="10" eb="12">
      <t>カイゴ</t>
    </rPh>
    <rPh sb="13" eb="14">
      <t>ダイ</t>
    </rPh>
    <rPh sb="15" eb="16">
      <t>ゴウ</t>
    </rPh>
    <rPh sb="16" eb="18">
      <t>ツウショ</t>
    </rPh>
    <rPh sb="18" eb="20">
      <t>ジギョウ</t>
    </rPh>
    <rPh sb="22" eb="24">
      <t>ジカン</t>
    </rPh>
    <rPh sb="24" eb="26">
      <t>イジョウ</t>
    </rPh>
    <rPh sb="28" eb="31">
      <t>イッタイガタ</t>
    </rPh>
    <phoneticPr fontId="11"/>
  </si>
  <si>
    <r>
      <t xml:space="preserve">　□ </t>
    </r>
    <r>
      <rPr>
        <sz val="11"/>
        <rFont val="ＭＳ Ｐゴシック"/>
        <family val="3"/>
        <charset val="128"/>
      </rPr>
      <t>通所介護＋第１号通所事業（３時間以上５時間未満）【一体型】　</t>
    </r>
    <rPh sb="3" eb="5">
      <t>ツウショ</t>
    </rPh>
    <rPh sb="5" eb="7">
      <t>カイゴ</t>
    </rPh>
    <rPh sb="8" eb="9">
      <t>ダイ</t>
    </rPh>
    <rPh sb="10" eb="11">
      <t>ゴウ</t>
    </rPh>
    <rPh sb="11" eb="13">
      <t>ツウショ</t>
    </rPh>
    <rPh sb="13" eb="15">
      <t>ジギョウ</t>
    </rPh>
    <rPh sb="17" eb="21">
      <t>ジカンイジョウ</t>
    </rPh>
    <rPh sb="22" eb="24">
      <t>ジカン</t>
    </rPh>
    <rPh sb="24" eb="26">
      <t>ミマン</t>
    </rPh>
    <rPh sb="28" eb="31">
      <t>イッタイガタ</t>
    </rPh>
    <phoneticPr fontId="11"/>
  </si>
  <si>
    <r>
      <t xml:space="preserve">　□ </t>
    </r>
    <r>
      <rPr>
        <sz val="11"/>
        <rFont val="ＭＳ Ｐゴシック"/>
        <family val="3"/>
        <charset val="128"/>
      </rPr>
      <t>地域密着型通所介護＋第１号通所事業（３時間以上５時間未満）【一体型】</t>
    </r>
    <rPh sb="3" eb="5">
      <t>チイキ</t>
    </rPh>
    <rPh sb="5" eb="8">
      <t>ミッチャクガタ</t>
    </rPh>
    <rPh sb="8" eb="10">
      <t>ツウショ</t>
    </rPh>
    <rPh sb="10" eb="12">
      <t>カイゴ</t>
    </rPh>
    <rPh sb="13" eb="14">
      <t>ダイ</t>
    </rPh>
    <rPh sb="15" eb="16">
      <t>ゴウ</t>
    </rPh>
    <rPh sb="16" eb="18">
      <t>ツウショ</t>
    </rPh>
    <rPh sb="18" eb="20">
      <t>ジギョウ</t>
    </rPh>
    <rPh sb="22" eb="26">
      <t>ジカンイジョウ</t>
    </rPh>
    <rPh sb="27" eb="29">
      <t>ジカン</t>
    </rPh>
    <rPh sb="29" eb="31">
      <t>ミマン</t>
    </rPh>
    <rPh sb="33" eb="36">
      <t>イッタイガタ</t>
    </rPh>
    <phoneticPr fontId="11"/>
  </si>
  <si>
    <r>
      <t xml:space="preserve">　□ </t>
    </r>
    <r>
      <rPr>
        <sz val="11"/>
        <rFont val="ＭＳ Ｐゴシック"/>
        <family val="3"/>
        <charset val="128"/>
      </rPr>
      <t>通所介護＋第１号通所事業（２時間以上３時間未満）【一体型】　</t>
    </r>
    <rPh sb="3" eb="5">
      <t>ツウショ</t>
    </rPh>
    <rPh sb="5" eb="7">
      <t>カイゴ</t>
    </rPh>
    <rPh sb="8" eb="9">
      <t>ダイ</t>
    </rPh>
    <rPh sb="10" eb="11">
      <t>ゴウ</t>
    </rPh>
    <rPh sb="11" eb="13">
      <t>ツウショ</t>
    </rPh>
    <rPh sb="13" eb="15">
      <t>ジギョウ</t>
    </rPh>
    <rPh sb="17" eb="21">
      <t>ジカンイジョウ</t>
    </rPh>
    <rPh sb="22" eb="24">
      <t>ジカン</t>
    </rPh>
    <rPh sb="24" eb="26">
      <t>ミマン</t>
    </rPh>
    <rPh sb="28" eb="31">
      <t>イッタイガタ</t>
    </rPh>
    <phoneticPr fontId="11"/>
  </si>
  <si>
    <r>
      <t xml:space="preserve">　□ </t>
    </r>
    <r>
      <rPr>
        <sz val="11"/>
        <rFont val="ＭＳ Ｐゴシック"/>
        <family val="3"/>
        <charset val="128"/>
      </rPr>
      <t>地域密着型通所介護＋第１号通所事業（２時間以上３時間未満）【一体型】</t>
    </r>
    <rPh sb="3" eb="5">
      <t>チイキ</t>
    </rPh>
    <rPh sb="5" eb="8">
      <t>ミッチャクガタ</t>
    </rPh>
    <rPh sb="8" eb="10">
      <t>ツウショ</t>
    </rPh>
    <rPh sb="10" eb="12">
      <t>カイゴ</t>
    </rPh>
    <rPh sb="13" eb="14">
      <t>ダイ</t>
    </rPh>
    <rPh sb="15" eb="16">
      <t>ゴウ</t>
    </rPh>
    <rPh sb="16" eb="18">
      <t>ツウショ</t>
    </rPh>
    <rPh sb="18" eb="20">
      <t>ジギョウ</t>
    </rPh>
    <rPh sb="22" eb="26">
      <t>ジカンイジョウ</t>
    </rPh>
    <rPh sb="27" eb="29">
      <t>ジカン</t>
    </rPh>
    <rPh sb="29" eb="31">
      <t>ミマン</t>
    </rPh>
    <rPh sb="33" eb="36">
      <t>イッタイガタ</t>
    </rPh>
    <phoneticPr fontId="11"/>
  </si>
  <si>
    <t>事業所名称</t>
    <rPh sb="0" eb="3">
      <t>ジギョウショ</t>
    </rPh>
    <rPh sb="3" eb="4">
      <t>メイ</t>
    </rPh>
    <rPh sb="4" eb="5">
      <t>ショウ</t>
    </rPh>
    <phoneticPr fontId="11"/>
  </si>
  <si>
    <t>フリガナ</t>
    <phoneticPr fontId="11"/>
  </si>
  <si>
    <t>当該単位で実施するサービスの利用者定員</t>
    <rPh sb="0" eb="2">
      <t>トウガイ</t>
    </rPh>
    <rPh sb="2" eb="4">
      <t>タンイ</t>
    </rPh>
    <rPh sb="5" eb="7">
      <t>ジッシ</t>
    </rPh>
    <rPh sb="14" eb="17">
      <t>リヨウシャ</t>
    </rPh>
    <rPh sb="17" eb="19">
      <t>テイイン</t>
    </rPh>
    <phoneticPr fontId="11"/>
  </si>
  <si>
    <t>当該単位で実施するサービスの食堂及び機能訓練室の合計面積</t>
    <rPh sb="0" eb="2">
      <t>トウガイ</t>
    </rPh>
    <rPh sb="2" eb="4">
      <t>タンイ</t>
    </rPh>
    <rPh sb="5" eb="7">
      <t>ジッシ</t>
    </rPh>
    <rPh sb="14" eb="16">
      <t>ショクドウ</t>
    </rPh>
    <rPh sb="16" eb="17">
      <t>オヨ</t>
    </rPh>
    <rPh sb="18" eb="20">
      <t>キノウ</t>
    </rPh>
    <rPh sb="20" eb="22">
      <t>クンレン</t>
    </rPh>
    <rPh sb="22" eb="23">
      <t>シツ</t>
    </rPh>
    <rPh sb="24" eb="26">
      <t>ゴウケイ</t>
    </rPh>
    <rPh sb="26" eb="28">
      <t>メンセキ</t>
    </rPh>
    <phoneticPr fontId="11"/>
  </si>
  <si>
    <t>主な掲示事項</t>
    <rPh sb="0" eb="1">
      <t>オモ</t>
    </rPh>
    <rPh sb="2" eb="4">
      <t>ケイジ</t>
    </rPh>
    <rPh sb="4" eb="6">
      <t>ジコウ</t>
    </rPh>
    <rPh sb="5" eb="6">
      <t>ケイジ</t>
    </rPh>
    <phoneticPr fontId="11"/>
  </si>
  <si>
    <t>単位目</t>
    <rPh sb="0" eb="2">
      <t>タンイ</t>
    </rPh>
    <rPh sb="2" eb="3">
      <t>メ</t>
    </rPh>
    <phoneticPr fontId="11"/>
  </si>
  <si>
    <t>当該単位で実施するサービスの利用定員</t>
    <rPh sb="0" eb="2">
      <t>トウガイ</t>
    </rPh>
    <rPh sb="2" eb="4">
      <t>タンイ</t>
    </rPh>
    <rPh sb="5" eb="7">
      <t>ジッシ</t>
    </rPh>
    <rPh sb="14" eb="16">
      <t>リヨウ</t>
    </rPh>
    <rPh sb="16" eb="18">
      <t>テイイン</t>
    </rPh>
    <phoneticPr fontId="11"/>
  </si>
  <si>
    <t>本事業所内で複数の単位を実施する場合にあっては、２単位目以降に係る利用定員及び単位別従業者の職数・員数については、</t>
    <rPh sb="0" eb="1">
      <t>ホン</t>
    </rPh>
    <rPh sb="1" eb="4">
      <t>ジギョウショ</t>
    </rPh>
    <rPh sb="4" eb="5">
      <t>ナイ</t>
    </rPh>
    <rPh sb="6" eb="8">
      <t>フクスウ</t>
    </rPh>
    <rPh sb="9" eb="11">
      <t>タンイ</t>
    </rPh>
    <rPh sb="12" eb="14">
      <t>ジッシ</t>
    </rPh>
    <rPh sb="16" eb="18">
      <t>バアイ</t>
    </rPh>
    <rPh sb="25" eb="27">
      <t>タンイ</t>
    </rPh>
    <rPh sb="27" eb="28">
      <t>メ</t>
    </rPh>
    <rPh sb="28" eb="30">
      <t>イコウ</t>
    </rPh>
    <rPh sb="31" eb="32">
      <t>カカ</t>
    </rPh>
    <rPh sb="33" eb="35">
      <t>リヨウ</t>
    </rPh>
    <rPh sb="35" eb="37">
      <t>テイイン</t>
    </rPh>
    <rPh sb="37" eb="38">
      <t>オヨ</t>
    </rPh>
    <rPh sb="39" eb="41">
      <t>タンイ</t>
    </rPh>
    <rPh sb="41" eb="42">
      <t>ベツ</t>
    </rPh>
    <rPh sb="42" eb="45">
      <t>ジュウギョウシャ</t>
    </rPh>
    <rPh sb="46" eb="47">
      <t>ショク</t>
    </rPh>
    <rPh sb="47" eb="48">
      <t>スウ</t>
    </rPh>
    <rPh sb="49" eb="51">
      <t>インスウ</t>
    </rPh>
    <phoneticPr fontId="11"/>
  </si>
  <si>
    <t>「付表2-2」に記載し、添付してください。</t>
    <rPh sb="1" eb="3">
      <t>フヒョウ</t>
    </rPh>
    <rPh sb="8" eb="10">
      <t>キサイ</t>
    </rPh>
    <rPh sb="12" eb="14">
      <t>テンプ</t>
    </rPh>
    <phoneticPr fontId="11"/>
  </si>
  <si>
    <t>　従業者に兼務がある場合は、兼務内容を備考欄に記入してください。</t>
    <phoneticPr fontId="11"/>
  </si>
  <si>
    <t>　複数単位の場合は、単位ごとに当該一覧表を作成してください。</t>
    <phoneticPr fontId="11"/>
  </si>
  <si>
    <t>通所型サービス</t>
    <rPh sb="0" eb="2">
      <t>ツウショ</t>
    </rPh>
    <rPh sb="2" eb="3">
      <t>ガタ</t>
    </rPh>
    <phoneticPr fontId="11"/>
  </si>
  <si>
    <t>Ａ：常勤で専従　Ｂ：常勤で兼務　Ｃ：常勤以外で専従　Ｄ：常勤以外で兼務</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1"/>
  </si>
  <si>
    <t>１　事業所基本情報に関すること</t>
  </si>
  <si>
    <t>算定する
サービス提供体制</t>
    <rPh sb="0" eb="2">
      <t>サンテイ</t>
    </rPh>
    <rPh sb="9" eb="11">
      <t>テイキョウ</t>
    </rPh>
    <rPh sb="11" eb="13">
      <t>タイセイ</t>
    </rPh>
    <phoneticPr fontId="11"/>
  </si>
  <si>
    <t>担当者氏名</t>
    <rPh sb="0" eb="3">
      <t>タントウシャ</t>
    </rPh>
    <rPh sb="3" eb="5">
      <t>シメイ</t>
    </rPh>
    <phoneticPr fontId="11"/>
  </si>
  <si>
    <t>担当者情報</t>
    <rPh sb="0" eb="3">
      <t>タントウシャ</t>
    </rPh>
    <rPh sb="3" eb="5">
      <t>ジョウホウ</t>
    </rPh>
    <phoneticPr fontId="11"/>
  </si>
  <si>
    <t>電話番号</t>
    <rPh sb="0" eb="2">
      <t>デンワ</t>
    </rPh>
    <rPh sb="2" eb="4">
      <t>バンゴウ</t>
    </rPh>
    <phoneticPr fontId="11"/>
  </si>
  <si>
    <t>ＦＡＸ番号</t>
    <rPh sb="3" eb="5">
      <t>バンゴウ</t>
    </rPh>
    <phoneticPr fontId="11"/>
  </si>
  <si>
    <t>２　異動情報に関すること</t>
    <rPh sb="2" eb="4">
      <t>イドウ</t>
    </rPh>
    <rPh sb="4" eb="6">
      <t>ジョウホウ</t>
    </rPh>
    <rPh sb="7" eb="8">
      <t>カン</t>
    </rPh>
    <phoneticPr fontId="11"/>
  </si>
  <si>
    <t>加算・体制名称　等</t>
    <rPh sb="0" eb="2">
      <t>カサン</t>
    </rPh>
    <rPh sb="3" eb="5">
      <t>タイセイ</t>
    </rPh>
    <rPh sb="5" eb="7">
      <t>メイショウ</t>
    </rPh>
    <rPh sb="8" eb="9">
      <t>トウ</t>
    </rPh>
    <phoneticPr fontId="11"/>
  </si>
  <si>
    <t>なし</t>
    <phoneticPr fontId="11"/>
  </si>
  <si>
    <t>日</t>
    <rPh sb="0" eb="1">
      <t>ニチ</t>
    </rPh>
    <phoneticPr fontId="11"/>
  </si>
  <si>
    <t>月</t>
    <rPh sb="0" eb="1">
      <t>ガツ</t>
    </rPh>
    <phoneticPr fontId="11"/>
  </si>
  <si>
    <t>年</t>
    <rPh sb="0" eb="1">
      <t>ネン</t>
    </rPh>
    <phoneticPr fontId="11"/>
  </si>
  <si>
    <t>年 　月 　日</t>
    <rPh sb="0" eb="1">
      <t>ネン</t>
    </rPh>
    <rPh sb="3" eb="4">
      <t>ガツ</t>
    </rPh>
    <rPh sb="6" eb="7">
      <t>ニチ</t>
    </rPh>
    <phoneticPr fontId="11"/>
  </si>
  <si>
    <t>介護保険法第１１５条の４５の５第２項及び東京都板橋区暴力団排除条例
第２条第２号並びに第３号の規定に該当しない旨の誓約書</t>
    <rPh sb="0" eb="2">
      <t>カイゴ</t>
    </rPh>
    <rPh sb="2" eb="4">
      <t>ホケン</t>
    </rPh>
    <rPh sb="4" eb="5">
      <t>ホウ</t>
    </rPh>
    <rPh sb="5" eb="6">
      <t>ダイ</t>
    </rPh>
    <rPh sb="9" eb="10">
      <t>ジョウ</t>
    </rPh>
    <rPh sb="15" eb="16">
      <t>ダイ</t>
    </rPh>
    <rPh sb="17" eb="18">
      <t>コウ</t>
    </rPh>
    <rPh sb="18" eb="19">
      <t>オヨ</t>
    </rPh>
    <rPh sb="20" eb="23">
      <t>トウキョウト</t>
    </rPh>
    <rPh sb="23" eb="26">
      <t>イタバシク</t>
    </rPh>
    <rPh sb="26" eb="29">
      <t>ボウリョクダン</t>
    </rPh>
    <rPh sb="29" eb="31">
      <t>ハイジョ</t>
    </rPh>
    <rPh sb="31" eb="33">
      <t>ジョウレイ</t>
    </rPh>
    <rPh sb="34" eb="35">
      <t>ダイ</t>
    </rPh>
    <rPh sb="36" eb="37">
      <t>ジョウ</t>
    </rPh>
    <rPh sb="37" eb="38">
      <t>ダイ</t>
    </rPh>
    <rPh sb="39" eb="40">
      <t>ゴウ</t>
    </rPh>
    <rPh sb="40" eb="41">
      <t>ナラ</t>
    </rPh>
    <rPh sb="43" eb="44">
      <t>ダイ</t>
    </rPh>
    <rPh sb="45" eb="46">
      <t>ゴウ</t>
    </rPh>
    <rPh sb="47" eb="49">
      <t>キテイ</t>
    </rPh>
    <rPh sb="50" eb="52">
      <t>ガイトウ</t>
    </rPh>
    <rPh sb="55" eb="56">
      <t>ムネ</t>
    </rPh>
    <rPh sb="57" eb="60">
      <t>セイヤクショ</t>
    </rPh>
    <phoneticPr fontId="11"/>
  </si>
  <si>
    <t>第２条第２号並びに第３号の規定に該当しない旨の誓約書</t>
    <rPh sb="0" eb="1">
      <t>ダイ</t>
    </rPh>
    <rPh sb="2" eb="3">
      <t>ジョウ</t>
    </rPh>
    <rPh sb="3" eb="4">
      <t>ダイ</t>
    </rPh>
    <rPh sb="5" eb="6">
      <t>ゴウ</t>
    </rPh>
    <rPh sb="6" eb="7">
      <t>ナラ</t>
    </rPh>
    <rPh sb="9" eb="10">
      <t>ダイ</t>
    </rPh>
    <rPh sb="11" eb="12">
      <t>ゴウ</t>
    </rPh>
    <rPh sb="13" eb="15">
      <t>キテイ</t>
    </rPh>
    <rPh sb="16" eb="18">
      <t>ガイトウ</t>
    </rPh>
    <rPh sb="21" eb="22">
      <t>ムネ</t>
    </rPh>
    <rPh sb="23" eb="26">
      <t>セイヤクショ</t>
    </rPh>
    <phoneticPr fontId="11"/>
  </si>
  <si>
    <t xml:space="preserve"> 下記のいずれにも該当しないことを誓約します。</t>
    <rPh sb="1" eb="3">
      <t>カキ</t>
    </rPh>
    <rPh sb="9" eb="11">
      <t>ガイトウ</t>
    </rPh>
    <rPh sb="17" eb="19">
      <t>セイヤク</t>
    </rPh>
    <phoneticPr fontId="11"/>
  </si>
  <si>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11"/>
  </si>
  <si>
    <t>ロ</t>
    <phoneticPr fontId="11"/>
  </si>
  <si>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1"/>
  </si>
  <si>
    <t xml:space="preserve">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11"/>
  </si>
  <si>
    <t>二　第一号事業に係る基準として、当該第一号事業に係るサービスの内容等を勘案した基準（前号に掲げるものを除く。）</t>
    <rPh sb="0" eb="1">
      <t>２</t>
    </rPh>
    <phoneticPr fontId="11"/>
  </si>
  <si>
    <t>このことについて、以下のとおり届け出ます。</t>
    <phoneticPr fontId="11"/>
  </si>
  <si>
    <t>２．下表の提出書類に漏れがないか確認のうえ、「申請者確認欄」の該当欄にチェックを付けてください。</t>
    <rPh sb="2" eb="3">
      <t>シタ</t>
    </rPh>
    <rPh sb="3" eb="4">
      <t>ヒョウ</t>
    </rPh>
    <rPh sb="5" eb="7">
      <t>テイシュツ</t>
    </rPh>
    <rPh sb="7" eb="9">
      <t>ショルイ</t>
    </rPh>
    <rPh sb="10" eb="11">
      <t>モ</t>
    </rPh>
    <rPh sb="16" eb="18">
      <t>カクニン</t>
    </rPh>
    <rPh sb="23" eb="25">
      <t>シンセイ</t>
    </rPh>
    <rPh sb="25" eb="26">
      <t>シャ</t>
    </rPh>
    <rPh sb="26" eb="28">
      <t>カクニン</t>
    </rPh>
    <rPh sb="28" eb="29">
      <t>ラン</t>
    </rPh>
    <rPh sb="31" eb="33">
      <t>ガイトウ</t>
    </rPh>
    <rPh sb="33" eb="34">
      <t>ラン</t>
    </rPh>
    <rPh sb="40" eb="41">
      <t>フ</t>
    </rPh>
    <phoneticPr fontId="11"/>
  </si>
  <si>
    <t>（参考様式７）</t>
    <rPh sb="1" eb="3">
      <t>サンコウ</t>
    </rPh>
    <rPh sb="3" eb="5">
      <t>ヨウシキ</t>
    </rPh>
    <phoneticPr fontId="11"/>
  </si>
  <si>
    <t>（加算様式1-5）</t>
    <rPh sb="1" eb="3">
      <t>カサン</t>
    </rPh>
    <rPh sb="3" eb="5">
      <t>ヨウシキ</t>
    </rPh>
    <phoneticPr fontId="11"/>
  </si>
  <si>
    <r>
      <t>通所型サービス事業所の指定に係る記載事項</t>
    </r>
    <r>
      <rPr>
        <sz val="10"/>
        <color rgb="FFFF0000"/>
        <rFont val="ＭＳ Ｐゴシック"/>
        <family val="3"/>
        <charset val="128"/>
      </rPr>
      <t>（付表2－1）</t>
    </r>
    <rPh sb="0" eb="2">
      <t>ツウショ</t>
    </rPh>
    <rPh sb="2" eb="3">
      <t>ガタ</t>
    </rPh>
    <rPh sb="7" eb="10">
      <t>ジギョウショ</t>
    </rPh>
    <phoneticPr fontId="11"/>
  </si>
  <si>
    <r>
      <t>通所型サービス事業所の指定に係る記載事項（2単位目以降）</t>
    </r>
    <r>
      <rPr>
        <sz val="10"/>
        <color rgb="FFFF0000"/>
        <rFont val="ＭＳ Ｐゴシック"/>
        <family val="3"/>
        <charset val="128"/>
      </rPr>
      <t>（付表2－2）</t>
    </r>
    <rPh sb="0" eb="2">
      <t>ツウショ</t>
    </rPh>
    <rPh sb="2" eb="3">
      <t>ガタ</t>
    </rPh>
    <rPh sb="7" eb="10">
      <t>ジギョウショ</t>
    </rPh>
    <rPh sb="22" eb="24">
      <t>タンイ</t>
    </rPh>
    <rPh sb="24" eb="25">
      <t>メ</t>
    </rPh>
    <rPh sb="25" eb="27">
      <t>イコウ</t>
    </rPh>
    <phoneticPr fontId="11"/>
  </si>
  <si>
    <r>
      <t>介護予防・日常生活支援総合事業／第１号通所事業費算定に係る体制等に関する届出書</t>
    </r>
    <r>
      <rPr>
        <sz val="10"/>
        <color rgb="FFFF0000"/>
        <rFont val="ＭＳ Ｐゴシック"/>
        <family val="3"/>
        <charset val="128"/>
      </rPr>
      <t>（加算様式1-5）</t>
    </r>
    <rPh sb="16" eb="17">
      <t>ダイ</t>
    </rPh>
    <rPh sb="18" eb="19">
      <t>ゴウ</t>
    </rPh>
    <rPh sb="19" eb="21">
      <t>ツウショ</t>
    </rPh>
    <rPh sb="21" eb="24">
      <t>ジギョウヒ</t>
    </rPh>
    <rPh sb="40" eb="42">
      <t>カサン</t>
    </rPh>
    <rPh sb="42" eb="44">
      <t>ヨウシキ</t>
    </rPh>
    <phoneticPr fontId="11"/>
  </si>
  <si>
    <t>「法人の種別」欄は、「社会福祉法人」「医療法人」「社団法人」「財団法人」「株式会社」「有限会社」等の別を記載してください。</t>
    <rPh sb="1" eb="3">
      <t>ホウジン</t>
    </rPh>
    <rPh sb="4" eb="6">
      <t>シュベツ</t>
    </rPh>
    <rPh sb="7" eb="8">
      <t>ラン</t>
    </rPh>
    <rPh sb="11" eb="13">
      <t>シャカイ</t>
    </rPh>
    <rPh sb="13" eb="15">
      <t>フクシ</t>
    </rPh>
    <rPh sb="15" eb="17">
      <t>ホウジン</t>
    </rPh>
    <rPh sb="19" eb="21">
      <t>イリョウ</t>
    </rPh>
    <rPh sb="21" eb="23">
      <t>ホウジン</t>
    </rPh>
    <rPh sb="25" eb="27">
      <t>シャダン</t>
    </rPh>
    <rPh sb="27" eb="29">
      <t>ホウジン</t>
    </rPh>
    <rPh sb="31" eb="33">
      <t>ザイダン</t>
    </rPh>
    <rPh sb="33" eb="35">
      <t>ホウジン</t>
    </rPh>
    <rPh sb="37" eb="41">
      <t>カブシキガイシャ</t>
    </rPh>
    <rPh sb="43" eb="47">
      <t>ユウゲンガイシャ</t>
    </rPh>
    <rPh sb="48" eb="49">
      <t>トウ</t>
    </rPh>
    <phoneticPr fontId="11"/>
  </si>
  <si>
    <r>
      <t xml:space="preserve">　□ </t>
    </r>
    <r>
      <rPr>
        <sz val="11"/>
        <rFont val="ＭＳ Ｐゴシック"/>
        <family val="3"/>
        <charset val="128"/>
      </rPr>
      <t>第１号通所事業（５時間以上）【単独型】　</t>
    </r>
    <rPh sb="3" eb="4">
      <t>ダイ</t>
    </rPh>
    <rPh sb="5" eb="6">
      <t>ゴウ</t>
    </rPh>
    <rPh sb="6" eb="8">
      <t>ツウショ</t>
    </rPh>
    <rPh sb="8" eb="10">
      <t>ジギョウ</t>
    </rPh>
    <rPh sb="12" eb="16">
      <t>ジカンイジョウ</t>
    </rPh>
    <rPh sb="18" eb="20">
      <t>タンドク</t>
    </rPh>
    <rPh sb="20" eb="21">
      <t>カタ</t>
    </rPh>
    <phoneticPr fontId="11"/>
  </si>
  <si>
    <r>
      <t xml:space="preserve">　□ </t>
    </r>
    <r>
      <rPr>
        <sz val="11"/>
        <rFont val="ＭＳ Ｐゴシック"/>
        <family val="3"/>
        <charset val="128"/>
      </rPr>
      <t>第１号通所事業（３時間以上５時間未満）【単独型】　</t>
    </r>
    <rPh sb="3" eb="4">
      <t>ダイ</t>
    </rPh>
    <rPh sb="5" eb="6">
      <t>ゴウ</t>
    </rPh>
    <rPh sb="6" eb="8">
      <t>ツウショ</t>
    </rPh>
    <rPh sb="8" eb="10">
      <t>ジギョウ</t>
    </rPh>
    <rPh sb="12" eb="16">
      <t>ジカンイジョウ</t>
    </rPh>
    <rPh sb="17" eb="19">
      <t>ジカン</t>
    </rPh>
    <rPh sb="19" eb="21">
      <t>ミマン</t>
    </rPh>
    <rPh sb="23" eb="25">
      <t>タンドク</t>
    </rPh>
    <rPh sb="25" eb="26">
      <t>ガタ</t>
    </rPh>
    <phoneticPr fontId="11"/>
  </si>
  <si>
    <r>
      <t xml:space="preserve">　□ </t>
    </r>
    <r>
      <rPr>
        <sz val="11"/>
        <rFont val="ＭＳ Ｐゴシック"/>
        <family val="3"/>
        <charset val="128"/>
      </rPr>
      <t>第１号通所事業（２時間以上３時間未満）【単独型】　</t>
    </r>
    <rPh sb="3" eb="4">
      <t>ダイ</t>
    </rPh>
    <rPh sb="5" eb="6">
      <t>ゴウ</t>
    </rPh>
    <rPh sb="6" eb="8">
      <t>ツウショ</t>
    </rPh>
    <rPh sb="8" eb="10">
      <t>ジギョウ</t>
    </rPh>
    <rPh sb="12" eb="16">
      <t>ジカンイジョウ</t>
    </rPh>
    <rPh sb="17" eb="19">
      <t>ジカン</t>
    </rPh>
    <rPh sb="19" eb="21">
      <t>ミマン</t>
    </rPh>
    <rPh sb="23" eb="25">
      <t>タンドク</t>
    </rPh>
    <rPh sb="25" eb="26">
      <t>ガタ</t>
    </rPh>
    <phoneticPr fontId="11"/>
  </si>
  <si>
    <r>
      <t xml:space="preserve">　□ </t>
    </r>
    <r>
      <rPr>
        <sz val="11"/>
        <rFont val="ＭＳ Ｐゴシック"/>
        <family val="3"/>
        <charset val="128"/>
      </rPr>
      <t>第１号通所事業（５時間以上）【単独型】　</t>
    </r>
    <rPh sb="3" eb="4">
      <t>ダイ</t>
    </rPh>
    <rPh sb="5" eb="6">
      <t>ゴウ</t>
    </rPh>
    <rPh sb="6" eb="8">
      <t>ツウショ</t>
    </rPh>
    <rPh sb="8" eb="10">
      <t>ジギョウ</t>
    </rPh>
    <rPh sb="12" eb="16">
      <t>ジカンイジョウ</t>
    </rPh>
    <rPh sb="18" eb="20">
      <t>タンドク</t>
    </rPh>
    <rPh sb="20" eb="21">
      <t>ガタ</t>
    </rPh>
    <phoneticPr fontId="11"/>
  </si>
  <si>
    <t>（介護保険法施行規則第１４０条の６３の６）</t>
    <phoneticPr fontId="11"/>
  </si>
  <si>
    <t>　法第百十五条の四十五の五第二項に規定する厚生労働省令で定める基準は、市町村が定める基準であって、次のいずれかに該当するものとする。</t>
    <phoneticPr fontId="11"/>
  </si>
  <si>
    <t>一　第一号事業（第一号生活支援事業を除く。）に係る基準として、次に掲げるいずれかに該当する基準</t>
    <phoneticPr fontId="11"/>
  </si>
  <si>
    <t>ハ</t>
    <phoneticPr fontId="11"/>
  </si>
  <si>
    <r>
      <t xml:space="preserve">   申請者の役員等（介護保険法第７８条の２第４項第６号に規定する役員等及び介護保険法第１１５条の１２第２項第６号に規定する役員等をいう。）が東京都板橋区暴力団排除条例（ </t>
    </r>
    <r>
      <rPr>
        <sz val="11"/>
        <rFont val="ＭＳ Ｐゴシック"/>
        <family val="3"/>
        <charset val="128"/>
      </rPr>
      <t>平成２４年１０月</t>
    </r>
    <r>
      <rPr>
        <sz val="12"/>
        <rFont val="ＭＳ Ｐゴシック"/>
        <family val="3"/>
        <charset val="128"/>
      </rPr>
      <t xml:space="preserve"> </t>
    </r>
    <r>
      <rPr>
        <sz val="11"/>
        <rFont val="ＭＳ Ｐゴシック"/>
        <family val="3"/>
        <charset val="128"/>
      </rPr>
      <t>３０日東京都板橋区条例第２８号）第２条第２号に規定する暴力団員及び同条第３号に規定する暴力団関係者であるとき。</t>
    </r>
    <phoneticPr fontId="11"/>
  </si>
  <si>
    <t>）</t>
    <phoneticPr fontId="11"/>
  </si>
  <si>
    <t>介護報酬告示上の額又は区が定めた額の１割、２割又は３割（負担割合証の割合に準ずる）</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2" eb="23">
      <t>ワリ</t>
    </rPh>
    <rPh sb="23" eb="24">
      <t>マタ</t>
    </rPh>
    <rPh sb="26" eb="27">
      <t>ワリ</t>
    </rPh>
    <phoneticPr fontId="11"/>
  </si>
  <si>
    <r>
      <t>介護保険法第115条の45の5第2項の規定に該当しない旨の誓約書</t>
    </r>
    <r>
      <rPr>
        <sz val="10"/>
        <color rgb="FFFF0000"/>
        <rFont val="ＭＳ Ｐゴシック"/>
        <family val="3"/>
        <charset val="128"/>
      </rPr>
      <t>（参考様式７）</t>
    </r>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rPh sb="33" eb="35">
      <t>サンコウ</t>
    </rPh>
    <rPh sb="35" eb="37">
      <t>ヨウシキ</t>
    </rPh>
    <phoneticPr fontId="11"/>
  </si>
  <si>
    <t>生活相談員兼務</t>
    <rPh sb="0" eb="2">
      <t>セイカツ</t>
    </rPh>
    <rPh sb="2" eb="5">
      <t>ソウダンイン</t>
    </rPh>
    <rPh sb="5" eb="7">
      <t>ケンム</t>
    </rPh>
    <phoneticPr fontId="11"/>
  </si>
  <si>
    <t>管理者兼務</t>
    <rPh sb="0" eb="3">
      <t>カンリシャ</t>
    </rPh>
    <rPh sb="3" eb="5">
      <t>ケンム</t>
    </rPh>
    <phoneticPr fontId="11"/>
  </si>
  <si>
    <t>機能訓練指導員兼務</t>
    <rPh sb="0" eb="2">
      <t>キノウ</t>
    </rPh>
    <rPh sb="2" eb="4">
      <t>クンレン</t>
    </rPh>
    <rPh sb="4" eb="7">
      <t>シドウイン</t>
    </rPh>
    <rPh sb="7" eb="9">
      <t>ケンム</t>
    </rPh>
    <phoneticPr fontId="11"/>
  </si>
  <si>
    <t>看護職員兼務</t>
    <rPh sb="0" eb="2">
      <t>カンゴ</t>
    </rPh>
    <rPh sb="2" eb="4">
      <t>ショクイン</t>
    </rPh>
    <rPh sb="4" eb="6">
      <t>ケンム</t>
    </rPh>
    <phoneticPr fontId="11"/>
  </si>
  <si>
    <t>（宛先） 板橋区長</t>
    <rPh sb="1" eb="2">
      <t>アテ</t>
    </rPh>
    <rPh sb="2" eb="3">
      <t>サキ</t>
    </rPh>
    <rPh sb="5" eb="8">
      <t>イタバシク</t>
    </rPh>
    <rPh sb="8" eb="9">
      <t>チョウ</t>
    </rPh>
    <phoneticPr fontId="11"/>
  </si>
  <si>
    <t>事業所名</t>
    <rPh sb="0" eb="3">
      <t>ジギョウショ</t>
    </rPh>
    <rPh sb="3" eb="4">
      <t>メイ</t>
    </rPh>
    <phoneticPr fontId="11"/>
  </si>
  <si>
    <t>令和</t>
    <rPh sb="0" eb="2">
      <t>レイワ</t>
    </rPh>
    <phoneticPr fontId="11"/>
  </si>
  <si>
    <t>Email</t>
    <phoneticPr fontId="11"/>
  </si>
  <si>
    <t xml:space="preserve">  市町村長は、前項の申請があった場合において、申請者が厚生労働省令で定める基準に従って適正に第１号事業を行うことができないと認められるときは、指定事業者の指定をしてはならない。</t>
    <rPh sb="3" eb="4">
      <t>マチ</t>
    </rPh>
    <phoneticPr fontId="11"/>
  </si>
  <si>
    <t>介護予防・日常生活支援総合事業／第１号通所事業費</t>
    <phoneticPr fontId="11"/>
  </si>
  <si>
    <t>算定に係る体制等に関する届出書</t>
    <phoneticPr fontId="11"/>
  </si>
  <si>
    <t>３　第１号通所事業費算定に係る体制等状況一覧表に関すること</t>
    <phoneticPr fontId="11"/>
  </si>
  <si>
    <t>あり</t>
    <phoneticPr fontId="11"/>
  </si>
  <si>
    <t>１　なし</t>
    <phoneticPr fontId="11"/>
  </si>
  <si>
    <t>加算Ⅰ</t>
    <phoneticPr fontId="11"/>
  </si>
  <si>
    <t>加算Ⅱ</t>
    <phoneticPr fontId="11"/>
  </si>
  <si>
    <t>２　あり</t>
    <phoneticPr fontId="11"/>
  </si>
  <si>
    <t>加算Ⅰ</t>
    <rPh sb="0" eb="2">
      <t>カサン</t>
    </rPh>
    <phoneticPr fontId="11"/>
  </si>
  <si>
    <t>加算Ⅲ</t>
    <rPh sb="0" eb="2">
      <t>カサン</t>
    </rPh>
    <phoneticPr fontId="11"/>
  </si>
  <si>
    <t>加算の算定にあたり必要となる書類等は、別紙「第１号事業費算定に係る体制に関する届出書類一覧」を確認してください。</t>
    <rPh sb="0" eb="2">
      <t>カサン</t>
    </rPh>
    <rPh sb="3" eb="5">
      <t>サンテイ</t>
    </rPh>
    <rPh sb="9" eb="11">
      <t>ヒツヨウ</t>
    </rPh>
    <rPh sb="14" eb="17">
      <t>ショルイナド</t>
    </rPh>
    <rPh sb="19" eb="21">
      <t>ベッシ</t>
    </rPh>
    <rPh sb="22" eb="23">
      <t>ダイ</t>
    </rPh>
    <rPh sb="24" eb="25">
      <t>ゴウ</t>
    </rPh>
    <rPh sb="25" eb="27">
      <t>ジギョウ</t>
    </rPh>
    <rPh sb="27" eb="28">
      <t>ヒ</t>
    </rPh>
    <rPh sb="28" eb="30">
      <t>サンテイ</t>
    </rPh>
    <rPh sb="31" eb="32">
      <t>カカ</t>
    </rPh>
    <rPh sb="33" eb="35">
      <t>タイセイ</t>
    </rPh>
    <rPh sb="36" eb="37">
      <t>カン</t>
    </rPh>
    <rPh sb="39" eb="40">
      <t>トドケ</t>
    </rPh>
    <rPh sb="40" eb="41">
      <t>デ</t>
    </rPh>
    <rPh sb="41" eb="43">
      <t>ショルイ</t>
    </rPh>
    <rPh sb="43" eb="45">
      <t>イチラン</t>
    </rPh>
    <rPh sb="47" eb="49">
      <t>カクニン</t>
    </rPh>
    <phoneticPr fontId="11"/>
  </si>
  <si>
    <t>割引の設定は、事前相談が必要となります。</t>
    <rPh sb="0" eb="2">
      <t>ワリビキ</t>
    </rPh>
    <rPh sb="3" eb="5">
      <t>セッテイ</t>
    </rPh>
    <rPh sb="7" eb="9">
      <t>ジゼン</t>
    </rPh>
    <rPh sb="9" eb="11">
      <t>ソウダン</t>
    </rPh>
    <rPh sb="12" eb="14">
      <t>ヒツヨウ</t>
    </rPh>
    <phoneticPr fontId="11"/>
  </si>
  <si>
    <t>（変更前）</t>
    <rPh sb="1" eb="3">
      <t>ヘンコウ</t>
    </rPh>
    <rPh sb="3" eb="4">
      <t>マエ</t>
    </rPh>
    <phoneticPr fontId="11"/>
  </si>
  <si>
    <t>（参考様式１）</t>
    <rPh sb="1" eb="3">
      <t>サンコウ</t>
    </rPh>
    <rPh sb="3" eb="5">
      <t>ヨウシキ</t>
    </rPh>
    <phoneticPr fontId="11"/>
  </si>
  <si>
    <t>４週</t>
  </si>
  <si>
    <t>予定</t>
  </si>
  <si>
    <t>常勤の従業者が当該月（４週間）に勤務すべき時間数</t>
  </si>
  <si>
    <t>時間/週</t>
    <phoneticPr fontId="11"/>
  </si>
  <si>
    <t>時間/月</t>
    <rPh sb="0" eb="2">
      <t>ジカン</t>
    </rPh>
    <rPh sb="3" eb="4">
      <t>ガツ</t>
    </rPh>
    <phoneticPr fontId="11"/>
  </si>
  <si>
    <t>（</t>
    <phoneticPr fontId="11"/>
  </si>
  <si>
    <t>）</t>
    <phoneticPr fontId="11"/>
  </si>
  <si>
    <t>(4) 事業所全体のサービス提供単位数</t>
  </si>
  <si>
    <t>当月の日数</t>
  </si>
  <si>
    <t>単位</t>
    <rPh sb="0" eb="2">
      <t>タンイ</t>
    </rPh>
    <phoneticPr fontId="11"/>
  </si>
  <si>
    <t>単位目</t>
    <rPh sb="0" eb="2">
      <t>タンイ</t>
    </rPh>
    <rPh sb="2" eb="3">
      <t>モク</t>
    </rPh>
    <phoneticPr fontId="11"/>
  </si>
  <si>
    <t xml:space="preserve">(5) 当該サービス提供単位のサービス提供時間 </t>
  </si>
  <si>
    <t>時間）</t>
  </si>
  <si>
    <t>～</t>
  </si>
  <si>
    <t>～</t>
    <phoneticPr fontId="11"/>
  </si>
  <si>
    <t>勤務　　形態</t>
    <rPh sb="0" eb="2">
      <t>キンム</t>
    </rPh>
    <rPh sb="4" eb="6">
      <t>ケイタイ</t>
    </rPh>
    <phoneticPr fontId="11"/>
  </si>
  <si>
    <t>週平均　　勤務時間数</t>
    <rPh sb="0" eb="3">
      <t>シュウヘイキン</t>
    </rPh>
    <rPh sb="5" eb="7">
      <t>キンム</t>
    </rPh>
    <rPh sb="7" eb="9">
      <t>ジカン</t>
    </rPh>
    <rPh sb="9" eb="10">
      <t>スウ</t>
    </rPh>
    <phoneticPr fontId="11"/>
  </si>
  <si>
    <t>兼務状況
（兼務先／兼務する　職務の内容）等</t>
    <rPh sb="0" eb="2">
      <t>ケンム</t>
    </rPh>
    <rPh sb="2" eb="4">
      <t>ジョウキョウ</t>
    </rPh>
    <rPh sb="6" eb="8">
      <t>ケンム</t>
    </rPh>
    <rPh sb="8" eb="9">
      <t>サキ</t>
    </rPh>
    <rPh sb="10" eb="12">
      <t>ケンム</t>
    </rPh>
    <rPh sb="15" eb="17">
      <t>ショクム</t>
    </rPh>
    <rPh sb="18" eb="20">
      <t>ナイヨウ</t>
    </rPh>
    <rPh sb="21" eb="22">
      <t>ナド</t>
    </rPh>
    <phoneticPr fontId="11"/>
  </si>
  <si>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</si>
  <si>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</si>
  <si>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</si>
  <si>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</si>
  <si>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</si>
  <si>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</si>
  <si>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</si>
  <si>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</si>
  <si>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No</t>
  </si>
  <si>
    <t>記号</t>
  </si>
  <si>
    <t>始業時刻</t>
  </si>
  <si>
    <t>終業時刻</t>
  </si>
  <si>
    <t>うち、休憩時間</t>
  </si>
  <si>
    <t>開始時刻</t>
  </si>
  <si>
    <t>終了時刻</t>
  </si>
  <si>
    <t>a</t>
  </si>
  <si>
    <t>：</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</si>
  <si>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</si>
  <si>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</si>
  <si>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</si>
  <si>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</si>
  <si>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</si>
  <si>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</si>
  <si>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</si>
  <si>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</si>
  <si>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</si>
  <si>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</si>
  <si>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</si>
  <si>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</si>
  <si>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</si>
  <si>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</si>
  <si>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</si>
  <si>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</si>
  <si>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</si>
  <si>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</si>
  <si>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</si>
  <si>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</si>
  <si>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</si>
  <si>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</si>
  <si>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</si>
  <si>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</si>
  <si>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</si>
  <si>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</si>
  <si>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</si>
  <si>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</si>
  <si>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休日</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</si>
  <si>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</si>
  <si>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</si>
  <si>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</si>
  <si>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</si>
  <si>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</si>
  <si>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シフト記号</t>
    <phoneticPr fontId="11"/>
  </si>
  <si>
    <t>勤務時間数</t>
    <phoneticPr fontId="11"/>
  </si>
  <si>
    <t>サービス提供時間内
の勤務時間数</t>
    <phoneticPr fontId="11"/>
  </si>
  <si>
    <t>生活相談員</t>
  </si>
  <si>
    <t>介護職員</t>
  </si>
  <si>
    <t>看護職員</t>
  </si>
  <si>
    <t>機能訓練指導員</t>
  </si>
  <si>
    <t>（参考）
 1日の職種別人員内訳</t>
    <phoneticPr fontId="11"/>
  </si>
  <si>
    <t>　職種欄には「管理者」「生活相談員」「看護職員」「介護職員」「機能訓練指導員」のいずれかの職種名を選択してください。</t>
    <rPh sb="1" eb="3">
      <t>ショクシュ</t>
    </rPh>
    <rPh sb="7" eb="10">
      <t>カンリシャ</t>
    </rPh>
    <rPh sb="12" eb="14">
      <t>セイカツ</t>
    </rPh>
    <rPh sb="14" eb="17">
      <t>ソウダンイン</t>
    </rPh>
    <rPh sb="19" eb="21">
      <t>カンゴ</t>
    </rPh>
    <rPh sb="21" eb="23">
      <t>ショクイン</t>
    </rPh>
    <rPh sb="25" eb="27">
      <t>カイゴ</t>
    </rPh>
    <rPh sb="27" eb="29">
      <t>ショクイン</t>
    </rPh>
    <rPh sb="31" eb="33">
      <t>キノウ</t>
    </rPh>
    <rPh sb="33" eb="35">
      <t>クンレン</t>
    </rPh>
    <rPh sb="35" eb="38">
      <t>シドウイン</t>
    </rPh>
    <rPh sb="45" eb="47">
      <t>ショクシュ</t>
    </rPh>
    <rPh sb="47" eb="48">
      <t>メイ</t>
    </rPh>
    <rPh sb="49" eb="51">
      <t>センタク</t>
    </rPh>
    <phoneticPr fontId="11"/>
  </si>
  <si>
    <t>　勤務形態欄は次の区分によりアルファベットで選択してください。</t>
    <rPh sb="22" eb="24">
      <t>センタク</t>
    </rPh>
    <phoneticPr fontId="11"/>
  </si>
  <si>
    <t>・通所介護における「確保すべき従業者の勤務延時間数」には、「最低限確保すべきとされている程度の休憩時間は含めて差し支えない」としており、</t>
    <phoneticPr fontId="11"/>
  </si>
  <si>
    <t>　「サービス提供時間内の勤務時間」の計算にあたってその休憩時間を差し引く必要はないのでご留意ください。</t>
    <phoneticPr fontId="11"/>
  </si>
  <si>
    <t>・従業員１人につき、勤務延時間数に算入できる時間数は、当該事業所において常勤の従業者が勤務すべき時間数を上限とする。</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phoneticPr fontId="11"/>
  </si>
  <si>
    <t>　
（例えば、常勤が勤務すべき時間数が４週で160時間の事業所において、法人役員等であって４週で172時間勤務する従業員であっても、160時間を上限とすること）</t>
    <phoneticPr fontId="11"/>
  </si>
  <si>
    <t xml:space="preserve">・当該事業所における勤務時間が、当該事業所において定められている常勤の従業者が勤務すべき時間数に達していることをいう。雇用の形態は考慮しない。
</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phoneticPr fontId="11"/>
  </si>
  <si>
    <t>（例えば、常勤者は4週で160時間勤務することとされた事業所であれば、パート雇用であっても、4週160時間勤務する従業者は常勤となる）</t>
    <phoneticPr fontId="11"/>
  </si>
  <si>
    <t>　それぞれ勤務時間ごとに番号を付して記入すること。</t>
    <phoneticPr fontId="11"/>
  </si>
  <si>
    <t>　従業者全員（管理者を含む。）について勤務時間ごとにアルファベットを付し（シフト記号表に入力）、</t>
    <rPh sb="40" eb="42">
      <t>キゴウ</t>
    </rPh>
    <rPh sb="42" eb="43">
      <t>ヒョウ</t>
    </rPh>
    <rPh sb="44" eb="46">
      <t>ニュウリョク</t>
    </rPh>
    <phoneticPr fontId="11"/>
  </si>
  <si>
    <t>　その番号を上表に記入してください。</t>
    <phoneticPr fontId="11"/>
  </si>
  <si>
    <t>【備考】</t>
    <rPh sb="1" eb="3">
      <t>ビコウ</t>
    </rPh>
    <phoneticPr fontId="11"/>
  </si>
  <si>
    <t>・看護職員と機能訓練指導員を兼務するような場合にあっては、当該従業員が1日に勤務すべき時間数を、看護関連業務を行う時間と機能訓練関連業務を行う時間とに按分し、</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phoneticPr fontId="11"/>
  </si>
  <si>
    <t>管理者</t>
  </si>
  <si>
    <t>Ｂ</t>
  </si>
  <si>
    <t>板橋　一郎</t>
    <rPh sb="0" eb="2">
      <t>イタバシ</t>
    </rPh>
    <rPh sb="3" eb="5">
      <t>イチロウ</t>
    </rPh>
    <phoneticPr fontId="11"/>
  </si>
  <si>
    <t>a</t>
    <phoneticPr fontId="11"/>
  </si>
  <si>
    <t>a</t>
    <phoneticPr fontId="11"/>
  </si>
  <si>
    <t>a</t>
    <phoneticPr fontId="11"/>
  </si>
  <si>
    <t>a</t>
    <phoneticPr fontId="11"/>
  </si>
  <si>
    <t>b</t>
    <phoneticPr fontId="11"/>
  </si>
  <si>
    <t>b</t>
    <phoneticPr fontId="11"/>
  </si>
  <si>
    <t>成増　二郎</t>
    <rPh sb="0" eb="2">
      <t>ナリマス</t>
    </rPh>
    <rPh sb="3" eb="5">
      <t>ジロウ</t>
    </rPh>
    <phoneticPr fontId="11"/>
  </si>
  <si>
    <t>Ａ</t>
  </si>
  <si>
    <t>中板　花子</t>
    <rPh sb="0" eb="1">
      <t>ナカ</t>
    </rPh>
    <rPh sb="1" eb="2">
      <t>イタ</t>
    </rPh>
    <rPh sb="3" eb="5">
      <t>ハナコ</t>
    </rPh>
    <phoneticPr fontId="11"/>
  </si>
  <si>
    <t>Ｃ</t>
  </si>
  <si>
    <t>大山　三郎</t>
    <rPh sb="0" eb="2">
      <t>オオヤマ</t>
    </rPh>
    <rPh sb="3" eb="5">
      <t>サブロウ</t>
    </rPh>
    <phoneticPr fontId="11"/>
  </si>
  <si>
    <t>d</t>
    <phoneticPr fontId="11"/>
  </si>
  <si>
    <t>d</t>
    <phoneticPr fontId="11"/>
  </si>
  <si>
    <t>c</t>
    <phoneticPr fontId="11"/>
  </si>
  <si>
    <t>c</t>
    <phoneticPr fontId="11"/>
  </si>
  <si>
    <t>e</t>
    <phoneticPr fontId="11"/>
  </si>
  <si>
    <t>e</t>
    <phoneticPr fontId="11"/>
  </si>
  <si>
    <t>e</t>
    <phoneticPr fontId="11"/>
  </si>
  <si>
    <t>　緑色のセルには入力、青色のセルはプルダウンから項目を選んで記入してください。</t>
    <phoneticPr fontId="11"/>
  </si>
  <si>
    <t>　その記号を上表に入力してください。</t>
    <rPh sb="3" eb="5">
      <t>キゴウ</t>
    </rPh>
    <rPh sb="9" eb="11">
      <t>ニュウリョク</t>
    </rPh>
    <phoneticPr fontId="11"/>
  </si>
  <si>
    <t>・シフト記号が足りない場合は、適宜、行を追加してください。→増やしたい行を選択、「Ctrl」と「+」を同時に押す</t>
    <rPh sb="30" eb="31">
      <t>フ</t>
    </rPh>
    <rPh sb="35" eb="36">
      <t>ギョウ</t>
    </rPh>
    <rPh sb="37" eb="39">
      <t>センタク</t>
    </rPh>
    <rPh sb="51" eb="53">
      <t>ドウジ</t>
    </rPh>
    <rPh sb="54" eb="55">
      <t>オ</t>
    </rPh>
    <phoneticPr fontId="11"/>
  </si>
  <si>
    <t>サービス提供時間内の勤務延時間数（生活相談員）</t>
    <phoneticPr fontId="11"/>
  </si>
  <si>
    <t>サービス提供時間内の勤務延時間数（介護職員）</t>
    <phoneticPr fontId="11"/>
  </si>
  <si>
    <t>利用者数　　　</t>
    <phoneticPr fontId="11"/>
  </si>
  <si>
    <t>確保すべき介護職員の勤務時間数　　　</t>
    <phoneticPr fontId="11"/>
  </si>
  <si>
    <t>サービス提供時間内の勤務延時間数（生活相談員）</t>
    <phoneticPr fontId="11"/>
  </si>
  <si>
    <t>利用者数　　　</t>
    <phoneticPr fontId="11"/>
  </si>
  <si>
    <t>サービス提供時間（平均提供時間）</t>
    <phoneticPr fontId="11"/>
  </si>
  <si>
    <t>確保すべき介護職員の勤務時間数　　　</t>
    <phoneticPr fontId="11"/>
  </si>
  <si>
    <t>サービス提供時間（平均提供時間）</t>
    <phoneticPr fontId="11"/>
  </si>
  <si>
    <t>（変更後）</t>
    <rPh sb="1" eb="3">
      <t>ヘンコウ</t>
    </rPh>
    <rPh sb="3" eb="4">
      <t>アト</t>
    </rPh>
    <phoneticPr fontId="11"/>
  </si>
  <si>
    <t>年　　　月　　　日</t>
    <rPh sb="0" eb="1">
      <t>ネン</t>
    </rPh>
    <rPh sb="4" eb="5">
      <t>ツキ</t>
    </rPh>
    <rPh sb="8" eb="9">
      <t>ニチ</t>
    </rPh>
    <phoneticPr fontId="11"/>
  </si>
  <si>
    <t>LIFEへの登録</t>
    <rPh sb="6" eb="8">
      <t>トウロク</t>
    </rPh>
    <phoneticPr fontId="11"/>
  </si>
  <si>
    <t xml:space="preserve"> (※２）入浴介助加算 </t>
    <rPh sb="5" eb="7">
      <t>ニュウヨク</t>
    </rPh>
    <rPh sb="7" eb="9">
      <t>カイジョ</t>
    </rPh>
    <rPh sb="9" eb="11">
      <t>カサン</t>
    </rPh>
    <phoneticPr fontId="11"/>
  </si>
  <si>
    <t xml:space="preserve"> 若年性認知症利用者受入加算</t>
    <rPh sb="1" eb="3">
      <t>ジャクネン</t>
    </rPh>
    <rPh sb="3" eb="4">
      <t>セイ</t>
    </rPh>
    <rPh sb="4" eb="7">
      <t>ニンチショウ</t>
    </rPh>
    <rPh sb="7" eb="10">
      <t>リヨウシャ</t>
    </rPh>
    <rPh sb="10" eb="12">
      <t>ウケイ</t>
    </rPh>
    <rPh sb="12" eb="14">
      <t>カサン</t>
    </rPh>
    <phoneticPr fontId="11"/>
  </si>
  <si>
    <t xml:space="preserve"> 生活機能向上グループ活動加算</t>
    <rPh sb="1" eb="3">
      <t>セイカツ</t>
    </rPh>
    <rPh sb="3" eb="5">
      <t>キノウ</t>
    </rPh>
    <rPh sb="5" eb="7">
      <t>コウジョウ</t>
    </rPh>
    <rPh sb="11" eb="13">
      <t>カツドウ</t>
    </rPh>
    <rPh sb="13" eb="15">
      <t>カサン</t>
    </rPh>
    <phoneticPr fontId="11"/>
  </si>
  <si>
    <t xml:space="preserve"> 栄養アセスメント加算</t>
    <rPh sb="1" eb="3">
      <t>エイヨウ</t>
    </rPh>
    <rPh sb="9" eb="11">
      <t>カサン</t>
    </rPh>
    <phoneticPr fontId="11"/>
  </si>
  <si>
    <t xml:space="preserve"> 栄養改善加算</t>
    <rPh sb="1" eb="3">
      <t>エイヨウ</t>
    </rPh>
    <rPh sb="3" eb="5">
      <t>カイゼン</t>
    </rPh>
    <rPh sb="5" eb="7">
      <t>カサン</t>
    </rPh>
    <phoneticPr fontId="11"/>
  </si>
  <si>
    <t xml:space="preserve"> 口腔機能向上加算</t>
    <rPh sb="1" eb="3">
      <t>コウクウ</t>
    </rPh>
    <rPh sb="3" eb="5">
      <t>キノウ</t>
    </rPh>
    <rPh sb="5" eb="7">
      <t>コウジョウ</t>
    </rPh>
    <rPh sb="7" eb="9">
      <t>カサン</t>
    </rPh>
    <phoneticPr fontId="11"/>
  </si>
  <si>
    <t xml:space="preserve"> （※３）生活機能向上連携加算</t>
    <rPh sb="5" eb="7">
      <t>セイカツ</t>
    </rPh>
    <rPh sb="7" eb="9">
      <t>キノウ</t>
    </rPh>
    <rPh sb="9" eb="11">
      <t>コウジョウ</t>
    </rPh>
    <rPh sb="11" eb="13">
      <t>レンケイ</t>
    </rPh>
    <rPh sb="13" eb="15">
      <t>カサン</t>
    </rPh>
    <phoneticPr fontId="11"/>
  </si>
  <si>
    <t xml:space="preserve"> サービス提供体制強化加算</t>
    <rPh sb="5" eb="7">
      <t>テイキョウ</t>
    </rPh>
    <rPh sb="7" eb="9">
      <t>タイセイ</t>
    </rPh>
    <rPh sb="9" eb="11">
      <t>キョウカ</t>
    </rPh>
    <rPh sb="11" eb="13">
      <t>カサン</t>
    </rPh>
    <phoneticPr fontId="11"/>
  </si>
  <si>
    <t xml:space="preserve"> 科学的介護推進体制加算 </t>
    <rPh sb="1" eb="4">
      <t>カガクテキ</t>
    </rPh>
    <rPh sb="4" eb="6">
      <t>カイゴ</t>
    </rPh>
    <rPh sb="6" eb="8">
      <t>スイシン</t>
    </rPh>
    <rPh sb="8" eb="10">
      <t>タイセイ</t>
    </rPh>
    <rPh sb="10" eb="12">
      <t>カサン</t>
    </rPh>
    <phoneticPr fontId="11"/>
  </si>
  <si>
    <t xml:space="preserve"> （※２）機能訓練体制強化加算</t>
    <rPh sb="5" eb="7">
      <t>キノウ</t>
    </rPh>
    <rPh sb="7" eb="9">
      <t>クンレン</t>
    </rPh>
    <rPh sb="9" eb="11">
      <t>タイセイ</t>
    </rPh>
    <rPh sb="11" eb="13">
      <t>キョウカ</t>
    </rPh>
    <rPh sb="13" eb="15">
      <t>カサン</t>
    </rPh>
    <phoneticPr fontId="11"/>
  </si>
  <si>
    <t xml:space="preserve"> 介護職員処遇改善加算</t>
    <rPh sb="1" eb="3">
      <t>カイゴ</t>
    </rPh>
    <rPh sb="3" eb="5">
      <t>ショクイン</t>
    </rPh>
    <rPh sb="5" eb="7">
      <t>ショグウ</t>
    </rPh>
    <rPh sb="7" eb="9">
      <t>カイゼン</t>
    </rPh>
    <rPh sb="9" eb="11">
      <t>カサン</t>
    </rPh>
    <phoneticPr fontId="11"/>
  </si>
  <si>
    <t>生活援助サービス（２時間以上５時間未満）のサービス提供時に算定可能です。</t>
    <rPh sb="0" eb="2">
      <t>セイカツ</t>
    </rPh>
    <rPh sb="2" eb="4">
      <t>エンジョ</t>
    </rPh>
    <rPh sb="10" eb="12">
      <t>ジカン</t>
    </rPh>
    <rPh sb="12" eb="14">
      <t>イジョウ</t>
    </rPh>
    <rPh sb="15" eb="17">
      <t>ジカン</t>
    </rPh>
    <rPh sb="17" eb="19">
      <t>ミマン</t>
    </rPh>
    <rPh sb="25" eb="27">
      <t>テイキョウ</t>
    </rPh>
    <rPh sb="27" eb="28">
      <t>ジ</t>
    </rPh>
    <rPh sb="29" eb="31">
      <t>サンテイ</t>
    </rPh>
    <rPh sb="31" eb="33">
      <t>カノウ</t>
    </rPh>
    <phoneticPr fontId="11"/>
  </si>
  <si>
    <t>予防通所サービス（５時間以上）のサービス提供時に算定可能です。</t>
    <rPh sb="0" eb="2">
      <t>ヨボウ</t>
    </rPh>
    <rPh sb="2" eb="4">
      <t>ツウショ</t>
    </rPh>
    <rPh sb="10" eb="12">
      <t>ジカン</t>
    </rPh>
    <rPh sb="12" eb="14">
      <t>イジョウ</t>
    </rPh>
    <rPh sb="20" eb="22">
      <t>テイキョウ</t>
    </rPh>
    <rPh sb="22" eb="23">
      <t>ジ</t>
    </rPh>
    <rPh sb="24" eb="26">
      <t>サンテイ</t>
    </rPh>
    <rPh sb="26" eb="28">
      <t>カノウ</t>
    </rPh>
    <phoneticPr fontId="11"/>
  </si>
  <si>
    <r>
      <t xml:space="preserve">割引
</t>
    </r>
    <r>
      <rPr>
        <b/>
        <sz val="9"/>
        <color rgb="FFFF0000"/>
        <rFont val="ＭＳ Ｐゴシック"/>
        <family val="3"/>
        <charset val="128"/>
      </rPr>
      <t>（※1）</t>
    </r>
    <rPh sb="0" eb="2">
      <t>ワリビキ</t>
    </rPh>
    <phoneticPr fontId="11"/>
  </si>
  <si>
    <t>　□予防通所サービス（５時間以上）</t>
    <rPh sb="2" eb="4">
      <t>ヨボウ</t>
    </rPh>
    <rPh sb="4" eb="6">
      <t>ツウショ</t>
    </rPh>
    <rPh sb="12" eb="14">
      <t>ジカン</t>
    </rPh>
    <rPh sb="14" eb="16">
      <t>イジョウ</t>
    </rPh>
    <phoneticPr fontId="11"/>
  </si>
  <si>
    <t>　□生活援助サービス（２時間以上５時間未満）</t>
    <rPh sb="2" eb="4">
      <t>セイカツ</t>
    </rPh>
    <rPh sb="4" eb="6">
      <t>エンジョ</t>
    </rPh>
    <rPh sb="12" eb="14">
      <t>ジカン</t>
    </rPh>
    <rPh sb="14" eb="16">
      <t>イジョウ</t>
    </rPh>
    <rPh sb="17" eb="19">
      <t>ジカン</t>
    </rPh>
    <rPh sb="19" eb="21">
      <t>ミマン</t>
    </rPh>
    <phoneticPr fontId="11"/>
  </si>
  <si>
    <t>職員の欠員による減算の状況</t>
    <rPh sb="0" eb="2">
      <t>ショクイン</t>
    </rPh>
    <rPh sb="3" eb="5">
      <t>ケツイン</t>
    </rPh>
    <rPh sb="8" eb="10">
      <t>ゲンサン</t>
    </rPh>
    <rPh sb="11" eb="13">
      <t>ジョウキョウ</t>
    </rPh>
    <phoneticPr fontId="11"/>
  </si>
  <si>
    <t>高齢者虐待防止措置実施の有無</t>
    <phoneticPr fontId="11"/>
  </si>
  <si>
    <t>減算型</t>
    <rPh sb="0" eb="3">
      <t>ゲンサンガタ</t>
    </rPh>
    <phoneticPr fontId="11"/>
  </si>
  <si>
    <t>基準型</t>
    <rPh sb="0" eb="3">
      <t>キジュンガタ</t>
    </rPh>
    <phoneticPr fontId="11"/>
  </si>
  <si>
    <t>感染症・災害加算</t>
    <rPh sb="0" eb="3">
      <t>カンセンショウ</t>
    </rPh>
    <rPh sb="4" eb="6">
      <t>サイガイ</t>
    </rPh>
    <rPh sb="6" eb="8">
      <t>カサン</t>
    </rPh>
    <phoneticPr fontId="11"/>
  </si>
  <si>
    <t xml:space="preserve"> 一体的サービス提供加算</t>
    <phoneticPr fontId="11"/>
  </si>
  <si>
    <t>A</t>
    <phoneticPr fontId="11"/>
  </si>
  <si>
    <t>加算Ⅳ</t>
    <rPh sb="0" eb="2">
      <t>カサン</t>
    </rPh>
    <phoneticPr fontId="11"/>
  </si>
  <si>
    <t>B</t>
    <phoneticPr fontId="11"/>
  </si>
  <si>
    <t>加算Ⅴ⑴</t>
    <rPh sb="0" eb="2">
      <t>カサン</t>
    </rPh>
    <phoneticPr fontId="11"/>
  </si>
  <si>
    <t>C</t>
    <phoneticPr fontId="11"/>
  </si>
  <si>
    <t>加算Ⅴ⑵</t>
    <rPh sb="0" eb="2">
      <t>カサン</t>
    </rPh>
    <phoneticPr fontId="11"/>
  </si>
  <si>
    <t>D</t>
    <phoneticPr fontId="11"/>
  </si>
  <si>
    <t>加算Ⅴ⑶</t>
    <rPh sb="0" eb="2">
      <t>カサン</t>
    </rPh>
    <phoneticPr fontId="11"/>
  </si>
  <si>
    <t>E</t>
    <phoneticPr fontId="11"/>
  </si>
  <si>
    <t>加算Ⅴ⑷</t>
    <rPh sb="0" eb="2">
      <t>カサン</t>
    </rPh>
    <phoneticPr fontId="11"/>
  </si>
  <si>
    <t>F</t>
    <phoneticPr fontId="11"/>
  </si>
  <si>
    <t>加算Ⅴ⑸</t>
    <rPh sb="0" eb="2">
      <t>カサン</t>
    </rPh>
    <phoneticPr fontId="11"/>
  </si>
  <si>
    <t>G</t>
    <phoneticPr fontId="11"/>
  </si>
  <si>
    <t>加算Ⅴ⑹</t>
    <rPh sb="0" eb="2">
      <t>カサン</t>
    </rPh>
    <phoneticPr fontId="11"/>
  </si>
  <si>
    <t>H</t>
    <phoneticPr fontId="11"/>
  </si>
  <si>
    <t>加算Ⅴ⑺</t>
    <rPh sb="0" eb="2">
      <t>カサン</t>
    </rPh>
    <phoneticPr fontId="11"/>
  </si>
  <si>
    <t>J</t>
    <phoneticPr fontId="11"/>
  </si>
  <si>
    <t>加算Ⅴ⑻</t>
    <rPh sb="0" eb="2">
      <t>カサン</t>
    </rPh>
    <phoneticPr fontId="11"/>
  </si>
  <si>
    <t>K</t>
    <phoneticPr fontId="11"/>
  </si>
  <si>
    <t>加算Ⅴ⑼</t>
    <rPh sb="0" eb="2">
      <t>カサン</t>
    </rPh>
    <phoneticPr fontId="11"/>
  </si>
  <si>
    <t>L</t>
    <phoneticPr fontId="11"/>
  </si>
  <si>
    <t>加算Ⅴ⑽</t>
    <rPh sb="0" eb="2">
      <t>カサン</t>
    </rPh>
    <phoneticPr fontId="11"/>
  </si>
  <si>
    <t>M</t>
    <phoneticPr fontId="11"/>
  </si>
  <si>
    <t>加算Ⅴ⑾</t>
    <rPh sb="0" eb="2">
      <t>カサン</t>
    </rPh>
    <phoneticPr fontId="11"/>
  </si>
  <si>
    <t>N</t>
    <phoneticPr fontId="11"/>
  </si>
  <si>
    <t>加算Ⅴ⑿</t>
    <rPh sb="0" eb="2">
      <t>カサン</t>
    </rPh>
    <phoneticPr fontId="11"/>
  </si>
  <si>
    <t>P</t>
    <phoneticPr fontId="11"/>
  </si>
  <si>
    <t>加算Ⅴ⒀</t>
    <rPh sb="0" eb="2">
      <t>カサン</t>
    </rPh>
    <phoneticPr fontId="11"/>
  </si>
  <si>
    <t>R</t>
    <phoneticPr fontId="11"/>
  </si>
  <si>
    <t>加算Ⅴ⒁</t>
    <rPh sb="0" eb="2">
      <t>カサン</t>
    </rPh>
    <phoneticPr fontId="11"/>
  </si>
  <si>
    <t>（※）</t>
    <phoneticPr fontId="11"/>
  </si>
  <si>
    <t>（メールアドレス）　</t>
    <phoneticPr fontId="11"/>
  </si>
  <si>
    <t>板橋区介護予防・日常生活支援総合事業・第１号通所事業</t>
    <rPh sb="0" eb="3">
      <t>イタバシク</t>
    </rPh>
    <rPh sb="3" eb="5">
      <t>カイゴ</t>
    </rPh>
    <rPh sb="5" eb="7">
      <t>ヨボウ</t>
    </rPh>
    <rPh sb="8" eb="10">
      <t>ニチジョウ</t>
    </rPh>
    <rPh sb="10" eb="12">
      <t>セイカツ</t>
    </rPh>
    <rPh sb="12" eb="14">
      <t>シエン</t>
    </rPh>
    <rPh sb="14" eb="16">
      <t>ソウゴウ</t>
    </rPh>
    <rPh sb="16" eb="18">
      <t>ジギョウ</t>
    </rPh>
    <rPh sb="19" eb="20">
      <t>ダイ</t>
    </rPh>
    <rPh sb="21" eb="22">
      <t>ゴウ</t>
    </rPh>
    <rPh sb="22" eb="24">
      <t>ツウショ</t>
    </rPh>
    <rPh sb="24" eb="26">
      <t>ジギョウ</t>
    </rPh>
    <phoneticPr fontId="11"/>
  </si>
  <si>
    <t>所在地</t>
    <phoneticPr fontId="11"/>
  </si>
  <si>
    <t>提出する一切の書類について虚偽がないことを誓約します。</t>
  </si>
  <si>
    <t>板橋区 介護予防・日常生活支援総合事業・第１号通所事業
指定更新申請に係る提出書類一覧</t>
    <rPh sb="0" eb="3">
      <t>イタバシク</t>
    </rPh>
    <rPh sb="4" eb="6">
      <t>カイゴ</t>
    </rPh>
    <rPh sb="6" eb="8">
      <t>ヨボウ</t>
    </rPh>
    <rPh sb="9" eb="11">
      <t>ニチジョウ</t>
    </rPh>
    <rPh sb="11" eb="13">
      <t>セイカツ</t>
    </rPh>
    <rPh sb="13" eb="15">
      <t>シエン</t>
    </rPh>
    <rPh sb="15" eb="17">
      <t>ソウゴウ</t>
    </rPh>
    <rPh sb="17" eb="19">
      <t>ジギョウ</t>
    </rPh>
    <rPh sb="20" eb="21">
      <t>ダイ</t>
    </rPh>
    <rPh sb="22" eb="23">
      <t>ゴウ</t>
    </rPh>
    <rPh sb="23" eb="25">
      <t>ツウショ</t>
    </rPh>
    <rPh sb="25" eb="27">
      <t>ジギョウ</t>
    </rPh>
    <rPh sb="30" eb="32">
      <t>コウシン</t>
    </rPh>
    <rPh sb="37" eb="39">
      <t>テイシュツ</t>
    </rPh>
    <phoneticPr fontId="11"/>
  </si>
  <si>
    <r>
      <t>板橋区介護予防・日常生活支援総合事業指定第１号通所事業 指定更新申請に係る添付書類一覧</t>
    </r>
    <r>
      <rPr>
        <sz val="10"/>
        <color rgb="FFFF0000"/>
        <rFont val="ＭＳ Ｐゴシック"/>
        <family val="3"/>
        <charset val="128"/>
      </rPr>
      <t>（本紙）</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5">
      <t>ツウショ</t>
    </rPh>
    <rPh sb="25" eb="27">
      <t>ジギョウ</t>
    </rPh>
    <rPh sb="28" eb="30">
      <t>シテイ</t>
    </rPh>
    <rPh sb="30" eb="32">
      <t>コウシン</t>
    </rPh>
    <rPh sb="32" eb="34">
      <t>シンセイ</t>
    </rPh>
    <rPh sb="35" eb="36">
      <t>カカ</t>
    </rPh>
    <rPh sb="37" eb="39">
      <t>テンプ</t>
    </rPh>
    <rPh sb="39" eb="41">
      <t>ショルイ</t>
    </rPh>
    <rPh sb="41" eb="43">
      <t>イチラン</t>
    </rPh>
    <rPh sb="44" eb="46">
      <t>ホンシ</t>
    </rPh>
    <phoneticPr fontId="11"/>
  </si>
  <si>
    <r>
      <t>板橋区介護予防・日常生活支援総合事業指定第１号事業者指定更新申請書</t>
    </r>
    <r>
      <rPr>
        <sz val="10"/>
        <color rgb="FFFF0000"/>
        <rFont val="ＭＳ Ｐゴシック"/>
        <family val="3"/>
        <charset val="128"/>
      </rPr>
      <t>（第４号様式）</t>
    </r>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0">
      <t>コウシン</t>
    </rPh>
    <phoneticPr fontId="11"/>
  </si>
  <si>
    <r>
      <t>従業者の勤務体制及び勤務形態一覧表</t>
    </r>
    <r>
      <rPr>
        <sz val="10"/>
        <color rgb="FFFF0000"/>
        <rFont val="ＭＳ Ｐゴシック"/>
        <family val="3"/>
        <charset val="128"/>
      </rPr>
      <t>（参考様式２）</t>
    </r>
    <r>
      <rPr>
        <sz val="10"/>
        <rFont val="ＭＳ Ｐゴシック"/>
        <family val="3"/>
        <charset val="128"/>
      </rPr>
      <t>　</t>
    </r>
    <r>
      <rPr>
        <sz val="9"/>
        <color rgb="FFFF0000"/>
        <rFont val="ＭＳ Ｐゴシック"/>
        <family val="3"/>
        <charset val="128"/>
      </rPr>
      <t>※原則として、更新開始月のもの</t>
    </r>
    <rPh sb="18" eb="20">
      <t>サンコウ</t>
    </rPh>
    <rPh sb="20" eb="22">
      <t>ヨウシキ</t>
    </rPh>
    <rPh sb="26" eb="28">
      <t>ゲンソク</t>
    </rPh>
    <rPh sb="32" eb="34">
      <t>コウシン</t>
    </rPh>
    <rPh sb="34" eb="36">
      <t>カイシ</t>
    </rPh>
    <rPh sb="36" eb="37">
      <t>ツキ</t>
    </rPh>
    <phoneticPr fontId="11"/>
  </si>
  <si>
    <r>
      <t>板橋区介護予防・日常生活支援総合事業・第１号通所事業　指定申請に係る誓約書</t>
    </r>
    <r>
      <rPr>
        <sz val="10"/>
        <color rgb="FFFF0000"/>
        <rFont val="ＭＳ Ｐゴシック"/>
        <family val="3"/>
        <charset val="128"/>
      </rPr>
      <t>（参考様式１3）</t>
    </r>
    <phoneticPr fontId="11"/>
  </si>
  <si>
    <r>
      <t>事業所が所在する区市町村からの第１号通所事業の指定（更新）通知書の写し</t>
    </r>
    <r>
      <rPr>
        <sz val="10"/>
        <color rgb="FFFF0000"/>
        <rFont val="ＭＳ Ｐゴシック"/>
        <family val="3"/>
        <charset val="128"/>
      </rPr>
      <t>（※）</t>
    </r>
    <rPh sb="26" eb="28">
      <t>コウシン</t>
    </rPh>
    <phoneticPr fontId="11"/>
  </si>
  <si>
    <t xml:space="preserve">6の「事業所が所在する区市町村からの第１号通所事業の指定（更新）通知書の写し」については、申請の段階で当該通知書の交付を受けていない場合は、交付後１週間以内にその写しを提出してください。
</t>
    <rPh sb="21" eb="23">
      <t>ツウショ</t>
    </rPh>
    <rPh sb="29" eb="31">
      <t>コウシン</t>
    </rPh>
    <phoneticPr fontId="11"/>
  </si>
  <si>
    <t>第４号様式（第６条関係）</t>
    <rPh sb="6" eb="7">
      <t>ダイ</t>
    </rPh>
    <rPh sb="8" eb="9">
      <t>ジョウ</t>
    </rPh>
    <rPh sb="9" eb="11">
      <t>カンケイ</t>
    </rPh>
    <phoneticPr fontId="11"/>
  </si>
  <si>
    <t>板橋区介護予防・日常生活支援総合事業指定第１号事業者指定更新申請書</t>
    <rPh sb="0" eb="3">
      <t>イタバシク</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0">
      <t>コウシン</t>
    </rPh>
    <rPh sb="30" eb="33">
      <t>シンセイショ</t>
    </rPh>
    <phoneticPr fontId="11"/>
  </si>
  <si>
    <t>更新申請を行う
サービス</t>
    <rPh sb="0" eb="2">
      <t>コウシン</t>
    </rPh>
    <rPh sb="2" eb="4">
      <t>シンセイ</t>
    </rPh>
    <rPh sb="5" eb="6">
      <t>オコナ</t>
    </rPh>
    <phoneticPr fontId="11"/>
  </si>
  <si>
    <r>
      <t xml:space="preserve">サービス種類
</t>
    </r>
    <r>
      <rPr>
        <b/>
        <sz val="8"/>
        <color rgb="FFFF0000"/>
        <rFont val="ＭＳ Ｐゴシック"/>
        <family val="3"/>
        <charset val="128"/>
      </rPr>
      <t>※該当サービスを○で囲んでください</t>
    </r>
    <rPh sb="4" eb="6">
      <t>シュルイ</t>
    </rPh>
    <rPh sb="8" eb="10">
      <t>ガイトウ</t>
    </rPh>
    <rPh sb="17" eb="18">
      <t>カコ</t>
    </rPh>
    <phoneticPr fontId="11"/>
  </si>
  <si>
    <t>現に受けている指定の
有効期間満了日</t>
    <rPh sb="0" eb="1">
      <t>ゲン</t>
    </rPh>
    <rPh sb="2" eb="3">
      <t>ウ</t>
    </rPh>
    <rPh sb="7" eb="9">
      <t>シテイ</t>
    </rPh>
    <rPh sb="11" eb="13">
      <t>ユウコウ</t>
    </rPh>
    <rPh sb="13" eb="15">
      <t>キカン</t>
    </rPh>
    <rPh sb="15" eb="17">
      <t>マンリョウ</t>
    </rPh>
    <rPh sb="17" eb="18">
      <t>ビ</t>
    </rPh>
    <phoneticPr fontId="11"/>
  </si>
  <si>
    <r>
      <rPr>
        <sz val="10"/>
        <rFont val="ＭＳ Ｐゴシック"/>
        <family val="3"/>
        <charset val="128"/>
      </rPr>
      <t>同一所在地において</t>
    </r>
    <r>
      <rPr>
        <sz val="12"/>
        <rFont val="ＭＳ Ｐゴシック"/>
        <family val="3"/>
        <charset val="128"/>
      </rPr>
      <t xml:space="preserve">
</t>
    </r>
    <r>
      <rPr>
        <sz val="10"/>
        <rFont val="ＭＳ Ｐゴシック"/>
        <family val="3"/>
        <charset val="128"/>
      </rPr>
      <t>行うサービス</t>
    </r>
    <rPh sb="0" eb="2">
      <t>ドウイツ</t>
    </rPh>
    <rPh sb="2" eb="5">
      <t>ショザイチ</t>
    </rPh>
    <rPh sb="10" eb="11">
      <t>オコナ</t>
    </rPh>
    <phoneticPr fontId="11"/>
  </si>
  <si>
    <r>
      <t>医療機関コード等
　　　　　　　</t>
    </r>
    <r>
      <rPr>
        <b/>
        <sz val="8"/>
        <color rgb="FFFF0000"/>
        <rFont val="ＭＳ Ｐゴシック"/>
        <family val="3"/>
        <charset val="128"/>
      </rPr>
      <t>　（※４）</t>
    </r>
    <rPh sb="7" eb="8">
      <t>トウ</t>
    </rPh>
    <phoneticPr fontId="11"/>
  </si>
  <si>
    <t>（※４）</t>
    <phoneticPr fontId="11"/>
  </si>
  <si>
    <t>保険医療機関、保険薬局、老人保健施設または老人訪問看護ステーションとして既に医療機関コード等が付番されている場合</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11"/>
  </si>
  <si>
    <t>には、そのコードを「医療機関コード等」欄に記載してください。複数のコードを有する場合は、適宜様式を補正して、その全てを</t>
    <rPh sb="10" eb="12">
      <t>イリョウ</t>
    </rPh>
    <rPh sb="12" eb="14">
      <t>キカン</t>
    </rPh>
    <rPh sb="17" eb="18">
      <t>トウ</t>
    </rPh>
    <rPh sb="19" eb="20">
      <t>ラン</t>
    </rPh>
    <rPh sb="21" eb="23">
      <t>キサイ</t>
    </rPh>
    <rPh sb="30" eb="32">
      <t>フクスウ</t>
    </rPh>
    <rPh sb="37" eb="38">
      <t>ユウ</t>
    </rPh>
    <rPh sb="40" eb="42">
      <t>バアイ</t>
    </rPh>
    <rPh sb="44" eb="46">
      <t>テキギ</t>
    </rPh>
    <rPh sb="46" eb="48">
      <t>ヨウシキ</t>
    </rPh>
    <rPh sb="49" eb="51">
      <t>ホセイ</t>
    </rPh>
    <rPh sb="56" eb="57">
      <t>スベ</t>
    </rPh>
    <phoneticPr fontId="11"/>
  </si>
  <si>
    <t>記載してください。</t>
    <phoneticPr fontId="11"/>
  </si>
  <si>
    <t>（参考様式13）</t>
    <rPh sb="1" eb="3">
      <t>サンコウ</t>
    </rPh>
    <rPh sb="3" eb="5">
      <t>ヨウシキ</t>
    </rPh>
    <phoneticPr fontId="11"/>
  </si>
  <si>
    <t>指定更新申請に係る誓約書</t>
    <rPh sb="0" eb="2">
      <t>シテイ</t>
    </rPh>
    <rPh sb="2" eb="4">
      <t>コウシン</t>
    </rPh>
    <rPh sb="4" eb="6">
      <t>シンセイ</t>
    </rPh>
    <rPh sb="7" eb="8">
      <t>カカ</t>
    </rPh>
    <rPh sb="9" eb="12">
      <t>セイヤクショ</t>
    </rPh>
    <phoneticPr fontId="11"/>
  </si>
  <si>
    <t>　　　　板橋区介護予防・日常生活支援総合事業の指定更新申請を行うにあたり、下記のとおり誓約します。</t>
    <rPh sb="4" eb="7">
      <t>イタバシク</t>
    </rPh>
    <rPh sb="7" eb="9">
      <t>カイゴ</t>
    </rPh>
    <rPh sb="9" eb="11">
      <t>ヨボウ</t>
    </rPh>
    <rPh sb="12" eb="14">
      <t>ニチジョウ</t>
    </rPh>
    <rPh sb="14" eb="16">
      <t>セイカツ</t>
    </rPh>
    <rPh sb="16" eb="18">
      <t>シエン</t>
    </rPh>
    <rPh sb="18" eb="20">
      <t>ソウゴウ</t>
    </rPh>
    <rPh sb="20" eb="22">
      <t>ジギョウ</t>
    </rPh>
    <rPh sb="23" eb="25">
      <t>シテイ</t>
    </rPh>
    <rPh sb="25" eb="27">
      <t>コウシン</t>
    </rPh>
    <rPh sb="27" eb="29">
      <t>シンセイ</t>
    </rPh>
    <rPh sb="30" eb="31">
      <t>オコナ</t>
    </rPh>
    <rPh sb="37" eb="39">
      <t>カキ</t>
    </rPh>
    <rPh sb="43" eb="45">
      <t>セイヤク</t>
    </rPh>
    <phoneticPr fontId="11"/>
  </si>
  <si>
    <t>（第１号通所事業の指定更新について、事業所が所在する区市町村から既に指定更新を受けている場合）</t>
    <rPh sb="1" eb="2">
      <t>ダイ</t>
    </rPh>
    <rPh sb="3" eb="4">
      <t>ゴウ</t>
    </rPh>
    <rPh sb="4" eb="6">
      <t>ツウショ</t>
    </rPh>
    <rPh sb="6" eb="8">
      <t>ジギョウ</t>
    </rPh>
    <rPh sb="9" eb="11">
      <t>シテイ</t>
    </rPh>
    <rPh sb="11" eb="13">
      <t>コウシン</t>
    </rPh>
    <rPh sb="18" eb="20">
      <t>ジギョウ</t>
    </rPh>
    <rPh sb="20" eb="21">
      <t>ショ</t>
    </rPh>
    <rPh sb="22" eb="24">
      <t>ショザイ</t>
    </rPh>
    <rPh sb="26" eb="27">
      <t>ク</t>
    </rPh>
    <rPh sb="27" eb="29">
      <t>シチョウ</t>
    </rPh>
    <rPh sb="29" eb="30">
      <t>ソン</t>
    </rPh>
    <rPh sb="32" eb="33">
      <t>スデ</t>
    </rPh>
    <rPh sb="34" eb="36">
      <t>シテイ</t>
    </rPh>
    <rPh sb="36" eb="38">
      <t>コウシン</t>
    </rPh>
    <rPh sb="39" eb="40">
      <t>ウ</t>
    </rPh>
    <rPh sb="44" eb="46">
      <t>バアイ</t>
    </rPh>
    <phoneticPr fontId="11"/>
  </si>
  <si>
    <t>事業所が所在する区市町村から第１号通所事業の指定更新を受けていることを誓約します。当該指定（更新）通知書の写しについては別添のとおりです。</t>
    <rPh sb="17" eb="19">
      <t>ツウショ</t>
    </rPh>
    <rPh sb="24" eb="26">
      <t>コウシン</t>
    </rPh>
    <rPh sb="46" eb="48">
      <t>コウシン</t>
    </rPh>
    <phoneticPr fontId="11"/>
  </si>
  <si>
    <t>（第１号通所事業の指定更新について、事業所が所在する区市町村と板橋区からの指定更新を受けようとする日が同日の場合）</t>
    <rPh sb="1" eb="2">
      <t>ダイ</t>
    </rPh>
    <rPh sb="3" eb="4">
      <t>ゴウ</t>
    </rPh>
    <rPh sb="4" eb="6">
      <t>ツウショ</t>
    </rPh>
    <rPh sb="6" eb="8">
      <t>ジギョウ</t>
    </rPh>
    <rPh sb="9" eb="11">
      <t>シテイ</t>
    </rPh>
    <rPh sb="11" eb="13">
      <t>コウシン</t>
    </rPh>
    <rPh sb="18" eb="20">
      <t>ジギョウ</t>
    </rPh>
    <rPh sb="20" eb="21">
      <t>ショ</t>
    </rPh>
    <rPh sb="22" eb="24">
      <t>ショザイ</t>
    </rPh>
    <rPh sb="26" eb="27">
      <t>ク</t>
    </rPh>
    <rPh sb="27" eb="29">
      <t>シチョウ</t>
    </rPh>
    <rPh sb="29" eb="30">
      <t>ソン</t>
    </rPh>
    <rPh sb="31" eb="34">
      <t>イタバシク</t>
    </rPh>
    <rPh sb="37" eb="39">
      <t>シテイ</t>
    </rPh>
    <rPh sb="39" eb="41">
      <t>コウシン</t>
    </rPh>
    <rPh sb="42" eb="43">
      <t>ウ</t>
    </rPh>
    <rPh sb="49" eb="50">
      <t>ヒ</t>
    </rPh>
    <rPh sb="51" eb="53">
      <t>ドウジツ</t>
    </rPh>
    <rPh sb="54" eb="56">
      <t>バアイ</t>
    </rPh>
    <phoneticPr fontId="11"/>
  </si>
  <si>
    <t>事業所が所在する区市町村からの指定更新が決定し、指定（更新）通知書の交付を受けた場合は、交付を受けた日から１週間以内に当該指定（更新）通知書の写しを提出します。</t>
    <rPh sb="17" eb="19">
      <t>コウシン</t>
    </rPh>
    <rPh sb="27" eb="29">
      <t>コウシン</t>
    </rPh>
    <rPh sb="44" eb="46">
      <t>コウフ</t>
    </rPh>
    <rPh sb="47" eb="48">
      <t>ウ</t>
    </rPh>
    <rPh sb="50" eb="51">
      <t>ヒ</t>
    </rPh>
    <rPh sb="54" eb="56">
      <t>シュウカン</t>
    </rPh>
    <rPh sb="56" eb="58">
      <t>イナイ</t>
    </rPh>
    <rPh sb="59" eb="61">
      <t>トウガイ</t>
    </rPh>
    <rPh sb="61" eb="63">
      <t>シテイ</t>
    </rPh>
    <rPh sb="64" eb="66">
      <t>コウシン</t>
    </rPh>
    <rPh sb="67" eb="69">
      <t>ツウチ</t>
    </rPh>
    <rPh sb="69" eb="70">
      <t>ショ</t>
    </rPh>
    <rPh sb="71" eb="72">
      <t>ウツ</t>
    </rPh>
    <rPh sb="74" eb="76">
      <t>テイシュツ</t>
    </rPh>
    <phoneticPr fontId="11"/>
  </si>
  <si>
    <t>業務継続計画策定の有無</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</si>
</sst>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68" x14ac:knownFonts="1">
    <font>
      <sz val="12"/>
      <name val="ＭＳ Ｐゴシック"/>
      <family val="3"/>
      <charset val="128"/>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11"/>
      <color theme="1"/>
      <name val="ＭＳ Ｐゴシック"/>
      <family val="3"/>
      <charset val="128"/>
      <scheme val="minor"/>
    </font>
    <font>
      <sz val="14"/>
      <color rgb="FFFF0000"/>
      <name val="ＭＳ Ｐゴシック"/>
      <family val="3"/>
      <charset val="128"/>
    </font>
    <font>
      <sz val="9"/>
      <name val="HG丸ｺﾞｼｯｸM-PRO"/>
      <family val="3"/>
      <charset val="128"/>
    </font>
    <font>
      <b/>
      <sz val="8"/>
      <color rgb="FFFF0000"/>
      <name val="ＭＳ Ｐゴシック"/>
      <family val="3"/>
      <charset val="128"/>
    </font>
    <font>
      <b/>
      <sz val="12"/>
      <color theme="1"/>
      <name val="ＭＳ Ｐゴシック"/>
      <family val="3"/>
      <charset val="128"/>
      <scheme val="minor"/>
    </font>
    <font>
      <b/>
      <sz val="9"/>
      <color rgb="FFFF0000"/>
      <name val="ＭＳ Ｐゴシック"/>
      <family val="3"/>
      <charset val="128"/>
    </font>
    <font>
      <b/>
      <sz val="10"/>
      <color rgb="FFFF0000"/>
      <name val="ＭＳ Ｐゴシック"/>
      <family val="3"/>
      <charset val="128"/>
    </font>
    <font>
      <sz val="9"/>
      <name val="ＭＳ 明朝"/>
      <family val="1"/>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11"/>
      <color theme="1"/>
      <name val="ＭＳ Ｐゴシック"/>
      <family val="2"/>
      <charset val="128"/>
    </font>
    <font>
      <sz val="11"/>
      <color theme="1"/>
      <name val="ＭＳ ゴシック"/>
      <family val="3"/>
      <charset val="128"/>
    </font>
    <font>
      <sz val="9"/>
      <color theme="1"/>
      <name val="ＭＳ ゴシック"/>
      <family val="3"/>
      <charset val="128"/>
    </font>
    <font>
      <b/>
      <sz val="16"/>
      <name val="HGSｺﾞｼｯｸM"/>
      <family val="3"/>
      <charset val="128"/>
    </font>
    <font>
      <sz val="16"/>
      <name val="HGSｺﾞｼｯｸM"/>
      <family val="3"/>
      <charset val="128"/>
    </font>
    <font>
      <b/>
      <sz val="26"/>
      <name val="HGSｺﾞｼｯｸM"/>
      <family val="3"/>
      <charset val="128"/>
    </font>
    <font>
      <sz val="16"/>
      <name val="游ゴシック"/>
      <family val="3"/>
      <charset val="128"/>
    </font>
    <font>
      <sz val="16"/>
      <color rgb="FFFF0000"/>
      <name val="游ゴシック"/>
      <family val="3"/>
      <charset val="128"/>
    </font>
    <font>
      <sz val="10"/>
      <name val="HGSｺﾞｼｯｸM"/>
      <family val="3"/>
      <charset val="128"/>
    </font>
    <font>
      <sz val="9"/>
      <name val="HGSｺﾞｼｯｸM"/>
      <family val="3"/>
      <charset val="128"/>
    </font>
    <font>
      <sz val="12"/>
      <name val="HGSｺﾞｼｯｸM"/>
      <family val="3"/>
      <charset val="128"/>
    </font>
    <font>
      <b/>
      <sz val="12"/>
      <name val="HGSｺﾞｼｯｸM"/>
      <family val="3"/>
      <charset val="128"/>
    </font>
    <font>
      <sz val="24"/>
      <name val="HGSｺﾞｼｯｸM"/>
      <family val="3"/>
      <charset val="128"/>
    </font>
    <font>
      <b/>
      <sz val="24"/>
      <name val="HGSｺﾞｼｯｸM"/>
      <family val="3"/>
      <charset val="128"/>
    </font>
    <font>
      <sz val="24"/>
      <name val="ＭＳ Ｐゴシック"/>
      <family val="3"/>
      <charset val="128"/>
    </font>
    <font>
      <sz val="14"/>
      <name val="HG丸ｺﾞｼｯｸM-PRO"/>
      <family val="3"/>
      <charset val="128"/>
    </font>
    <font>
      <sz val="14"/>
      <name val="HGSｺﾞｼｯｸM"/>
      <family val="3"/>
      <charset val="128"/>
    </font>
    <font>
      <b/>
      <sz val="14"/>
      <name val="HGSｺﾞｼｯｸM"/>
      <family val="3"/>
      <charset val="128"/>
    </font>
    <font>
      <b/>
      <sz val="18"/>
      <name val="HGSｺﾞｼｯｸM"/>
      <family val="3"/>
      <charset val="128"/>
    </font>
    <font>
      <b/>
      <sz val="9"/>
      <color theme="1"/>
      <name val="ＭＳ Ｐゴシック"/>
      <family val="3"/>
      <charset val="128"/>
      <scheme val="minor"/>
    </font>
    <font>
      <sz val="9"/>
      <color rgb="FFFF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CCECFF"/>
        <bgColor indexed="64"/>
      </patternFill>
    </fill>
    <fill>
      <patternFill patternType="solid">
        <fgColor theme="0"/>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bottom style="hair">
        <color indexed="64"/>
      </bottom>
      <diagonal/>
    </border>
    <border>
      <left/>
      <right style="thin">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diagonalUp="1">
      <left style="medium">
        <color indexed="64"/>
      </left>
      <right/>
      <top style="medium">
        <color indexed="64"/>
      </top>
      <bottom style="dotted">
        <color indexed="64"/>
      </bottom>
      <diagonal style="thin">
        <color indexed="64"/>
      </diagonal>
    </border>
    <border diagonalUp="1">
      <left/>
      <right style="medium">
        <color indexed="64"/>
      </right>
      <top style="medium">
        <color indexed="64"/>
      </top>
      <bottom style="dotted">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ouble">
        <color indexed="64"/>
      </bottom>
      <diagonal/>
    </border>
    <border>
      <left/>
      <right/>
      <top/>
      <bottom style="dashed">
        <color indexed="64"/>
      </bottom>
      <diagonal/>
    </border>
    <border>
      <left style="medium">
        <color indexed="64"/>
      </left>
      <right style="medium">
        <color indexed="64"/>
      </right>
      <top style="hair">
        <color indexed="64"/>
      </top>
      <bottom style="thin">
        <color indexed="64"/>
      </bottom>
      <diagonal/>
    </border>
  </borders>
  <cellStyleXfs count="63">
    <xf numFmtId="0" fontId="0" fillId="0" borderId="0" applyBorder="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4"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 fillId="0" borderId="0"/>
    <xf numFmtId="0" fontId="13" fillId="0" borderId="0"/>
    <xf numFmtId="0" fontId="4" fillId="0" borderId="0" applyBorder="0"/>
    <xf numFmtId="0" fontId="4" fillId="0" borderId="0" applyBorder="0"/>
    <xf numFmtId="0" fontId="3" fillId="0" borderId="0"/>
    <xf numFmtId="0" fontId="3" fillId="0" borderId="0"/>
    <xf numFmtId="0" fontId="34" fillId="4" borderId="0" applyNumberFormat="0" applyBorder="0" applyAlignment="0" applyProtection="0">
      <alignment vertical="center"/>
    </xf>
    <xf numFmtId="0" fontId="7" fillId="0" borderId="0"/>
    <xf numFmtId="0" fontId="3" fillId="0" borderId="0"/>
    <xf numFmtId="0" fontId="4" fillId="0" borderId="0" applyBorder="0"/>
    <xf numFmtId="0" fontId="3" fillId="0" borderId="0"/>
    <xf numFmtId="0" fontId="36" fillId="0" borderId="0">
      <alignment vertical="center"/>
    </xf>
    <xf numFmtId="0" fontId="3" fillId="0" borderId="0"/>
    <xf numFmtId="0" fontId="4" fillId="0" borderId="0" applyBorder="0"/>
    <xf numFmtId="0" fontId="1" fillId="0" borderId="0">
      <alignment vertical="center"/>
    </xf>
    <xf numFmtId="0" fontId="4" fillId="0" borderId="0" applyBorder="0"/>
    <xf numFmtId="0" fontId="3" fillId="22" borderId="2" applyNumberFormat="0" applyFont="0" applyAlignment="0" applyProtection="0">
      <alignment vertical="center"/>
    </xf>
    <xf numFmtId="0" fontId="47" fillId="0" borderId="0">
      <alignment vertical="center"/>
    </xf>
    <xf numFmtId="0" fontId="13" fillId="0" borderId="0"/>
    <xf numFmtId="0" fontId="4" fillId="0" borderId="0" applyBorder="0"/>
    <xf numFmtId="0" fontId="3" fillId="0" borderId="0">
      <alignment vertical="center"/>
    </xf>
    <xf numFmtId="0" fontId="7" fillId="0" borderId="0"/>
  </cellStyleXfs>
  <cellXfs count="1061">
    <xf numFmtId="0" fontId="0" fillId="0" borderId="0" xfId="0"/>
    <xf numFmtId="0" fontId="12" fillId="0" borderId="0" xfId="0" applyFont="1"/>
    <xf numFmtId="0" fontId="4" fillId="0" borderId="0" xfId="0" applyFont="1" applyAlignment="1"/>
    <xf numFmtId="0" fontId="4" fillId="0" borderId="25" xfId="0" applyFont="1" applyBorder="1"/>
    <xf numFmtId="0" fontId="10" fillId="0" borderId="0" xfId="0" applyFont="1" applyAlignment="1">
      <alignment horizontal="left"/>
    </xf>
    <xf numFmtId="0" fontId="14" fillId="0" borderId="0" xfId="44" applyFont="1" applyAlignment="1">
      <alignment vertical="center"/>
    </xf>
    <xf numFmtId="0" fontId="3" fillId="0" borderId="0" xfId="45" applyFont="1" applyAlignment="1">
      <alignment horizontal="left" vertical="center"/>
    </xf>
    <xf numFmtId="0" fontId="5" fillId="0" borderId="0" xfId="44" applyFont="1" applyFill="1" applyBorder="1" applyAlignment="1">
      <alignment vertical="center"/>
    </xf>
    <xf numFmtId="0" fontId="5" fillId="0" borderId="13" xfId="45" applyFont="1" applyBorder="1" applyAlignment="1">
      <alignment vertical="center"/>
    </xf>
    <xf numFmtId="0" fontId="4" fillId="0" borderId="0" xfId="0" applyFont="1" applyAlignment="1">
      <alignment vertical="center"/>
    </xf>
    <xf numFmtId="0" fontId="4" fillId="0" borderId="0" xfId="0" applyFont="1"/>
    <xf numFmtId="0" fontId="4" fillId="0" borderId="0" xfId="0" applyFont="1" applyFill="1" applyBorder="1"/>
    <xf numFmtId="0" fontId="4" fillId="0" borderId="61" xfId="0" applyFont="1" applyBorder="1" applyAlignment="1">
      <alignment horizontal="center"/>
    </xf>
    <xf numFmtId="0" fontId="4" fillId="0" borderId="33" xfId="0" applyFont="1" applyBorder="1" applyAlignment="1">
      <alignment horizontal="center"/>
    </xf>
    <xf numFmtId="0" fontId="3" fillId="0" borderId="77" xfId="0" applyFont="1" applyBorder="1"/>
    <xf numFmtId="0" fontId="3" fillId="0" borderId="0" xfId="45" applyFont="1" applyBorder="1" applyAlignment="1">
      <alignment horizontal="left" vertical="center"/>
    </xf>
    <xf numFmtId="0" fontId="6" fillId="0" borderId="61" xfId="0" applyFont="1" applyBorder="1" applyAlignment="1">
      <alignment horizontal="center"/>
    </xf>
    <xf numFmtId="0" fontId="4" fillId="0" borderId="0" xfId="44" applyFont="1" applyAlignment="1">
      <alignment vertical="center"/>
    </xf>
    <xf numFmtId="0" fontId="4" fillId="0" borderId="0" xfId="44" applyFont="1" applyFill="1" applyBorder="1" applyAlignment="1">
      <alignment vertical="center"/>
    </xf>
    <xf numFmtId="0" fontId="5" fillId="0" borderId="0" xfId="49" applyFont="1"/>
    <xf numFmtId="0" fontId="4" fillId="0" borderId="0" xfId="49" applyFont="1"/>
    <xf numFmtId="0" fontId="3" fillId="0" borderId="0" xfId="43" applyFont="1" applyAlignment="1">
      <alignment vertical="center"/>
    </xf>
    <xf numFmtId="0" fontId="3" fillId="0" borderId="0" xfId="43" applyFont="1" applyFill="1" applyAlignment="1">
      <alignment vertical="center"/>
    </xf>
    <xf numFmtId="0" fontId="2" fillId="0" borderId="0" xfId="43" applyFont="1" applyAlignment="1">
      <alignment vertical="center"/>
    </xf>
    <xf numFmtId="0" fontId="3" fillId="0" borderId="0" xfId="43" applyFont="1" applyFill="1" applyBorder="1" applyAlignment="1">
      <alignment vertical="center"/>
    </xf>
    <xf numFmtId="0" fontId="3" fillId="0" borderId="0" xfId="51" applyFont="1" applyBorder="1" applyAlignment="1">
      <alignment vertical="center"/>
    </xf>
    <xf numFmtId="0" fontId="16" fillId="0" borderId="0" xfId="43" applyFont="1" applyAlignment="1">
      <alignment vertical="center"/>
    </xf>
    <xf numFmtId="0" fontId="3" fillId="0" borderId="0" xfId="43" applyFont="1" applyBorder="1" applyAlignment="1">
      <alignment vertical="center" textRotation="255"/>
    </xf>
    <xf numFmtId="0" fontId="3" fillId="0" borderId="0" xfId="50" applyFont="1" applyBorder="1" applyAlignment="1">
      <alignment vertical="center" textRotation="255"/>
    </xf>
    <xf numFmtId="0" fontId="3" fillId="0" borderId="13" xfId="51" applyFont="1" applyBorder="1" applyAlignment="1">
      <alignment vertical="center"/>
    </xf>
    <xf numFmtId="0" fontId="3" fillId="0" borderId="24" xfId="51" applyFont="1" applyBorder="1" applyAlignment="1">
      <alignment vertical="center"/>
    </xf>
    <xf numFmtId="0" fontId="3" fillId="0" borderId="35" xfId="51" applyFont="1" applyBorder="1" applyAlignment="1">
      <alignment vertical="center"/>
    </xf>
    <xf numFmtId="0" fontId="3" fillId="0" borderId="0" xfId="43" applyFont="1" applyBorder="1" applyAlignment="1">
      <alignment horizontal="centerContinuous" vertical="center"/>
    </xf>
    <xf numFmtId="0" fontId="3" fillId="0" borderId="0" xfId="51" applyFont="1" applyBorder="1" applyAlignment="1">
      <alignment vertical="center" wrapText="1"/>
    </xf>
    <xf numFmtId="0" fontId="3" fillId="0" borderId="0" xfId="51" applyFont="1" applyAlignment="1">
      <alignment vertical="center"/>
    </xf>
    <xf numFmtId="0" fontId="3" fillId="0" borderId="0" xfId="43" applyFont="1" applyBorder="1" applyAlignment="1">
      <alignment vertical="center" wrapText="1"/>
    </xf>
    <xf numFmtId="0" fontId="3" fillId="0" borderId="0" xfId="50" applyFont="1" applyBorder="1" applyAlignment="1">
      <alignment vertical="center"/>
    </xf>
    <xf numFmtId="0" fontId="14" fillId="0" borderId="13" xfId="50" applyFont="1" applyBorder="1" applyAlignment="1">
      <alignment horizontal="left" vertical="center" shrinkToFit="1"/>
    </xf>
    <xf numFmtId="0" fontId="3" fillId="0" borderId="0" xfId="43" applyFont="1" applyBorder="1" applyAlignment="1">
      <alignment vertical="center" shrinkToFit="1"/>
    </xf>
    <xf numFmtId="0" fontId="3" fillId="0" borderId="0" xfId="50" applyFont="1" applyBorder="1" applyAlignment="1">
      <alignment vertical="center" shrinkToFit="1"/>
    </xf>
    <xf numFmtId="0" fontId="6" fillId="0" borderId="0" xfId="43" applyFont="1" applyBorder="1" applyAlignment="1">
      <alignment vertical="center"/>
    </xf>
    <xf numFmtId="0" fontId="7" fillId="0" borderId="0" xfId="43" applyFont="1" applyAlignment="1">
      <alignment vertical="center"/>
    </xf>
    <xf numFmtId="0" fontId="7" fillId="0" borderId="0" xfId="43" applyFont="1" applyBorder="1" applyAlignment="1">
      <alignment vertical="center"/>
    </xf>
    <xf numFmtId="0" fontId="6" fillId="0" borderId="0" xfId="54" applyFont="1" applyAlignment="1">
      <alignment horizontal="left"/>
    </xf>
    <xf numFmtId="0" fontId="6" fillId="0" borderId="0" xfId="53" applyFont="1" applyAlignment="1">
      <alignment horizontal="left"/>
    </xf>
    <xf numFmtId="0" fontId="6" fillId="0" borderId="0" xfId="54" applyFont="1" applyFill="1" applyAlignment="1">
      <alignment horizontal="left"/>
    </xf>
    <xf numFmtId="0" fontId="3" fillId="0" borderId="0" xfId="41" applyFont="1"/>
    <xf numFmtId="0" fontId="3" fillId="0" borderId="0" xfId="0" applyFont="1" applyBorder="1" applyAlignment="1">
      <alignment horizontal="center" vertical="center" shrinkToFit="1"/>
    </xf>
    <xf numFmtId="0" fontId="3" fillId="0" borderId="0" xfId="51" applyFont="1" applyBorder="1" applyAlignment="1">
      <alignment horizontal="center" vertical="center"/>
    </xf>
    <xf numFmtId="0" fontId="3" fillId="0" borderId="35" xfId="51" applyFont="1" applyBorder="1" applyAlignment="1">
      <alignment horizontal="center" vertical="center"/>
    </xf>
    <xf numFmtId="0" fontId="3" fillId="0" borderId="0" xfId="43" applyFont="1" applyBorder="1" applyAlignment="1">
      <alignment horizontal="center" vertical="center"/>
    </xf>
    <xf numFmtId="0" fontId="4" fillId="0" borderId="34" xfId="0" applyFont="1" applyBorder="1"/>
    <xf numFmtId="0" fontId="3" fillId="0" borderId="60" xfId="0" applyFont="1" applyBorder="1"/>
    <xf numFmtId="0" fontId="4" fillId="0" borderId="77" xfId="0" applyFont="1" applyBorder="1"/>
    <xf numFmtId="0" fontId="4" fillId="0" borderId="32" xfId="0" applyFont="1" applyBorder="1"/>
    <xf numFmtId="0" fontId="3" fillId="0" borderId="63" xfId="0" applyFont="1" applyBorder="1"/>
    <xf numFmtId="0" fontId="3" fillId="0" borderId="51" xfId="0" applyFont="1" applyBorder="1"/>
    <xf numFmtId="0" fontId="16" fillId="0" borderId="0" xfId="43" applyFont="1" applyBorder="1" applyAlignment="1">
      <alignment vertical="center"/>
    </xf>
    <xf numFmtId="0" fontId="16" fillId="0" borderId="39" xfId="43" applyFont="1" applyBorder="1" applyAlignment="1">
      <alignment vertical="center"/>
    </xf>
    <xf numFmtId="0" fontId="7" fillId="0" borderId="13" xfId="43" applyFont="1" applyBorder="1" applyAlignment="1">
      <alignment vertical="center"/>
    </xf>
    <xf numFmtId="0" fontId="16" fillId="0" borderId="13" xfId="43" applyFont="1" applyBorder="1" applyAlignment="1">
      <alignment vertical="center"/>
    </xf>
    <xf numFmtId="0" fontId="16" fillId="0" borderId="19" xfId="43" applyFont="1" applyBorder="1" applyAlignment="1">
      <alignment vertical="center"/>
    </xf>
    <xf numFmtId="0" fontId="0" fillId="0" borderId="13" xfId="51" applyFont="1" applyBorder="1" applyAlignment="1">
      <alignment vertical="center"/>
    </xf>
    <xf numFmtId="0" fontId="37" fillId="0" borderId="0" xfId="43" applyFont="1" applyBorder="1" applyAlignment="1">
      <alignment vertical="center" wrapText="1"/>
    </xf>
    <xf numFmtId="0" fontId="6" fillId="0" borderId="0" xfId="43" applyFont="1" applyAlignment="1">
      <alignment horizontal="center" vertical="center"/>
    </xf>
    <xf numFmtId="0" fontId="3" fillId="0" borderId="11" xfId="0" applyFont="1" applyBorder="1" applyAlignment="1">
      <alignment horizontal="center" vertical="center" shrinkToFit="1"/>
    </xf>
    <xf numFmtId="0" fontId="3" fillId="0" borderId="0" xfId="44" applyFont="1" applyBorder="1" applyAlignment="1">
      <alignment vertical="center"/>
    </xf>
    <xf numFmtId="0" fontId="40" fillId="0" borderId="0" xfId="43" applyFont="1" applyFill="1" applyAlignment="1">
      <alignment vertical="center"/>
    </xf>
    <xf numFmtId="0" fontId="4" fillId="24" borderId="75" xfId="0" applyFont="1" applyFill="1" applyBorder="1" applyAlignment="1">
      <alignment vertical="center" shrinkToFit="1"/>
    </xf>
    <xf numFmtId="0" fontId="0" fillId="24" borderId="91" xfId="0" applyFont="1" applyFill="1" applyBorder="1" applyAlignment="1">
      <alignment vertical="center" shrinkToFit="1"/>
    </xf>
    <xf numFmtId="0" fontId="0" fillId="24" borderId="88" xfId="0" applyFont="1" applyFill="1" applyBorder="1" applyAlignment="1">
      <alignment vertical="center" shrinkToFit="1"/>
    </xf>
    <xf numFmtId="0" fontId="4" fillId="24" borderId="51" xfId="0" applyFont="1" applyFill="1" applyBorder="1" applyAlignment="1">
      <alignment horizontal="center" vertical="center"/>
    </xf>
    <xf numFmtId="0" fontId="0" fillId="24" borderId="63" xfId="0" applyFont="1" applyFill="1" applyBorder="1" applyAlignment="1">
      <alignment vertical="center" textRotation="255" shrinkToFit="1"/>
    </xf>
    <xf numFmtId="0" fontId="3" fillId="0" borderId="0" xfId="45" applyAlignment="1">
      <alignment vertical="center"/>
    </xf>
    <xf numFmtId="0" fontId="9" fillId="0" borderId="0" xfId="45" applyFont="1" applyAlignment="1">
      <alignment horizontal="left" vertical="center"/>
    </xf>
    <xf numFmtId="0" fontId="14" fillId="0" borderId="0" xfId="45" applyFont="1" applyAlignment="1">
      <alignment vertical="center"/>
    </xf>
    <xf numFmtId="0" fontId="0" fillId="0" borderId="0" xfId="45" applyFont="1" applyAlignment="1">
      <alignment horizontal="left" vertical="center"/>
    </xf>
    <xf numFmtId="0" fontId="4" fillId="0" borderId="0" xfId="41" applyFont="1"/>
    <xf numFmtId="0" fontId="3" fillId="0" borderId="0" xfId="41"/>
    <xf numFmtId="0" fontId="8" fillId="0" borderId="0" xfId="45" applyFont="1" applyAlignment="1">
      <alignment horizontal="left" vertical="center"/>
    </xf>
    <xf numFmtId="0" fontId="3" fillId="0" borderId="0" xfId="45" applyBorder="1" applyAlignment="1">
      <alignment vertical="center"/>
    </xf>
    <xf numFmtId="0" fontId="3" fillId="0" borderId="13" xfId="45" applyBorder="1" applyAlignment="1">
      <alignment vertical="center"/>
    </xf>
    <xf numFmtId="0" fontId="3" fillId="0" borderId="0" xfId="41" applyFont="1" applyFill="1" applyBorder="1" applyAlignment="1">
      <alignment vertical="center"/>
    </xf>
    <xf numFmtId="0" fontId="4" fillId="0" borderId="0" xfId="41" applyFont="1" applyFill="1" applyBorder="1" applyAlignment="1">
      <alignment vertical="center"/>
    </xf>
    <xf numFmtId="0" fontId="3" fillId="0" borderId="0" xfId="41" applyFont="1" applyBorder="1"/>
    <xf numFmtId="0" fontId="16" fillId="0" borderId="17" xfId="45" applyFont="1" applyFill="1" applyBorder="1" applyAlignment="1">
      <alignment horizontal="center" vertical="center"/>
    </xf>
    <xf numFmtId="0" fontId="5" fillId="0" borderId="10" xfId="45" applyFont="1" applyFill="1" applyBorder="1" applyAlignment="1">
      <alignment horizontal="center" vertical="center"/>
    </xf>
    <xf numFmtId="0" fontId="16" fillId="0" borderId="10" xfId="45" applyFont="1" applyFill="1" applyBorder="1" applyAlignment="1">
      <alignment horizontal="center" vertical="center"/>
    </xf>
    <xf numFmtId="0" fontId="5" fillId="0" borderId="10" xfId="45" applyFont="1" applyFill="1" applyBorder="1" applyAlignment="1">
      <alignment vertical="center"/>
    </xf>
    <xf numFmtId="0" fontId="3" fillId="0" borderId="13" xfId="45" applyFont="1" applyFill="1" applyBorder="1" applyAlignment="1">
      <alignment vertical="center"/>
    </xf>
    <xf numFmtId="0" fontId="3" fillId="0" borderId="0" xfId="45" applyFont="1" applyFill="1" applyBorder="1" applyAlignment="1">
      <alignment vertical="center"/>
    </xf>
    <xf numFmtId="0" fontId="3" fillId="0" borderId="17" xfId="45" applyBorder="1" applyAlignment="1">
      <alignment vertical="center"/>
    </xf>
    <xf numFmtId="0" fontId="3" fillId="0" borderId="0" xfId="45" applyFont="1" applyFill="1" applyBorder="1" applyAlignment="1">
      <alignment horizontal="center" vertical="center"/>
    </xf>
    <xf numFmtId="0" fontId="16" fillId="0" borderId="0" xfId="45" applyFont="1" applyFill="1" applyBorder="1" applyAlignment="1">
      <alignment horizontal="left" vertical="center"/>
    </xf>
    <xf numFmtId="0" fontId="35" fillId="0" borderId="0" xfId="43" applyFont="1" applyAlignment="1">
      <alignment vertical="center"/>
    </xf>
    <xf numFmtId="0" fontId="35" fillId="0" borderId="0" xfId="45" applyFont="1" applyBorder="1" applyAlignment="1">
      <alignment horizontal="right" vertical="center"/>
    </xf>
    <xf numFmtId="0" fontId="35" fillId="0" borderId="0" xfId="45" applyFont="1" applyAlignment="1">
      <alignment vertical="center"/>
    </xf>
    <xf numFmtId="0" fontId="3" fillId="0" borderId="0" xfId="45" applyFont="1" applyAlignment="1">
      <alignment vertical="center"/>
    </xf>
    <xf numFmtId="0" fontId="6" fillId="0" borderId="0" xfId="43" applyFont="1" applyAlignment="1">
      <alignment vertical="center"/>
    </xf>
    <xf numFmtId="0" fontId="41" fillId="0" borderId="0" xfId="43" applyFont="1" applyAlignment="1">
      <alignment vertical="center"/>
    </xf>
    <xf numFmtId="0" fontId="35" fillId="0" borderId="0" xfId="45" applyFont="1" applyBorder="1" applyAlignment="1">
      <alignment horizontal="center" vertical="center"/>
    </xf>
    <xf numFmtId="0" fontId="6" fillId="0" borderId="0" xfId="43" applyFont="1"/>
    <xf numFmtId="0" fontId="4" fillId="0" borderId="0" xfId="43"/>
    <xf numFmtId="0" fontId="6" fillId="0" borderId="0" xfId="45" applyFont="1" applyAlignment="1">
      <alignment vertical="center"/>
    </xf>
    <xf numFmtId="0" fontId="3" fillId="0" borderId="11" xfId="44" applyFont="1" applyFill="1" applyBorder="1" applyAlignment="1">
      <alignment horizontal="center" vertical="center"/>
    </xf>
    <xf numFmtId="0" fontId="3" fillId="24" borderId="23" xfId="45" applyFont="1" applyFill="1" applyBorder="1" applyAlignment="1">
      <alignment horizontal="center" vertical="center"/>
    </xf>
    <xf numFmtId="0" fontId="5" fillId="0" borderId="11" xfId="45" applyFont="1" applyFill="1" applyBorder="1" applyAlignment="1">
      <alignment vertical="center"/>
    </xf>
    <xf numFmtId="0" fontId="16" fillId="0" borderId="16" xfId="45" applyFont="1" applyBorder="1" applyAlignment="1">
      <alignment vertical="center" shrinkToFit="1"/>
    </xf>
    <xf numFmtId="0" fontId="16" fillId="0" borderId="12" xfId="45" applyFont="1" applyBorder="1" applyAlignment="1">
      <alignment vertical="center" shrinkToFit="1"/>
    </xf>
    <xf numFmtId="0" fontId="0" fillId="24" borderId="23" xfId="45" applyFont="1" applyFill="1" applyBorder="1" applyAlignment="1">
      <alignment horizontal="center" vertical="center"/>
    </xf>
    <xf numFmtId="0" fontId="16" fillId="0" borderId="23" xfId="45" applyFont="1" applyBorder="1" applyAlignment="1">
      <alignment horizontal="center" vertical="center"/>
    </xf>
    <xf numFmtId="0" fontId="15" fillId="0" borderId="65" xfId="45" applyFont="1" applyBorder="1" applyAlignment="1">
      <alignment horizontal="center" vertical="center"/>
    </xf>
    <xf numFmtId="0" fontId="9" fillId="0" borderId="0" xfId="43" applyFont="1" applyAlignment="1">
      <alignment vertical="center"/>
    </xf>
    <xf numFmtId="0" fontId="15" fillId="0" borderId="12" xfId="43" applyFont="1" applyBorder="1" applyAlignment="1">
      <alignment vertical="center"/>
    </xf>
    <xf numFmtId="0" fontId="14" fillId="0" borderId="0" xfId="50" applyFont="1" applyBorder="1" applyAlignment="1">
      <alignment horizontal="left" vertical="center" shrinkToFit="1"/>
    </xf>
    <xf numFmtId="0" fontId="3" fillId="0" borderId="38" xfId="43" applyFont="1" applyBorder="1" applyAlignment="1">
      <alignment vertical="center"/>
    </xf>
    <xf numFmtId="0" fontId="2" fillId="0" borderId="0" xfId="43" applyFont="1" applyAlignment="1">
      <alignment vertical="center" shrinkToFit="1"/>
    </xf>
    <xf numFmtId="0" fontId="3" fillId="0" borderId="0" xfId="43" applyFont="1" applyAlignment="1"/>
    <xf numFmtId="0" fontId="3" fillId="0" borderId="10" xfId="45" applyFont="1" applyBorder="1" applyAlignment="1">
      <alignment vertical="center" shrinkToFit="1"/>
    </xf>
    <xf numFmtId="0" fontId="17" fillId="0" borderId="10" xfId="45" applyFont="1" applyBorder="1" applyAlignment="1">
      <alignment vertical="center" shrinkToFit="1"/>
    </xf>
    <xf numFmtId="0" fontId="5" fillId="0" borderId="11" xfId="45" applyFont="1" applyBorder="1" applyAlignment="1">
      <alignment vertical="center" shrinkToFit="1"/>
    </xf>
    <xf numFmtId="0" fontId="44" fillId="0" borderId="0" xfId="43" applyFont="1" applyFill="1" applyAlignment="1">
      <alignment vertical="center"/>
    </xf>
    <xf numFmtId="0" fontId="3" fillId="0" borderId="0" xfId="43" applyFont="1" applyAlignment="1">
      <alignment horizontal="left" vertical="center" wrapText="1"/>
    </xf>
    <xf numFmtId="0" fontId="3" fillId="0" borderId="0" xfId="43" applyFont="1" applyAlignment="1">
      <alignment horizontal="center" vertical="center" wrapText="1"/>
    </xf>
    <xf numFmtId="0" fontId="3" fillId="0" borderId="0" xfId="43" applyFont="1" applyAlignment="1">
      <alignment horizontal="center" vertical="top" wrapText="1"/>
    </xf>
    <xf numFmtId="0" fontId="3" fillId="0" borderId="38" xfId="45" applyBorder="1" applyAlignment="1">
      <alignment vertical="center"/>
    </xf>
    <xf numFmtId="0" fontId="16" fillId="0" borderId="18" xfId="45" applyFont="1" applyBorder="1" applyAlignment="1">
      <alignment vertical="center" shrinkToFit="1"/>
    </xf>
    <xf numFmtId="0" fontId="3" fillId="0" borderId="39" xfId="45" applyFont="1" applyFill="1" applyBorder="1" applyAlignment="1">
      <alignment horizontal="center" vertical="center"/>
    </xf>
    <xf numFmtId="0" fontId="16" fillId="0" borderId="38" xfId="45" applyFont="1" applyFill="1" applyBorder="1" applyAlignment="1">
      <alignment horizontal="left" vertical="center"/>
    </xf>
    <xf numFmtId="0" fontId="15" fillId="0" borderId="83" xfId="45" applyFont="1" applyBorder="1" applyAlignment="1">
      <alignment horizontal="center" vertical="center"/>
    </xf>
    <xf numFmtId="0" fontId="3" fillId="0" borderId="38" xfId="41" applyFont="1" applyBorder="1"/>
    <xf numFmtId="0" fontId="3" fillId="0" borderId="0" xfId="43" applyFont="1" applyBorder="1" applyAlignment="1">
      <alignment vertical="center"/>
    </xf>
    <xf numFmtId="0" fontId="0" fillId="0" borderId="0" xfId="0" applyFont="1" applyBorder="1" applyAlignment="1">
      <alignment horizontal="left" vertical="center" shrinkToFit="1"/>
    </xf>
    <xf numFmtId="0" fontId="0" fillId="0" borderId="39" xfId="0" applyFont="1" applyBorder="1" applyAlignment="1">
      <alignment horizontal="left" vertical="center" shrinkToFit="1"/>
    </xf>
    <xf numFmtId="0" fontId="0" fillId="0" borderId="38" xfId="0" applyFont="1" applyBorder="1" applyAlignment="1">
      <alignment horizontal="left" vertical="center" shrinkToFit="1"/>
    </xf>
    <xf numFmtId="0" fontId="3" fillId="0" borderId="0" xfId="43" applyFont="1" applyAlignment="1">
      <alignment horizontal="center" vertical="center"/>
    </xf>
    <xf numFmtId="0" fontId="3" fillId="0" borderId="0" xfId="43" applyFont="1" applyAlignment="1">
      <alignment horizontal="left" vertical="top" wrapText="1"/>
    </xf>
    <xf numFmtId="0" fontId="3" fillId="0" borderId="24" xfId="45" applyBorder="1" applyAlignment="1">
      <alignment vertical="center"/>
    </xf>
    <xf numFmtId="0" fontId="3" fillId="0" borderId="11" xfId="0" applyFont="1" applyBorder="1" applyAlignment="1">
      <alignment vertical="center"/>
    </xf>
    <xf numFmtId="0" fontId="3" fillId="0" borderId="11" xfId="45" applyBorder="1" applyAlignment="1">
      <alignment vertical="center"/>
    </xf>
    <xf numFmtId="49" fontId="16" fillId="0" borderId="10" xfId="45" applyNumberFormat="1" applyFont="1" applyFill="1" applyBorder="1" applyAlignment="1">
      <alignment horizontal="center" vertical="center"/>
    </xf>
    <xf numFmtId="0" fontId="4" fillId="24" borderId="61" xfId="0" applyFont="1" applyFill="1" applyBorder="1" applyAlignment="1">
      <alignment horizontal="center" vertical="center"/>
    </xf>
    <xf numFmtId="0" fontId="50" fillId="0" borderId="0" xfId="49" applyFont="1" applyFill="1" applyAlignment="1">
      <alignment vertical="center"/>
    </xf>
    <xf numFmtId="0" fontId="51" fillId="0" borderId="0" xfId="49" applyFont="1"/>
    <xf numFmtId="0" fontId="51" fillId="0" borderId="0" xfId="49" applyFont="1" applyFill="1"/>
    <xf numFmtId="0" fontId="51" fillId="0" borderId="0" xfId="49" applyFont="1" applyBorder="1" applyAlignment="1">
      <alignment vertical="center"/>
    </xf>
    <xf numFmtId="0" fontId="50" fillId="0" borderId="0" xfId="49" applyFont="1" applyAlignment="1">
      <alignment shrinkToFit="1"/>
    </xf>
    <xf numFmtId="0" fontId="51" fillId="0" borderId="0" xfId="49" applyFont="1" applyAlignment="1"/>
    <xf numFmtId="0" fontId="51" fillId="0" borderId="0" xfId="49" applyFont="1" applyBorder="1" applyAlignment="1">
      <alignment horizontal="center"/>
    </xf>
    <xf numFmtId="0" fontId="51" fillId="0" borderId="0" xfId="49" applyFont="1" applyBorder="1" applyAlignment="1">
      <alignment horizontal="right" vertical="center"/>
    </xf>
    <xf numFmtId="0" fontId="51" fillId="0" borderId="0" xfId="49" applyFont="1" applyBorder="1" applyAlignment="1">
      <alignment horizontal="center" vertical="center"/>
    </xf>
    <xf numFmtId="0" fontId="51" fillId="0" borderId="0" xfId="49" applyFont="1" applyAlignment="1">
      <alignment horizontal="right"/>
    </xf>
    <xf numFmtId="0" fontId="51" fillId="0" borderId="0" xfId="49" applyFont="1" applyAlignment="1">
      <alignment vertical="center" shrinkToFit="1"/>
    </xf>
    <xf numFmtId="0" fontId="51" fillId="0" borderId="0" xfId="49" applyFont="1" applyBorder="1" applyAlignment="1">
      <alignment vertical="center" shrinkToFit="1"/>
    </xf>
    <xf numFmtId="0" fontId="51" fillId="0" borderId="0" xfId="49" applyFont="1" applyBorder="1"/>
    <xf numFmtId="0" fontId="51" fillId="0" borderId="0" xfId="49" applyFont="1" applyAlignment="1">
      <alignment vertical="center"/>
    </xf>
    <xf numFmtId="0" fontId="50" fillId="0" borderId="0" xfId="49" applyFont="1" applyAlignment="1">
      <alignment vertical="center"/>
    </xf>
    <xf numFmtId="0" fontId="50" fillId="0" borderId="0" xfId="49" applyFont="1" applyBorder="1" applyAlignment="1">
      <alignment vertical="center"/>
    </xf>
    <xf numFmtId="0" fontId="51" fillId="26" borderId="17" xfId="49" applyFont="1" applyFill="1" applyBorder="1" applyAlignment="1">
      <alignment horizontal="center" vertical="center"/>
    </xf>
    <xf numFmtId="0" fontId="51" fillId="26" borderId="23" xfId="49" applyFont="1" applyFill="1" applyBorder="1" applyAlignment="1">
      <alignment horizontal="center" vertical="center"/>
    </xf>
    <xf numFmtId="0" fontId="51" fillId="26" borderId="40" xfId="49" applyFont="1" applyFill="1" applyBorder="1" applyAlignment="1">
      <alignment horizontal="center" vertical="center"/>
    </xf>
    <xf numFmtId="0" fontId="51" fillId="0" borderId="0" xfId="49" applyFont="1" applyBorder="1" applyAlignment="1">
      <alignment horizontal="right"/>
    </xf>
    <xf numFmtId="11" fontId="51" fillId="0" borderId="0" xfId="49" applyNumberFormat="1" applyFont="1" applyBorder="1" applyAlignment="1">
      <alignment horizontal="center"/>
    </xf>
    <xf numFmtId="11" fontId="51" fillId="0" borderId="0" xfId="49" applyNumberFormat="1" applyFont="1" applyBorder="1" applyAlignment="1"/>
    <xf numFmtId="0" fontId="51" fillId="0" borderId="72" xfId="49" applyFont="1" applyBorder="1" applyAlignment="1">
      <alignment horizontal="center"/>
    </xf>
    <xf numFmtId="0" fontId="51" fillId="0" borderId="56" xfId="49" applyFont="1" applyBorder="1" applyAlignment="1">
      <alignment horizontal="center"/>
    </xf>
    <xf numFmtId="0" fontId="51" fillId="0" borderId="57" xfId="49" applyFont="1" applyBorder="1" applyAlignment="1">
      <alignment horizontal="center"/>
    </xf>
    <xf numFmtId="0" fontId="51" fillId="0" borderId="31" xfId="49" applyFont="1" applyBorder="1" applyAlignment="1">
      <alignment horizontal="center"/>
    </xf>
    <xf numFmtId="0" fontId="51" fillId="0" borderId="55" xfId="49" applyFont="1" applyBorder="1" applyAlignment="1">
      <alignment horizontal="center"/>
    </xf>
    <xf numFmtId="0" fontId="51" fillId="0" borderId="53" xfId="49" applyFont="1" applyBorder="1" applyAlignment="1">
      <alignment horizontal="center" vertical="center"/>
    </xf>
    <xf numFmtId="0" fontId="51" fillId="0" borderId="23" xfId="49" applyFont="1" applyBorder="1" applyAlignment="1">
      <alignment horizontal="center" vertical="center"/>
    </xf>
    <xf numFmtId="0" fontId="51" fillId="0" borderId="10" xfId="49" applyFont="1" applyBorder="1" applyAlignment="1">
      <alignment horizontal="center" vertical="center"/>
    </xf>
    <xf numFmtId="0" fontId="51" fillId="0" borderId="24" xfId="49" applyFont="1" applyBorder="1"/>
    <xf numFmtId="0" fontId="51" fillId="0" borderId="68" xfId="49" applyFont="1" applyBorder="1"/>
    <xf numFmtId="0" fontId="51" fillId="0" borderId="89" xfId="49" applyFont="1" applyBorder="1"/>
    <xf numFmtId="0" fontId="51" fillId="0" borderId="19" xfId="49" applyFont="1" applyBorder="1"/>
    <xf numFmtId="0" fontId="51" fillId="0" borderId="71" xfId="49" applyFont="1" applyBorder="1"/>
    <xf numFmtId="0" fontId="51" fillId="0" borderId="128" xfId="49" applyFont="1" applyBorder="1" applyAlignment="1">
      <alignment horizontal="center" vertical="center"/>
    </xf>
    <xf numFmtId="0" fontId="51" fillId="0" borderId="103" xfId="49" applyFont="1" applyBorder="1" applyAlignment="1">
      <alignment horizontal="center" vertical="center"/>
    </xf>
    <xf numFmtId="0" fontId="51" fillId="0" borderId="104" xfId="49" applyFont="1" applyBorder="1" applyAlignment="1">
      <alignment horizontal="center" vertical="center"/>
    </xf>
    <xf numFmtId="0" fontId="51" fillId="0" borderId="84" xfId="49" applyFont="1" applyBorder="1" applyAlignment="1">
      <alignment horizontal="center" vertical="center"/>
    </xf>
    <xf numFmtId="0" fontId="51" fillId="0" borderId="83" xfId="49" applyFont="1" applyBorder="1" applyAlignment="1">
      <alignment horizontal="center" vertical="center"/>
    </xf>
    <xf numFmtId="0" fontId="53" fillId="0" borderId="0" xfId="0" applyFont="1" applyAlignment="1">
      <alignment horizontal="center"/>
    </xf>
    <xf numFmtId="0" fontId="53" fillId="0" borderId="0" xfId="0" applyFont="1" applyAlignment="1"/>
    <xf numFmtId="0" fontId="53" fillId="0" borderId="23" xfId="0" applyFont="1" applyBorder="1" applyAlignment="1">
      <alignment horizontal="center"/>
    </xf>
    <xf numFmtId="20" fontId="53" fillId="0" borderId="23" xfId="0" applyNumberFormat="1" applyFont="1" applyBorder="1" applyAlignment="1">
      <alignment horizontal="center"/>
    </xf>
    <xf numFmtId="0" fontId="53" fillId="0" borderId="0" xfId="0" applyFont="1" applyBorder="1" applyAlignment="1"/>
    <xf numFmtId="0" fontId="53" fillId="26" borderId="23" xfId="0" applyFont="1" applyFill="1" applyBorder="1" applyAlignment="1">
      <alignment horizontal="center"/>
    </xf>
    <xf numFmtId="20" fontId="53" fillId="26" borderId="23" xfId="0" applyNumberFormat="1" applyFont="1" applyFill="1" applyBorder="1" applyAlignment="1">
      <alignment horizontal="center"/>
    </xf>
    <xf numFmtId="0" fontId="53" fillId="0" borderId="0" xfId="0" applyFont="1" applyFill="1" applyAlignment="1">
      <alignment horizontal="center"/>
    </xf>
    <xf numFmtId="0" fontId="54" fillId="0" borderId="0" xfId="0" applyFont="1" applyAlignment="1"/>
    <xf numFmtId="0" fontId="51" fillId="27" borderId="127" xfId="49" applyFont="1" applyFill="1" applyBorder="1" applyAlignment="1">
      <alignment horizontal="center" vertical="center"/>
    </xf>
    <xf numFmtId="0" fontId="51" fillId="26" borderId="0" xfId="49" applyFont="1" applyFill="1" applyBorder="1" applyAlignment="1">
      <alignment horizontal="center" vertical="center"/>
    </xf>
    <xf numFmtId="0" fontId="51" fillId="0" borderId="14" xfId="49" applyFont="1" applyBorder="1" applyAlignment="1">
      <alignment horizontal="center" vertical="center"/>
    </xf>
    <xf numFmtId="0" fontId="51" fillId="0" borderId="0" xfId="49" applyFont="1" applyFill="1" applyBorder="1" applyAlignment="1">
      <alignment horizontal="center" vertical="center"/>
    </xf>
    <xf numFmtId="0" fontId="51" fillId="0" borderId="0" xfId="49" applyFont="1" applyFill="1" applyBorder="1" applyAlignment="1">
      <alignment horizontal="center" vertical="center" wrapText="1" shrinkToFit="1"/>
    </xf>
    <xf numFmtId="0" fontId="55" fillId="0" borderId="0" xfId="49" applyFont="1" applyFill="1" applyBorder="1" applyAlignment="1">
      <alignment horizontal="center" vertical="center" wrapText="1"/>
    </xf>
    <xf numFmtId="0" fontId="51" fillId="0" borderId="0" xfId="49" applyFont="1" applyFill="1" applyBorder="1" applyAlignment="1">
      <alignment horizontal="center" vertical="center" wrapText="1"/>
    </xf>
    <xf numFmtId="0" fontId="51" fillId="0" borderId="17" xfId="49" applyFont="1" applyBorder="1" applyAlignment="1">
      <alignment horizontal="center" vertical="center"/>
    </xf>
    <xf numFmtId="0" fontId="51" fillId="0" borderId="56" xfId="49" applyFont="1" applyBorder="1" applyAlignment="1">
      <alignment horizontal="center" vertical="center"/>
    </xf>
    <xf numFmtId="0" fontId="51" fillId="26" borderId="12" xfId="49" applyFont="1" applyFill="1" applyBorder="1" applyAlignment="1">
      <alignment horizontal="center" vertical="center"/>
    </xf>
    <xf numFmtId="0" fontId="51" fillId="27" borderId="136" xfId="49" applyFont="1" applyFill="1" applyBorder="1" applyAlignment="1">
      <alignment horizontal="center" vertical="center"/>
    </xf>
    <xf numFmtId="0" fontId="51" fillId="26" borderId="30" xfId="49" applyFont="1" applyFill="1" applyBorder="1" applyAlignment="1">
      <alignment horizontal="center" vertical="center"/>
    </xf>
    <xf numFmtId="0" fontId="51" fillId="0" borderId="11" xfId="49" applyFont="1" applyBorder="1" applyAlignment="1">
      <alignment horizontal="center" vertical="center"/>
    </xf>
    <xf numFmtId="0" fontId="51" fillId="26" borderId="11" xfId="49" applyFont="1" applyFill="1" applyBorder="1" applyAlignment="1">
      <alignment horizontal="center" vertical="center"/>
    </xf>
    <xf numFmtId="0" fontId="51" fillId="0" borderId="43" xfId="49" applyFont="1" applyBorder="1" applyAlignment="1">
      <alignment horizontal="center" vertical="center"/>
    </xf>
    <xf numFmtId="0" fontId="51" fillId="27" borderId="87" xfId="49" applyFont="1" applyFill="1" applyBorder="1" applyAlignment="1">
      <alignment horizontal="center" vertical="center"/>
    </xf>
    <xf numFmtId="0" fontId="57" fillId="0" borderId="0" xfId="49" applyFont="1"/>
    <xf numFmtId="0" fontId="59" fillId="0" borderId="0" xfId="49" applyFont="1"/>
    <xf numFmtId="0" fontId="60" fillId="0" borderId="0" xfId="49" applyFont="1" applyAlignment="1">
      <alignment vertical="center"/>
    </xf>
    <xf numFmtId="0" fontId="59" fillId="0" borderId="0" xfId="49" applyFont="1" applyFill="1"/>
    <xf numFmtId="0" fontId="61" fillId="0" borderId="0" xfId="49" applyFont="1"/>
    <xf numFmtId="0" fontId="59" fillId="0" borderId="46" xfId="49" applyFont="1" applyBorder="1"/>
    <xf numFmtId="0" fontId="59" fillId="0" borderId="32" xfId="49" applyFont="1" applyBorder="1"/>
    <xf numFmtId="0" fontId="59" fillId="0" borderId="47" xfId="49" applyFont="1" applyBorder="1"/>
    <xf numFmtId="0" fontId="38" fillId="0" borderId="0" xfId="53" applyFont="1" applyAlignment="1">
      <alignment vertical="top"/>
    </xf>
    <xf numFmtId="0" fontId="14" fillId="0" borderId="0" xfId="49" applyFont="1"/>
    <xf numFmtId="0" fontId="62" fillId="0" borderId="0" xfId="53" applyFont="1" applyAlignment="1">
      <alignment vertical="top"/>
    </xf>
    <xf numFmtId="0" fontId="4" fillId="0" borderId="0" xfId="49" applyFont="1" applyAlignment="1"/>
    <xf numFmtId="0" fontId="4" fillId="0" borderId="0" xfId="49" applyFont="1" applyAlignment="1">
      <alignment horizontal="left"/>
    </xf>
    <xf numFmtId="0" fontId="9" fillId="0" borderId="0" xfId="49" applyFont="1" applyAlignment="1">
      <alignment vertical="top"/>
    </xf>
    <xf numFmtId="0" fontId="4" fillId="0" borderId="0" xfId="49" applyFont="1" applyAlignment="1">
      <alignment vertical="center"/>
    </xf>
    <xf numFmtId="0" fontId="4" fillId="0" borderId="0" xfId="49" applyFont="1" applyAlignment="1">
      <alignment vertical="top" wrapText="1"/>
    </xf>
    <xf numFmtId="0" fontId="63" fillId="0" borderId="0" xfId="49" applyFont="1" applyAlignment="1">
      <alignment vertical="center"/>
    </xf>
    <xf numFmtId="0" fontId="57" fillId="0" borderId="0" xfId="49" applyFont="1" applyAlignment="1"/>
    <xf numFmtId="0" fontId="57" fillId="0" borderId="0" xfId="49" applyFont="1" applyAlignment="1">
      <alignment horizontal="left"/>
    </xf>
    <xf numFmtId="0" fontId="58" fillId="0" borderId="0" xfId="49" applyFont="1" applyAlignment="1">
      <alignment vertical="top"/>
    </xf>
    <xf numFmtId="0" fontId="57" fillId="0" borderId="0" xfId="49" applyFont="1" applyAlignment="1">
      <alignment vertical="center"/>
    </xf>
    <xf numFmtId="0" fontId="57" fillId="0" borderId="0" xfId="49" applyFont="1" applyAlignment="1">
      <alignment vertical="top" wrapText="1"/>
    </xf>
    <xf numFmtId="0" fontId="55" fillId="0" borderId="0" xfId="49" applyFont="1"/>
    <xf numFmtId="0" fontId="56" fillId="0" borderId="0" xfId="53" applyFont="1" applyAlignment="1">
      <alignment horizontal="left"/>
    </xf>
    <xf numFmtId="0" fontId="63" fillId="0" borderId="0" xfId="49" applyFont="1"/>
    <xf numFmtId="0" fontId="63" fillId="0" borderId="0" xfId="49" applyFont="1" applyAlignment="1"/>
    <xf numFmtId="0" fontId="63" fillId="0" borderId="0" xfId="49" applyFont="1" applyAlignment="1">
      <alignment horizontal="left"/>
    </xf>
    <xf numFmtId="0" fontId="63" fillId="0" borderId="0" xfId="53" applyFont="1" applyAlignment="1">
      <alignment horizontal="left"/>
    </xf>
    <xf numFmtId="0" fontId="63" fillId="0" borderId="0" xfId="53" applyFont="1" applyAlignment="1"/>
    <xf numFmtId="0" fontId="64" fillId="0" borderId="0" xfId="49" applyFont="1" applyAlignment="1">
      <alignment vertical="center"/>
    </xf>
    <xf numFmtId="0" fontId="64" fillId="0" borderId="0" xfId="49" applyFont="1" applyAlignment="1">
      <alignment vertical="top"/>
    </xf>
    <xf numFmtId="0" fontId="63" fillId="0" borderId="0" xfId="49" applyFont="1" applyAlignment="1">
      <alignment vertical="top" wrapText="1"/>
    </xf>
    <xf numFmtId="0" fontId="63" fillId="0" borderId="0" xfId="54" applyFont="1" applyAlignment="1">
      <alignment horizontal="left"/>
    </xf>
    <xf numFmtId="0" fontId="14" fillId="0" borderId="0" xfId="53" applyFont="1" applyAlignment="1">
      <alignment horizontal="left"/>
    </xf>
    <xf numFmtId="0" fontId="65" fillId="0" borderId="0" xfId="49" applyFont="1"/>
    <xf numFmtId="0" fontId="65" fillId="0" borderId="0" xfId="49" applyFont="1" applyBorder="1" applyAlignment="1">
      <alignment horizontal="right" vertical="center"/>
    </xf>
    <xf numFmtId="0" fontId="65" fillId="0" borderId="0" xfId="49" applyFont="1" applyAlignment="1">
      <alignment vertical="center"/>
    </xf>
    <xf numFmtId="0" fontId="65" fillId="0" borderId="0" xfId="49" applyFont="1" applyAlignment="1"/>
    <xf numFmtId="0" fontId="64" fillId="0" borderId="0" xfId="53" applyFont="1" applyAlignment="1">
      <alignment horizontal="left"/>
    </xf>
    <xf numFmtId="0" fontId="64" fillId="0" borderId="0" xfId="54" applyFont="1" applyFill="1" applyAlignment="1">
      <alignment horizontal="left"/>
    </xf>
    <xf numFmtId="0" fontId="51" fillId="0" borderId="56" xfId="49" applyFont="1" applyBorder="1" applyAlignment="1">
      <alignment horizontal="center" vertical="center"/>
    </xf>
    <xf numFmtId="0" fontId="51" fillId="0" borderId="23" xfId="49" applyFont="1" applyBorder="1" applyAlignment="1">
      <alignment horizontal="center" vertical="center"/>
    </xf>
    <xf numFmtId="0" fontId="51" fillId="27" borderId="0" xfId="49" applyFont="1" applyFill="1" applyBorder="1" applyAlignment="1">
      <alignment horizontal="center" vertical="center"/>
    </xf>
    <xf numFmtId="0" fontId="51" fillId="27" borderId="40" xfId="49" applyFont="1" applyFill="1" applyBorder="1" applyAlignment="1">
      <alignment horizontal="center" vertical="center"/>
    </xf>
    <xf numFmtId="0" fontId="51" fillId="27" borderId="12" xfId="49" applyFont="1" applyFill="1" applyBorder="1" applyAlignment="1">
      <alignment horizontal="center" vertical="center"/>
    </xf>
    <xf numFmtId="0" fontId="51" fillId="0" borderId="53" xfId="49" applyFont="1" applyBorder="1" applyAlignment="1">
      <alignment horizontal="center" vertical="center"/>
    </xf>
    <xf numFmtId="0" fontId="51" fillId="27" borderId="30" xfId="49" applyFont="1" applyFill="1" applyBorder="1" applyAlignment="1">
      <alignment horizontal="center" vertical="center"/>
    </xf>
    <xf numFmtId="0" fontId="51" fillId="0" borderId="0" xfId="49" applyFont="1" applyBorder="1" applyAlignment="1">
      <alignment horizontal="center" vertical="center"/>
    </xf>
    <xf numFmtId="0" fontId="51" fillId="0" borderId="0" xfId="49" applyFont="1" applyBorder="1" applyAlignment="1">
      <alignment horizontal="right" vertical="center"/>
    </xf>
    <xf numFmtId="0" fontId="53" fillId="0" borderId="23" xfId="0" applyFont="1" applyBorder="1" applyAlignment="1">
      <alignment horizontal="center"/>
    </xf>
    <xf numFmtId="176" fontId="51" fillId="0" borderId="126" xfId="49" applyNumberFormat="1" applyFont="1" applyBorder="1" applyAlignment="1">
      <alignment horizontal="center" vertical="center"/>
    </xf>
    <xf numFmtId="176" fontId="51" fillId="0" borderId="123" xfId="49" applyNumberFormat="1" applyFont="1" applyBorder="1" applyAlignment="1">
      <alignment horizontal="center" vertical="center"/>
    </xf>
    <xf numFmtId="176" fontId="51" fillId="0" borderId="137" xfId="49" applyNumberFormat="1" applyFont="1" applyBorder="1" applyAlignment="1">
      <alignment horizontal="center" vertical="center"/>
    </xf>
    <xf numFmtId="176" fontId="51" fillId="0" borderId="97" xfId="49" applyNumberFormat="1" applyFont="1" applyBorder="1" applyAlignment="1">
      <alignment horizontal="center" vertical="center"/>
    </xf>
    <xf numFmtId="176" fontId="51" fillId="0" borderId="124" xfId="49" applyNumberFormat="1" applyFont="1" applyBorder="1" applyAlignment="1">
      <alignment horizontal="center" vertical="center"/>
    </xf>
    <xf numFmtId="176" fontId="51" fillId="0" borderId="138" xfId="49" applyNumberFormat="1" applyFont="1" applyBorder="1" applyAlignment="1">
      <alignment horizontal="center" vertical="center"/>
    </xf>
    <xf numFmtId="176" fontId="51" fillId="0" borderId="110" xfId="49" applyNumberFormat="1" applyFont="1" applyBorder="1" applyAlignment="1">
      <alignment horizontal="center" vertical="center"/>
    </xf>
    <xf numFmtId="176" fontId="51" fillId="0" borderId="139" xfId="49" applyNumberFormat="1" applyFont="1" applyBorder="1" applyAlignment="1">
      <alignment horizontal="center" vertical="center"/>
    </xf>
    <xf numFmtId="176" fontId="51" fillId="0" borderId="140" xfId="49" applyNumberFormat="1" applyFont="1" applyBorder="1" applyAlignment="1">
      <alignment horizontal="center" vertical="center"/>
    </xf>
    <xf numFmtId="176" fontId="51" fillId="0" borderId="11" xfId="49" applyNumberFormat="1" applyFont="1" applyBorder="1" applyAlignment="1">
      <alignment horizontal="center" vertical="center"/>
    </xf>
    <xf numFmtId="176" fontId="51" fillId="0" borderId="23" xfId="49" applyNumberFormat="1" applyFont="1" applyBorder="1" applyAlignment="1">
      <alignment horizontal="center" vertical="center"/>
    </xf>
    <xf numFmtId="2" fontId="51" fillId="0" borderId="0" xfId="49" applyNumberFormat="1" applyFont="1" applyFill="1" applyBorder="1" applyAlignment="1">
      <alignment horizontal="center" vertical="center"/>
    </xf>
    <xf numFmtId="2" fontId="51" fillId="0" borderId="0" xfId="49" applyNumberFormat="1" applyFont="1" applyFill="1" applyBorder="1" applyAlignment="1">
      <alignment horizontal="center" vertical="center" wrapText="1" shrinkToFit="1"/>
    </xf>
    <xf numFmtId="2" fontId="51" fillId="0" borderId="0" xfId="49" applyNumberFormat="1" applyFont="1" applyFill="1" applyBorder="1" applyAlignment="1">
      <alignment horizontal="center" vertical="center" wrapText="1"/>
    </xf>
    <xf numFmtId="2" fontId="51" fillId="26" borderId="11" xfId="49" applyNumberFormat="1" applyFont="1" applyFill="1" applyBorder="1" applyAlignment="1">
      <alignment horizontal="center" vertical="center"/>
    </xf>
    <xf numFmtId="2" fontId="51" fillId="26" borderId="23" xfId="49" applyNumberFormat="1" applyFont="1" applyFill="1" applyBorder="1" applyAlignment="1">
      <alignment horizontal="center" vertical="center"/>
    </xf>
    <xf numFmtId="0" fontId="51" fillId="26" borderId="11" xfId="49" applyNumberFormat="1" applyFont="1" applyFill="1" applyBorder="1" applyAlignment="1">
      <alignment horizontal="center" vertical="center"/>
    </xf>
    <xf numFmtId="0" fontId="51" fillId="26" borderId="23" xfId="49" applyNumberFormat="1" applyFont="1" applyFill="1" applyBorder="1" applyAlignment="1">
      <alignment horizontal="center" vertical="center"/>
    </xf>
    <xf numFmtId="176" fontId="51" fillId="27" borderId="87" xfId="49" applyNumberFormat="1" applyFont="1" applyFill="1" applyBorder="1" applyAlignment="1">
      <alignment horizontal="center" vertical="center"/>
    </xf>
    <xf numFmtId="176" fontId="51" fillId="27" borderId="127" xfId="49" applyNumberFormat="1" applyFont="1" applyFill="1" applyBorder="1" applyAlignment="1">
      <alignment horizontal="center" vertical="center"/>
    </xf>
    <xf numFmtId="176" fontId="51" fillId="27" borderId="136" xfId="49" applyNumberFormat="1" applyFont="1" applyFill="1" applyBorder="1" applyAlignment="1">
      <alignment horizontal="center" vertical="center"/>
    </xf>
    <xf numFmtId="176" fontId="51" fillId="0" borderId="17" xfId="49" applyNumberFormat="1" applyFont="1" applyBorder="1" applyAlignment="1">
      <alignment horizontal="center" vertical="center"/>
    </xf>
    <xf numFmtId="0" fontId="17" fillId="0" borderId="0" xfId="43" applyFont="1" applyAlignment="1">
      <alignment vertical="center"/>
    </xf>
    <xf numFmtId="0" fontId="15" fillId="0" borderId="84" xfId="43" applyFont="1" applyBorder="1" applyAlignment="1">
      <alignment vertical="center"/>
    </xf>
    <xf numFmtId="0" fontId="15" fillId="0" borderId="103" xfId="43" applyFont="1" applyBorder="1" applyAlignment="1">
      <alignment vertical="center"/>
    </xf>
    <xf numFmtId="0" fontId="15" fillId="0" borderId="66" xfId="43" applyFont="1" applyBorder="1" applyAlignment="1">
      <alignment vertical="center"/>
    </xf>
    <xf numFmtId="0" fontId="35" fillId="24" borderId="145" xfId="42" applyFont="1" applyFill="1" applyBorder="1" applyAlignment="1">
      <alignment horizontal="center" vertical="center" wrapText="1"/>
    </xf>
    <xf numFmtId="0" fontId="49" fillId="0" borderId="17" xfId="42" applyFont="1" applyFill="1" applyBorder="1" applyAlignment="1">
      <alignment vertical="center" wrapText="1"/>
    </xf>
    <xf numFmtId="0" fontId="49" fillId="0" borderId="10" xfId="42" applyFont="1" applyFill="1" applyBorder="1" applyAlignment="1">
      <alignment vertical="center" wrapText="1"/>
    </xf>
    <xf numFmtId="0" fontId="49" fillId="0" borderId="11" xfId="42" applyFont="1" applyFill="1" applyBorder="1" applyAlignment="1">
      <alignment vertical="center" wrapText="1"/>
    </xf>
    <xf numFmtId="0" fontId="49" fillId="0" borderId="152" xfId="42" applyFont="1" applyFill="1" applyBorder="1" applyAlignment="1">
      <alignment vertical="center" wrapText="1"/>
    </xf>
    <xf numFmtId="0" fontId="49" fillId="0" borderId="153" xfId="42" applyFont="1" applyFill="1" applyBorder="1" applyAlignment="1">
      <alignment vertical="center" wrapText="1"/>
    </xf>
    <xf numFmtId="0" fontId="49" fillId="0" borderId="151" xfId="42" applyFont="1" applyFill="1" applyBorder="1" applyAlignment="1">
      <alignment vertical="center" wrapText="1"/>
    </xf>
    <xf numFmtId="0" fontId="49" fillId="0" borderId="18" xfId="42" applyFont="1" applyFill="1" applyBorder="1" applyAlignment="1">
      <alignment vertical="center" wrapText="1"/>
    </xf>
    <xf numFmtId="0" fontId="35" fillId="0" borderId="17" xfId="42" applyFont="1" applyFill="1" applyBorder="1" applyAlignment="1">
      <alignment vertical="center" wrapText="1"/>
    </xf>
    <xf numFmtId="0" fontId="35" fillId="0" borderId="10" xfId="42" applyFont="1" applyFill="1" applyBorder="1" applyAlignment="1">
      <alignment vertical="center" wrapText="1"/>
    </xf>
    <xf numFmtId="0" fontId="41" fillId="0" borderId="0" xfId="43" applyFont="1" applyAlignment="1"/>
    <xf numFmtId="0" fontId="5" fillId="0" borderId="0" xfId="43" applyFont="1" applyAlignment="1">
      <alignment vertical="center"/>
    </xf>
    <xf numFmtId="0" fontId="3" fillId="0" borderId="18" xfId="43" applyFont="1" applyBorder="1" applyAlignment="1">
      <alignment vertical="center"/>
    </xf>
    <xf numFmtId="0" fontId="3" fillId="0" borderId="12" xfId="43" applyFont="1" applyBorder="1" applyAlignment="1">
      <alignment vertical="center"/>
    </xf>
    <xf numFmtId="0" fontId="3" fillId="0" borderId="39" xfId="43" applyFont="1" applyBorder="1" applyAlignment="1">
      <alignment vertical="center"/>
    </xf>
    <xf numFmtId="0" fontId="3" fillId="0" borderId="69" xfId="43" applyFont="1" applyBorder="1" applyAlignment="1">
      <alignment vertical="center"/>
    </xf>
    <xf numFmtId="0" fontId="3" fillId="0" borderId="24" xfId="43" applyFont="1" applyBorder="1" applyAlignment="1">
      <alignment vertical="center"/>
    </xf>
    <xf numFmtId="0" fontId="3" fillId="0" borderId="19" xfId="43" applyFont="1" applyBorder="1" applyAlignment="1">
      <alignment vertical="center"/>
    </xf>
    <xf numFmtId="0" fontId="3" fillId="0" borderId="68" xfId="43" applyFont="1" applyBorder="1" applyAlignment="1">
      <alignment vertical="center"/>
    </xf>
    <xf numFmtId="0" fontId="6" fillId="0" borderId="0" xfId="0" applyFont="1" applyBorder="1" applyAlignment="1">
      <alignment horizontal="left" vertical="top"/>
    </xf>
    <xf numFmtId="0" fontId="66" fillId="0" borderId="0" xfId="43" applyFont="1" applyFill="1" applyAlignment="1">
      <alignment vertical="center"/>
    </xf>
    <xf numFmtId="0" fontId="49" fillId="0" borderId="39" xfId="42" applyFont="1" applyFill="1" applyBorder="1" applyAlignment="1">
      <alignment vertical="center" wrapText="1"/>
    </xf>
    <xf numFmtId="0" fontId="49" fillId="0" borderId="0" xfId="42" applyFont="1" applyFill="1" applyBorder="1" applyAlignment="1">
      <alignment vertical="center" wrapText="1"/>
    </xf>
    <xf numFmtId="0" fontId="49" fillId="0" borderId="38" xfId="42" applyFont="1" applyFill="1" applyBorder="1" applyAlignment="1">
      <alignment vertical="center" wrapText="1"/>
    </xf>
    <xf numFmtId="0" fontId="48" fillId="0" borderId="10" xfId="42" applyFont="1" applyFill="1" applyBorder="1" applyAlignment="1">
      <alignment vertical="center" wrapText="1"/>
    </xf>
    <xf numFmtId="0" fontId="48" fillId="0" borderId="11" xfId="42" applyFont="1" applyFill="1" applyBorder="1" applyAlignment="1">
      <alignment vertical="center" wrapText="1"/>
    </xf>
    <xf numFmtId="0" fontId="8" fillId="0" borderId="0" xfId="43" applyFont="1" applyAlignment="1">
      <alignment horizontal="center" vertical="center"/>
    </xf>
    <xf numFmtId="0" fontId="3" fillId="0" borderId="0" xfId="43" applyFont="1" applyBorder="1" applyAlignment="1">
      <alignment vertical="center"/>
    </xf>
    <xf numFmtId="0" fontId="0" fillId="0" borderId="0" xfId="43" applyFont="1" applyAlignment="1">
      <alignment horizontal="left" vertical="top" wrapText="1"/>
    </xf>
    <xf numFmtId="0" fontId="3" fillId="0" borderId="0" xfId="43" applyFont="1" applyAlignment="1">
      <alignment horizontal="left" vertical="top" wrapText="1"/>
    </xf>
    <xf numFmtId="0" fontId="8" fillId="0" borderId="0" xfId="43" applyFont="1" applyAlignment="1">
      <alignment horizontal="center" vertical="center" wrapText="1"/>
    </xf>
    <xf numFmtId="0" fontId="3" fillId="0" borderId="0" xfId="43" applyFont="1" applyAlignment="1">
      <alignment horizontal="center" vertical="center"/>
    </xf>
    <xf numFmtId="0" fontId="4" fillId="0" borderId="61" xfId="50" applyFont="1" applyBorder="1" applyAlignment="1"/>
    <xf numFmtId="0" fontId="6" fillId="0" borderId="61" xfId="50" applyFont="1" applyBorder="1" applyAlignment="1"/>
    <xf numFmtId="0" fontId="4" fillId="0" borderId="0" xfId="50" applyFont="1" applyAlignment="1"/>
    <xf numFmtId="0" fontId="4" fillId="0" borderId="156" xfId="50" applyFont="1" applyBorder="1" applyAlignment="1"/>
    <xf numFmtId="0" fontId="6" fillId="0" borderId="156" xfId="50" applyFont="1" applyBorder="1" applyAlignment="1"/>
    <xf numFmtId="0" fontId="4" fillId="0" borderId="0" xfId="50" applyFont="1"/>
    <xf numFmtId="0" fontId="67" fillId="0" borderId="0" xfId="50" applyFont="1" applyAlignment="1">
      <alignment horizontal="right" vertical="top" shrinkToFit="1"/>
    </xf>
    <xf numFmtId="0" fontId="35" fillId="0" borderId="0" xfId="0" applyFont="1" applyAlignment="1">
      <alignment horizontal="left"/>
    </xf>
    <xf numFmtId="0" fontId="0" fillId="0" borderId="0" xfId="43" applyFont="1" applyAlignment="1">
      <alignment vertical="center"/>
    </xf>
    <xf numFmtId="0" fontId="0" fillId="0" borderId="0" xfId="43" applyFont="1" applyAlignment="1">
      <alignment horizontal="left" vertical="center"/>
    </xf>
    <xf numFmtId="0" fontId="0" fillId="0" borderId="0" xfId="43" applyFont="1" applyAlignment="1">
      <alignment vertical="top" wrapText="1"/>
    </xf>
    <xf numFmtId="0" fontId="3" fillId="0" borderId="0" xfId="43" applyFont="1" applyAlignment="1">
      <alignment vertical="top" wrapText="1"/>
    </xf>
    <xf numFmtId="0" fontId="3" fillId="0" borderId="0" xfId="43" applyFont="1" applyBorder="1" applyAlignment="1">
      <alignment vertical="center"/>
    </xf>
    <xf numFmtId="0" fontId="3" fillId="0" borderId="0" xfId="43" applyFont="1" applyAlignment="1">
      <alignment horizontal="center" vertical="center"/>
    </xf>
    <xf numFmtId="0" fontId="49" fillId="0" borderId="16" xfId="42" applyFont="1" applyFill="1" applyBorder="1" applyAlignment="1">
      <alignment horizontal="center" vertical="center" wrapText="1"/>
    </xf>
    <xf numFmtId="0" fontId="49" fillId="0" borderId="12" xfId="42" applyFont="1" applyFill="1" applyBorder="1" applyAlignment="1">
      <alignment horizontal="center" vertical="center" wrapText="1"/>
    </xf>
    <xf numFmtId="0" fontId="49" fillId="0" borderId="12" xfId="42" applyFont="1" applyFill="1" applyBorder="1" applyAlignment="1">
      <alignment horizontal="left" vertical="center" wrapText="1"/>
    </xf>
    <xf numFmtId="0" fontId="49" fillId="0" borderId="18" xfId="42" applyFont="1" applyFill="1" applyBorder="1" applyAlignment="1">
      <alignment horizontal="left" vertical="center" wrapText="1"/>
    </xf>
    <xf numFmtId="0" fontId="4" fillId="24" borderId="144" xfId="0" applyFont="1" applyFill="1" applyBorder="1" applyAlignment="1">
      <alignment horizontal="center" vertical="center"/>
    </xf>
    <xf numFmtId="0" fontId="4" fillId="0" borderId="144" xfId="0" applyFont="1" applyBorder="1" applyAlignment="1">
      <alignment horizontal="center"/>
    </xf>
    <xf numFmtId="0" fontId="6" fillId="0" borderId="144" xfId="0" applyFont="1" applyBorder="1" applyAlignment="1">
      <alignment horizontal="center"/>
    </xf>
    <xf numFmtId="0" fontId="17" fillId="0" borderId="10" xfId="43" applyFont="1" applyBorder="1" applyAlignment="1">
      <alignment vertical="center"/>
    </xf>
    <xf numFmtId="0" fontId="17" fillId="0" borderId="11" xfId="43" applyFont="1" applyBorder="1" applyAlignment="1">
      <alignment vertical="center"/>
    </xf>
    <xf numFmtId="0" fontId="3" fillId="0" borderId="19" xfId="43" applyFont="1" applyFill="1" applyBorder="1" applyAlignment="1">
      <alignment vertical="center"/>
    </xf>
    <xf numFmtId="0" fontId="3" fillId="0" borderId="24" xfId="43" applyFont="1" applyFill="1" applyBorder="1" applyAlignment="1">
      <alignment vertical="center"/>
    </xf>
    <xf numFmtId="0" fontId="17" fillId="0" borderId="39" xfId="43" applyFont="1" applyFill="1" applyBorder="1" applyAlignment="1">
      <alignment vertical="center"/>
    </xf>
    <xf numFmtId="0" fontId="17" fillId="0" borderId="38" xfId="43" applyFont="1" applyFill="1" applyBorder="1" applyAlignment="1">
      <alignment vertical="center"/>
    </xf>
    <xf numFmtId="0" fontId="3" fillId="0" borderId="39" xfId="43" applyFont="1" applyFill="1" applyBorder="1" applyAlignment="1">
      <alignment vertical="center"/>
    </xf>
    <xf numFmtId="0" fontId="3" fillId="0" borderId="38" xfId="43" applyFont="1" applyFill="1" applyBorder="1" applyAlignment="1">
      <alignment vertical="center"/>
    </xf>
    <xf numFmtId="0" fontId="17" fillId="0" borderId="16" xfId="43" applyFont="1" applyFill="1" applyBorder="1" applyAlignment="1">
      <alignment vertical="center"/>
    </xf>
    <xf numFmtId="0" fontId="17" fillId="0" borderId="18" xfId="43" applyFont="1" applyFill="1" applyBorder="1" applyAlignment="1">
      <alignment vertical="center"/>
    </xf>
    <xf numFmtId="0" fontId="4" fillId="24" borderId="51" xfId="0" applyFont="1" applyFill="1" applyBorder="1" applyAlignment="1">
      <alignment horizontal="center" vertical="center" textRotation="255" shrinkToFit="1"/>
    </xf>
    <xf numFmtId="0" fontId="4" fillId="24" borderId="60" xfId="0" applyFont="1" applyFill="1" applyBorder="1" applyAlignment="1">
      <alignment horizontal="center" vertical="center" textRotation="255" shrinkToFit="1"/>
    </xf>
    <xf numFmtId="0" fontId="5" fillId="0" borderId="25" xfId="50" applyFont="1" applyFill="1" applyBorder="1" applyAlignment="1">
      <alignment horizontal="left" vertical="center" shrinkToFit="1"/>
    </xf>
    <xf numFmtId="0" fontId="5" fillId="0" borderId="0" xfId="50" applyFont="1" applyFill="1" applyBorder="1" applyAlignment="1">
      <alignment horizontal="left" vertical="center" shrinkToFit="1"/>
    </xf>
    <xf numFmtId="0" fontId="5" fillId="0" borderId="26" xfId="50" applyFont="1" applyFill="1" applyBorder="1" applyAlignment="1">
      <alignment horizontal="left" vertical="center" shrinkToFit="1"/>
    </xf>
    <xf numFmtId="0" fontId="5" fillId="0" borderId="33" xfId="50" applyFont="1" applyFill="1" applyBorder="1" applyAlignment="1">
      <alignment horizontal="left" vertical="center" shrinkToFit="1"/>
    </xf>
    <xf numFmtId="0" fontId="5" fillId="0" borderId="13" xfId="50" applyFont="1" applyFill="1" applyBorder="1" applyAlignment="1">
      <alignment horizontal="left" vertical="center" shrinkToFit="1"/>
    </xf>
    <xf numFmtId="0" fontId="5" fillId="0" borderId="21" xfId="5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76" xfId="0" applyFont="1" applyFill="1" applyBorder="1" applyAlignment="1">
      <alignment horizontal="left" vertical="center" shrinkToFit="1"/>
    </xf>
    <xf numFmtId="0" fontId="5" fillId="0" borderId="6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4" fillId="24" borderId="61" xfId="50" applyFont="1" applyFill="1" applyBorder="1" applyAlignment="1">
      <alignment horizontal="center" vertical="center"/>
    </xf>
    <xf numFmtId="0" fontId="4" fillId="24" borderId="60" xfId="50" applyFont="1" applyFill="1" applyBorder="1" applyAlignment="1">
      <alignment horizontal="center" vertical="center"/>
    </xf>
    <xf numFmtId="0" fontId="8" fillId="0" borderId="0" xfId="0" applyFont="1" applyAlignment="1">
      <alignment horizontal="center" vertical="center" wrapText="1"/>
    </xf>
    <xf numFmtId="0" fontId="5" fillId="0" borderId="32"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3" fillId="24" borderId="65" xfId="0" applyFont="1" applyFill="1" applyBorder="1" applyAlignment="1">
      <alignment horizontal="center" vertical="center" shrinkToFit="1"/>
    </xf>
    <xf numFmtId="0" fontId="3" fillId="24" borderId="84" xfId="0" applyFont="1" applyFill="1" applyBorder="1" applyAlignment="1">
      <alignment horizontal="center" vertical="center" shrinkToFit="1"/>
    </xf>
    <xf numFmtId="0" fontId="3" fillId="24" borderId="48" xfId="0" applyFont="1" applyFill="1" applyBorder="1" applyAlignment="1">
      <alignment horizontal="center" vertical="center" shrinkToFit="1"/>
    </xf>
    <xf numFmtId="0" fontId="3" fillId="24" borderId="54" xfId="0" applyFont="1" applyFill="1" applyBorder="1" applyAlignment="1">
      <alignment horizontal="center" vertical="center" shrinkToFit="1"/>
    </xf>
    <xf numFmtId="0" fontId="0" fillId="24" borderId="27" xfId="0" applyFont="1" applyFill="1" applyBorder="1" applyAlignment="1">
      <alignment horizontal="center" vertical="center"/>
    </xf>
    <xf numFmtId="0" fontId="4" fillId="24" borderId="30" xfId="0" applyFont="1" applyFill="1" applyBorder="1" applyAlignment="1">
      <alignment horizontal="center" vertical="center"/>
    </xf>
    <xf numFmtId="0" fontId="4" fillId="24" borderId="42" xfId="0" applyFont="1" applyFill="1" applyBorder="1" applyAlignment="1">
      <alignment horizontal="center" vertical="center"/>
    </xf>
    <xf numFmtId="0" fontId="4" fillId="24" borderId="28" xfId="0" applyFont="1" applyFill="1" applyBorder="1" applyAlignment="1">
      <alignment horizontal="center" vertical="center"/>
    </xf>
    <xf numFmtId="0" fontId="4" fillId="24" borderId="40" xfId="0" applyFont="1" applyFill="1" applyBorder="1" applyAlignment="1">
      <alignment horizontal="center" vertical="center"/>
    </xf>
    <xf numFmtId="0" fontId="4" fillId="24" borderId="29" xfId="0" applyFont="1" applyFill="1" applyBorder="1" applyAlignment="1">
      <alignment horizontal="center" vertical="center"/>
    </xf>
    <xf numFmtId="0" fontId="5" fillId="24" borderId="48" xfId="0" applyFont="1" applyFill="1" applyBorder="1" applyAlignment="1">
      <alignment horizontal="center" vertical="center" wrapText="1"/>
    </xf>
    <xf numFmtId="0" fontId="5" fillId="24" borderId="54" xfId="0" applyFont="1" applyFill="1" applyBorder="1" applyAlignment="1">
      <alignment vertical="center" wrapText="1"/>
    </xf>
    <xf numFmtId="0" fontId="15" fillId="0" borderId="83" xfId="0" applyFont="1" applyBorder="1" applyAlignment="1">
      <alignment horizontal="left" vertical="center"/>
    </xf>
    <xf numFmtId="0" fontId="15" fillId="0" borderId="59" xfId="0" applyFont="1" applyBorder="1" applyAlignment="1">
      <alignment horizontal="left" vertical="center"/>
    </xf>
    <xf numFmtId="0" fontId="15" fillId="0" borderId="66" xfId="0" applyFont="1" applyBorder="1" applyAlignment="1">
      <alignment horizontal="left" vertical="center"/>
    </xf>
    <xf numFmtId="0" fontId="3" fillId="0" borderId="0" xfId="0" applyFont="1" applyBorder="1" applyAlignment="1">
      <alignment horizontal="left" vertical="center" shrinkToFit="1"/>
    </xf>
    <xf numFmtId="0" fontId="3" fillId="0" borderId="40" xfId="0" applyFont="1" applyBorder="1" applyAlignment="1">
      <alignment horizontal="left" vertical="top"/>
    </xf>
    <xf numFmtId="0" fontId="3" fillId="0" borderId="0" xfId="0" applyFont="1" applyBorder="1" applyAlignment="1">
      <alignment horizontal="left"/>
    </xf>
    <xf numFmtId="0" fontId="4" fillId="24" borderId="48" xfId="0" applyFont="1" applyFill="1" applyBorder="1" applyAlignment="1">
      <alignment horizontal="center"/>
    </xf>
    <xf numFmtId="0" fontId="4" fillId="24" borderId="54" xfId="0" applyFont="1" applyFill="1" applyBorder="1" applyAlignment="1">
      <alignment horizontal="center"/>
    </xf>
    <xf numFmtId="0" fontId="3" fillId="0" borderId="0" xfId="0" applyFont="1" applyBorder="1" applyAlignment="1">
      <alignment horizontal="left" shrinkToFit="1"/>
    </xf>
    <xf numFmtId="0" fontId="46" fillId="24" borderId="25" xfId="0" applyFont="1" applyFill="1" applyBorder="1" applyAlignment="1">
      <alignment horizontal="center" vertical="center" shrinkToFit="1"/>
    </xf>
    <xf numFmtId="0" fontId="5" fillId="24" borderId="0" xfId="0" applyFont="1" applyFill="1" applyBorder="1" applyAlignment="1">
      <alignment horizontal="center" vertical="center" shrinkToFit="1"/>
    </xf>
    <xf numFmtId="0" fontId="5" fillId="24" borderId="26" xfId="0" applyFont="1" applyFill="1" applyBorder="1" applyAlignment="1">
      <alignment horizontal="center" vertical="center" shrinkToFit="1"/>
    </xf>
    <xf numFmtId="0" fontId="4" fillId="24" borderId="49" xfId="0" applyFont="1" applyFill="1" applyBorder="1" applyAlignment="1">
      <alignment horizontal="center" vertical="center"/>
    </xf>
    <xf numFmtId="0" fontId="4" fillId="24" borderId="23" xfId="0" applyFont="1" applyFill="1" applyBorder="1" applyAlignment="1">
      <alignment horizontal="center" vertical="center"/>
    </xf>
    <xf numFmtId="0" fontId="15" fillId="0" borderId="17" xfId="0" applyFont="1" applyBorder="1" applyAlignment="1">
      <alignment horizontal="center" vertical="center"/>
    </xf>
    <xf numFmtId="0" fontId="15" fillId="0" borderId="10" xfId="0" applyFont="1" applyBorder="1" applyAlignment="1">
      <alignment horizontal="center" vertical="center"/>
    </xf>
    <xf numFmtId="0" fontId="15" fillId="0" borderId="20" xfId="0" applyFont="1" applyBorder="1" applyAlignment="1">
      <alignment horizontal="center" vertical="center"/>
    </xf>
    <xf numFmtId="0" fontId="5" fillId="0" borderId="62" xfId="50" applyFont="1" applyFill="1" applyBorder="1" applyAlignment="1">
      <alignment horizontal="left" vertical="center" shrinkToFit="1"/>
    </xf>
    <xf numFmtId="0" fontId="5" fillId="0" borderId="76" xfId="50" applyFont="1" applyFill="1" applyBorder="1" applyAlignment="1">
      <alignment horizontal="left" vertical="center" shrinkToFit="1"/>
    </xf>
    <xf numFmtId="0" fontId="5" fillId="0" borderId="64" xfId="50" applyFont="1" applyFill="1" applyBorder="1" applyAlignment="1">
      <alignment horizontal="left" vertical="center" shrinkToFit="1"/>
    </xf>
    <xf numFmtId="0" fontId="5" fillId="0" borderId="47" xfId="0" applyFont="1" applyFill="1" applyBorder="1" applyAlignment="1">
      <alignment horizontal="left" vertical="center" shrinkToFit="1"/>
    </xf>
    <xf numFmtId="0" fontId="5" fillId="0" borderId="43" xfId="0" applyFont="1" applyFill="1" applyBorder="1" applyAlignment="1">
      <alignment horizontal="left" vertical="center" shrinkToFit="1"/>
    </xf>
    <xf numFmtId="0" fontId="5" fillId="0" borderId="45" xfId="0" applyFont="1" applyFill="1" applyBorder="1" applyAlignment="1">
      <alignment horizontal="left" vertical="center" shrinkToFit="1"/>
    </xf>
    <xf numFmtId="0" fontId="35" fillId="0" borderId="0" xfId="50" applyFont="1" applyAlignment="1">
      <alignment horizontal="left" vertical="top" wrapText="1" shrinkToFit="1"/>
    </xf>
    <xf numFmtId="0" fontId="9" fillId="24" borderId="27" xfId="0" applyFont="1" applyFill="1" applyBorder="1" applyAlignment="1">
      <alignment horizontal="center" vertical="center"/>
    </xf>
    <xf numFmtId="0" fontId="9" fillId="24" borderId="30" xfId="0" applyFont="1" applyFill="1" applyBorder="1" applyAlignment="1">
      <alignment horizontal="center" vertical="center"/>
    </xf>
    <xf numFmtId="0" fontId="9" fillId="24" borderId="42" xfId="0" applyFont="1" applyFill="1" applyBorder="1" applyAlignment="1">
      <alignment horizontal="center" vertical="center"/>
    </xf>
    <xf numFmtId="0" fontId="4" fillId="24" borderId="98" xfId="0" applyFont="1" applyFill="1" applyBorder="1" applyAlignment="1">
      <alignment horizontal="center" vertical="center"/>
    </xf>
    <xf numFmtId="0" fontId="4" fillId="24" borderId="99" xfId="0" applyFont="1" applyFill="1" applyBorder="1" applyAlignment="1">
      <alignment horizontal="center" vertical="center"/>
    </xf>
    <xf numFmtId="0" fontId="15" fillId="0" borderId="99" xfId="0" applyFont="1" applyBorder="1" applyAlignment="1">
      <alignment horizontal="center" vertical="center"/>
    </xf>
    <xf numFmtId="0" fontId="15" fillId="0" borderId="100" xfId="0" applyFont="1" applyBorder="1" applyAlignment="1">
      <alignment horizontal="center" vertical="center"/>
    </xf>
    <xf numFmtId="0" fontId="15" fillId="0" borderId="95" xfId="0" applyFont="1" applyBorder="1" applyAlignment="1">
      <alignment horizontal="center" vertical="center" shrinkToFit="1"/>
    </xf>
    <xf numFmtId="0" fontId="15" fillId="0" borderId="92" xfId="0" applyFont="1" applyBorder="1" applyAlignment="1">
      <alignment horizontal="center" vertical="center" shrinkToFit="1"/>
    </xf>
    <xf numFmtId="0" fontId="15" fillId="0" borderId="93" xfId="0" applyFont="1" applyBorder="1" applyAlignment="1">
      <alignment horizontal="center" vertical="center" shrinkToFit="1"/>
    </xf>
    <xf numFmtId="0" fontId="15" fillId="0" borderId="96" xfId="0" applyFont="1" applyBorder="1" applyAlignment="1">
      <alignment horizontal="center" vertical="center" shrinkToFit="1"/>
    </xf>
    <xf numFmtId="0" fontId="15" fillId="0" borderId="73" xfId="0" applyFont="1" applyBorder="1" applyAlignment="1">
      <alignment horizontal="center" vertical="center" shrinkToFit="1"/>
    </xf>
    <xf numFmtId="0" fontId="15" fillId="0" borderId="67" xfId="0" applyFont="1" applyBorder="1" applyAlignment="1">
      <alignment horizontal="center" vertical="center" shrinkToFit="1"/>
    </xf>
    <xf numFmtId="0" fontId="4" fillId="24" borderId="71" xfId="0" applyFont="1" applyFill="1" applyBorder="1" applyAlignment="1">
      <alignment horizontal="center" vertical="center"/>
    </xf>
    <xf numFmtId="0" fontId="4" fillId="24" borderId="68" xfId="0" applyFont="1" applyFill="1" applyBorder="1" applyAlignment="1">
      <alignment horizontal="center" vertical="center"/>
    </xf>
    <xf numFmtId="0" fontId="4" fillId="24" borderId="52" xfId="0" applyFont="1" applyFill="1" applyBorder="1" applyAlignment="1">
      <alignment horizontal="center" vertical="center"/>
    </xf>
    <xf numFmtId="0" fontId="4" fillId="24" borderId="53" xfId="0" applyFont="1" applyFill="1" applyBorder="1" applyAlignment="1">
      <alignment horizontal="center" vertical="center"/>
    </xf>
    <xf numFmtId="0" fontId="15" fillId="0" borderId="94" xfId="0" applyFont="1" applyBorder="1" applyAlignment="1">
      <alignment horizontal="center" vertical="center" shrinkToFit="1"/>
    </xf>
    <xf numFmtId="0" fontId="15" fillId="0" borderId="74" xfId="0" applyFont="1" applyBorder="1" applyAlignment="1">
      <alignment horizontal="center" vertical="center" shrinkToFit="1"/>
    </xf>
    <xf numFmtId="0" fontId="15" fillId="0" borderId="85" xfId="0" applyFont="1" applyBorder="1" applyAlignment="1">
      <alignment horizontal="center" vertical="center" shrinkToFit="1"/>
    </xf>
    <xf numFmtId="0" fontId="6" fillId="0" borderId="0" xfId="43" applyFont="1" applyAlignment="1">
      <alignment horizontal="left" vertical="center"/>
    </xf>
    <xf numFmtId="0" fontId="6" fillId="0" borderId="0" xfId="43" applyFont="1" applyAlignment="1">
      <alignment horizontal="left" vertical="center" shrinkToFit="1"/>
    </xf>
    <xf numFmtId="0" fontId="17" fillId="0" borderId="17" xfId="43" applyFont="1" applyBorder="1" applyAlignment="1">
      <alignment horizontal="center" vertical="center"/>
    </xf>
    <xf numFmtId="0" fontId="17" fillId="0" borderId="10" xfId="43" applyFont="1" applyBorder="1" applyAlignment="1">
      <alignment horizontal="center" vertical="center"/>
    </xf>
    <xf numFmtId="0" fontId="17" fillId="0" borderId="11" xfId="43" applyFont="1" applyBorder="1" applyAlignment="1">
      <alignment horizontal="center" vertical="center"/>
    </xf>
    <xf numFmtId="0" fontId="0" fillId="24" borderId="17" xfId="43" applyFont="1" applyFill="1" applyBorder="1" applyAlignment="1">
      <alignment horizontal="center" vertical="center"/>
    </xf>
    <xf numFmtId="0" fontId="0" fillId="24" borderId="10" xfId="43" applyFont="1" applyFill="1" applyBorder="1" applyAlignment="1">
      <alignment horizontal="center" vertical="center"/>
    </xf>
    <xf numFmtId="0" fontId="0" fillId="24" borderId="11" xfId="43" applyFont="1" applyFill="1" applyBorder="1" applyAlignment="1">
      <alignment horizontal="center" vertical="center"/>
    </xf>
    <xf numFmtId="0" fontId="0" fillId="0" borderId="0" xfId="43" applyFont="1" applyAlignment="1">
      <alignment horizontal="right" vertical="center"/>
    </xf>
    <xf numFmtId="0" fontId="3" fillId="0" borderId="0" xfId="43" applyFont="1" applyAlignment="1">
      <alignment horizontal="right" vertical="center"/>
    </xf>
    <xf numFmtId="0" fontId="5" fillId="24" borderId="17"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0" fontId="0" fillId="24" borderId="17" xfId="43" applyFont="1" applyFill="1" applyBorder="1" applyAlignment="1">
      <alignment horizontal="center" vertical="center" shrinkToFit="1"/>
    </xf>
    <xf numFmtId="0" fontId="0" fillId="24" borderId="11" xfId="43" applyFont="1" applyFill="1" applyBorder="1" applyAlignment="1">
      <alignment horizontal="center" vertical="center" shrinkToFit="1"/>
    </xf>
    <xf numFmtId="0" fontId="5" fillId="0" borderId="17" xfId="43" applyFont="1" applyBorder="1" applyAlignment="1">
      <alignment horizontal="center" vertical="center"/>
    </xf>
    <xf numFmtId="0" fontId="5" fillId="0" borderId="11" xfId="43" applyFont="1" applyBorder="1" applyAlignment="1">
      <alignment horizontal="center" vertical="center"/>
    </xf>
    <xf numFmtId="0" fontId="0" fillId="24" borderId="19" xfId="43" applyFont="1" applyFill="1" applyBorder="1" applyAlignment="1">
      <alignment horizontal="center" vertical="center" wrapText="1" shrinkToFit="1"/>
    </xf>
    <xf numFmtId="0" fontId="3" fillId="24" borderId="13" xfId="43" applyFont="1" applyFill="1" applyBorder="1" applyAlignment="1">
      <alignment horizontal="center" vertical="center" shrinkToFit="1"/>
    </xf>
    <xf numFmtId="0" fontId="3" fillId="24" borderId="24" xfId="43" applyFont="1" applyFill="1" applyBorder="1" applyAlignment="1">
      <alignment horizontal="center" vertical="center" shrinkToFit="1"/>
    </xf>
    <xf numFmtId="0" fontId="3" fillId="24" borderId="16" xfId="43" applyFont="1" applyFill="1" applyBorder="1" applyAlignment="1">
      <alignment horizontal="center" vertical="center" shrinkToFit="1"/>
    </xf>
    <xf numFmtId="0" fontId="3" fillId="24" borderId="12" xfId="43" applyFont="1" applyFill="1" applyBorder="1" applyAlignment="1">
      <alignment horizontal="center" vertical="center" shrinkToFit="1"/>
    </xf>
    <xf numFmtId="0" fontId="3" fillId="24" borderId="18" xfId="43" applyFont="1" applyFill="1" applyBorder="1" applyAlignment="1">
      <alignment horizontal="center" vertical="center" shrinkToFit="1"/>
    </xf>
    <xf numFmtId="0" fontId="3" fillId="24" borderId="17"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5" fillId="24" borderId="17"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0" fontId="6" fillId="0" borderId="37" xfId="51" applyFont="1" applyBorder="1" applyAlignment="1">
      <alignment horizontal="center" vertical="center" shrinkToFit="1"/>
    </xf>
    <xf numFmtId="0" fontId="6" fillId="0" borderId="36" xfId="51" applyFont="1" applyBorder="1" applyAlignment="1">
      <alignment horizontal="center" vertical="center" shrinkToFit="1"/>
    </xf>
    <xf numFmtId="0" fontId="17" fillId="0" borderId="36" xfId="51" applyFont="1" applyBorder="1" applyAlignment="1">
      <alignment horizontal="right" vertical="center"/>
    </xf>
    <xf numFmtId="0" fontId="17" fillId="0" borderId="97" xfId="51" applyFont="1" applyBorder="1" applyAlignment="1">
      <alignment horizontal="right" vertical="center"/>
    </xf>
    <xf numFmtId="0" fontId="16" fillId="0" borderId="13" xfId="51" applyFont="1" applyBorder="1" applyAlignment="1">
      <alignment horizontal="center" vertical="center" shrinkToFit="1"/>
    </xf>
    <xf numFmtId="49" fontId="16" fillId="0" borderId="13" xfId="51" applyNumberFormat="1" applyFont="1" applyBorder="1" applyAlignment="1">
      <alignment horizontal="center" vertical="center" shrinkToFit="1"/>
    </xf>
    <xf numFmtId="0" fontId="16" fillId="0" borderId="0" xfId="51" applyFont="1" applyBorder="1" applyAlignment="1">
      <alignment horizontal="center" vertical="center" shrinkToFit="1"/>
    </xf>
    <xf numFmtId="0" fontId="3" fillId="0" borderId="0" xfId="51" applyFont="1" applyBorder="1" applyAlignment="1">
      <alignment horizontal="center" vertical="center" shrinkToFit="1"/>
    </xf>
    <xf numFmtId="0" fontId="3" fillId="0" borderId="38" xfId="51" applyFont="1" applyBorder="1" applyAlignment="1">
      <alignment horizontal="center" vertical="center" shrinkToFit="1"/>
    </xf>
    <xf numFmtId="0" fontId="3" fillId="0" borderId="35" xfId="51" applyFont="1" applyBorder="1" applyAlignment="1">
      <alignment horizontal="center" vertical="center" shrinkToFit="1"/>
    </xf>
    <xf numFmtId="0" fontId="3" fillId="0" borderId="87" xfId="51" applyFont="1" applyBorder="1" applyAlignment="1">
      <alignment horizontal="center" vertical="center" shrinkToFit="1"/>
    </xf>
    <xf numFmtId="0" fontId="3" fillId="0" borderId="19" xfId="51" applyFont="1" applyBorder="1" applyAlignment="1">
      <alignment horizontal="center" vertical="center" shrinkToFit="1"/>
    </xf>
    <xf numFmtId="0" fontId="3" fillId="0" borderId="13" xfId="51" applyFont="1" applyBorder="1" applyAlignment="1">
      <alignment horizontal="center" vertical="center" shrinkToFit="1"/>
    </xf>
    <xf numFmtId="31" fontId="10" fillId="0" borderId="17" xfId="43" applyNumberFormat="1" applyFont="1" applyBorder="1" applyAlignment="1">
      <alignment horizontal="right" vertical="center" shrinkToFit="1"/>
    </xf>
    <xf numFmtId="31" fontId="10" fillId="0" borderId="10" xfId="43" applyNumberFormat="1" applyFont="1" applyBorder="1" applyAlignment="1">
      <alignment horizontal="right" vertical="center" shrinkToFit="1"/>
    </xf>
    <xf numFmtId="31" fontId="10" fillId="0" borderId="11" xfId="43" applyNumberFormat="1" applyFont="1" applyBorder="1" applyAlignment="1">
      <alignment horizontal="right" vertical="center" shrinkToFit="1"/>
    </xf>
    <xf numFmtId="0" fontId="8" fillId="0" borderId="0" xfId="43" applyFont="1" applyAlignment="1">
      <alignment horizontal="center" vertical="center"/>
    </xf>
    <xf numFmtId="0" fontId="3" fillId="25" borderId="23" xfId="43" applyFont="1" applyFill="1" applyBorder="1" applyAlignment="1">
      <alignment horizontal="center" vertical="center"/>
    </xf>
    <xf numFmtId="0" fontId="16" fillId="0" borderId="19" xfId="43" applyFont="1" applyBorder="1" applyAlignment="1">
      <alignment horizontal="center" vertical="center"/>
    </xf>
    <xf numFmtId="0" fontId="16" fillId="0" borderId="13" xfId="43" applyFont="1" applyBorder="1" applyAlignment="1">
      <alignment horizontal="center" vertical="center"/>
    </xf>
    <xf numFmtId="0" fontId="16" fillId="0" borderId="24" xfId="43" applyFont="1" applyBorder="1" applyAlignment="1">
      <alignment horizontal="center" vertical="center"/>
    </xf>
    <xf numFmtId="0" fontId="16" fillId="0" borderId="16" xfId="43" applyFont="1" applyBorder="1" applyAlignment="1">
      <alignment horizontal="center" vertical="center"/>
    </xf>
    <xf numFmtId="0" fontId="16" fillId="0" borderId="12" xfId="43" applyFont="1" applyBorder="1" applyAlignment="1">
      <alignment horizontal="center" vertical="center"/>
    </xf>
    <xf numFmtId="0" fontId="16" fillId="0" borderId="18" xfId="43" applyFont="1" applyBorder="1" applyAlignment="1">
      <alignment horizontal="center" vertical="center"/>
    </xf>
    <xf numFmtId="0" fontId="16" fillId="0" borderId="39" xfId="51" applyFont="1" applyBorder="1" applyAlignment="1">
      <alignment horizontal="center" vertical="center" shrinkToFit="1"/>
    </xf>
    <xf numFmtId="0" fontId="16" fillId="0" borderId="86" xfId="51" applyFont="1" applyBorder="1" applyAlignment="1">
      <alignment horizontal="center" vertical="center" shrinkToFit="1"/>
    </xf>
    <xf numFmtId="0" fontId="16" fillId="0" borderId="35" xfId="51" applyFont="1" applyBorder="1" applyAlignment="1">
      <alignment horizontal="center" vertical="center" shrinkToFit="1"/>
    </xf>
    <xf numFmtId="0" fontId="16" fillId="0" borderId="17" xfId="43" applyFont="1" applyBorder="1" applyAlignment="1">
      <alignment horizontal="center" vertical="center"/>
    </xf>
    <xf numFmtId="0" fontId="16" fillId="0" borderId="10" xfId="43" applyFont="1" applyBorder="1" applyAlignment="1">
      <alignment horizontal="center" vertical="center"/>
    </xf>
    <xf numFmtId="0" fontId="16" fillId="0" borderId="11" xfId="43" applyFont="1" applyBorder="1" applyAlignment="1">
      <alignment horizontal="center" vertical="center"/>
    </xf>
    <xf numFmtId="0" fontId="3" fillId="24" borderId="68" xfId="43" applyFont="1" applyFill="1" applyBorder="1" applyAlignment="1">
      <alignment horizontal="center" vertical="center" textRotation="255"/>
    </xf>
    <xf numFmtId="0" fontId="3" fillId="24" borderId="69" xfId="43" applyFont="1" applyFill="1" applyBorder="1" applyAlignment="1">
      <alignment horizontal="center" vertical="center" textRotation="255"/>
    </xf>
    <xf numFmtId="0" fontId="3" fillId="24" borderId="70" xfId="43" applyFont="1" applyFill="1" applyBorder="1" applyAlignment="1">
      <alignment horizontal="center" vertical="center" textRotation="255"/>
    </xf>
    <xf numFmtId="0" fontId="3" fillId="24" borderId="19"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0" xfId="43" applyFont="1" applyFill="1" applyAlignment="1">
      <alignment horizontal="center" vertical="center"/>
    </xf>
    <xf numFmtId="0" fontId="3" fillId="24" borderId="38"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0" xfId="43" applyFont="1" applyFill="1" applyBorder="1" applyAlignment="1">
      <alignment horizontal="center" vertical="center"/>
    </xf>
    <xf numFmtId="0" fontId="16" fillId="0" borderId="0" xfId="43" applyFont="1" applyAlignment="1">
      <alignment horizontal="center" vertical="center"/>
    </xf>
    <xf numFmtId="0" fontId="3" fillId="0" borderId="0" xfId="43" applyFont="1" applyAlignment="1">
      <alignment horizontal="left" vertical="center"/>
    </xf>
    <xf numFmtId="0" fontId="0" fillId="0" borderId="0" xfId="43" applyFont="1" applyAlignment="1">
      <alignment horizontal="left" vertical="center"/>
    </xf>
    <xf numFmtId="0" fontId="17" fillId="0" borderId="0" xfId="43" applyFont="1" applyAlignment="1">
      <alignment horizontal="left" vertical="center"/>
    </xf>
    <xf numFmtId="0" fontId="17" fillId="0" borderId="0" xfId="43" applyFont="1" applyAlignment="1">
      <alignment horizontal="center" vertical="center"/>
    </xf>
    <xf numFmtId="0" fontId="0" fillId="24" borderId="37" xfId="43" applyFont="1" applyFill="1" applyBorder="1" applyAlignment="1">
      <alignment horizontal="center" vertical="center" shrinkToFit="1"/>
    </xf>
    <xf numFmtId="0" fontId="3" fillId="24" borderId="36" xfId="43" applyFont="1" applyFill="1" applyBorder="1" applyAlignment="1">
      <alignment horizontal="center" vertical="center" shrinkToFit="1"/>
    </xf>
    <xf numFmtId="0" fontId="3" fillId="24" borderId="97" xfId="43" applyFont="1" applyFill="1" applyBorder="1" applyAlignment="1">
      <alignment horizontal="center" vertical="center" shrinkToFit="1"/>
    </xf>
    <xf numFmtId="0" fontId="3" fillId="24" borderId="19" xfId="43" applyFont="1" applyFill="1" applyBorder="1" applyAlignment="1">
      <alignment horizontal="center" vertical="center" shrinkToFit="1"/>
    </xf>
    <xf numFmtId="0" fontId="0" fillId="0" borderId="23" xfId="43" applyFont="1" applyFill="1" applyBorder="1" applyAlignment="1">
      <alignment horizontal="center" vertical="center"/>
    </xf>
    <xf numFmtId="0" fontId="3" fillId="0" borderId="23" xfId="43" applyFont="1" applyFill="1" applyBorder="1" applyAlignment="1">
      <alignment horizontal="center" vertical="center"/>
    </xf>
    <xf numFmtId="0" fontId="0" fillId="24" borderId="23" xfId="43" applyFont="1" applyFill="1" applyBorder="1" applyAlignment="1">
      <alignment horizontal="center" vertical="center" shrinkToFit="1"/>
    </xf>
    <xf numFmtId="0" fontId="3" fillId="24" borderId="23" xfId="43" applyFont="1" applyFill="1" applyBorder="1" applyAlignment="1">
      <alignment horizontal="center" vertical="center" shrinkToFit="1"/>
    </xf>
    <xf numFmtId="0" fontId="16" fillId="0" borderId="37" xfId="43" applyFont="1" applyBorder="1" applyAlignment="1">
      <alignment vertical="center"/>
    </xf>
    <xf numFmtId="0" fontId="16" fillId="0" borderId="36" xfId="43" applyFont="1" applyBorder="1" applyAlignment="1">
      <alignment vertical="center"/>
    </xf>
    <xf numFmtId="0" fontId="16" fillId="0" borderId="97" xfId="43" applyFont="1" applyBorder="1" applyAlignment="1">
      <alignment vertical="center"/>
    </xf>
    <xf numFmtId="0" fontId="17" fillId="0" borderId="19" xfId="43" applyFont="1" applyBorder="1" applyAlignment="1">
      <alignment horizontal="left" vertical="center"/>
    </xf>
    <xf numFmtId="0" fontId="17" fillId="0" borderId="13" xfId="43" applyFont="1" applyBorder="1" applyAlignment="1">
      <alignment horizontal="left" vertical="center"/>
    </xf>
    <xf numFmtId="0" fontId="17" fillId="0" borderId="24" xfId="43" applyFont="1" applyBorder="1" applyAlignment="1">
      <alignment horizontal="left" vertical="center"/>
    </xf>
    <xf numFmtId="0" fontId="3" fillId="0" borderId="0" xfId="43" applyFont="1" applyBorder="1" applyAlignment="1">
      <alignment vertical="center"/>
    </xf>
    <xf numFmtId="0" fontId="0" fillId="24" borderId="23" xfId="43" applyFont="1" applyFill="1" applyBorder="1" applyAlignment="1">
      <alignment horizontal="center" vertical="center" wrapText="1"/>
    </xf>
    <xf numFmtId="0" fontId="3" fillId="24" borderId="23" xfId="43" applyFont="1" applyFill="1" applyBorder="1" applyAlignment="1">
      <alignment horizontal="center" vertical="center"/>
    </xf>
    <xf numFmtId="0" fontId="3" fillId="0" borderId="23" xfId="43" applyFont="1" applyBorder="1" applyAlignment="1">
      <alignment horizontal="center" vertical="center"/>
    </xf>
    <xf numFmtId="0" fontId="0" fillId="0" borderId="23" xfId="51" applyFont="1" applyBorder="1" applyAlignment="1">
      <alignment horizontal="center" vertical="center"/>
    </xf>
    <xf numFmtId="0" fontId="3" fillId="0" borderId="23" xfId="51" applyFont="1" applyBorder="1" applyAlignment="1">
      <alignment horizontal="center" vertical="center"/>
    </xf>
    <xf numFmtId="0" fontId="3" fillId="0" borderId="68" xfId="43" applyFont="1" applyBorder="1" applyAlignment="1">
      <alignment horizontal="center" vertical="center"/>
    </xf>
    <xf numFmtId="0" fontId="0" fillId="0" borderId="23" xfId="43" applyFont="1" applyBorder="1" applyAlignment="1">
      <alignment horizontal="center" vertical="center" wrapText="1"/>
    </xf>
    <xf numFmtId="0" fontId="0" fillId="0" borderId="23" xfId="43" applyFont="1" applyBorder="1" applyAlignment="1">
      <alignment horizontal="center" vertical="center"/>
    </xf>
    <xf numFmtId="0" fontId="0" fillId="24" borderId="13" xfId="43" applyFont="1" applyFill="1" applyBorder="1" applyAlignment="1">
      <alignment horizontal="center" vertical="center" wrapText="1"/>
    </xf>
    <xf numFmtId="0" fontId="0" fillId="24" borderId="24" xfId="43" applyFont="1" applyFill="1" applyBorder="1" applyAlignment="1">
      <alignment horizontal="center" vertical="center" wrapText="1"/>
    </xf>
    <xf numFmtId="0" fontId="0" fillId="24" borderId="0" xfId="43" applyFont="1" applyFill="1" applyBorder="1" applyAlignment="1">
      <alignment horizontal="center" vertical="center" wrapText="1"/>
    </xf>
    <xf numFmtId="0" fontId="0" fillId="24" borderId="38" xfId="43" applyFont="1" applyFill="1" applyBorder="1" applyAlignment="1">
      <alignment horizontal="center" vertical="center" wrapText="1"/>
    </xf>
    <xf numFmtId="0" fontId="0" fillId="24" borderId="12" xfId="43" applyFont="1" applyFill="1" applyBorder="1" applyAlignment="1">
      <alignment horizontal="center" vertical="center" wrapText="1"/>
    </xf>
    <xf numFmtId="0" fontId="0" fillId="24" borderId="18" xfId="43" applyFont="1" applyFill="1" applyBorder="1" applyAlignment="1">
      <alignment horizontal="center" vertical="center" wrapText="1"/>
    </xf>
    <xf numFmtId="0" fontId="3" fillId="24" borderId="23" xfId="51" applyFont="1" applyFill="1" applyBorder="1" applyAlignment="1">
      <alignment horizontal="center" vertical="center" textRotation="255" wrapText="1"/>
    </xf>
    <xf numFmtId="0" fontId="41" fillId="0" borderId="0" xfId="43" applyFont="1" applyAlignment="1">
      <alignment horizontal="center" vertical="center"/>
    </xf>
    <xf numFmtId="0" fontId="0" fillId="24" borderId="13" xfId="51" applyFont="1" applyFill="1" applyBorder="1" applyAlignment="1">
      <alignment horizontal="center" vertical="center" wrapText="1"/>
    </xf>
    <xf numFmtId="0" fontId="3" fillId="24" borderId="13" xfId="51" applyFont="1" applyFill="1" applyBorder="1" applyAlignment="1">
      <alignment horizontal="center" vertical="center"/>
    </xf>
    <xf numFmtId="0" fontId="3" fillId="24" borderId="24" xfId="51" applyFont="1" applyFill="1" applyBorder="1" applyAlignment="1">
      <alignment horizontal="center" vertical="center"/>
    </xf>
    <xf numFmtId="0" fontId="3" fillId="24" borderId="0" xfId="51" applyFont="1" applyFill="1" applyBorder="1" applyAlignment="1">
      <alignment horizontal="center" vertical="center"/>
    </xf>
    <xf numFmtId="0" fontId="3" fillId="24" borderId="38" xfId="51" applyFont="1" applyFill="1" applyBorder="1" applyAlignment="1">
      <alignment horizontal="center" vertical="center"/>
    </xf>
    <xf numFmtId="0" fontId="3" fillId="24" borderId="12" xfId="51" applyFont="1" applyFill="1" applyBorder="1" applyAlignment="1">
      <alignment horizontal="center" vertical="center"/>
    </xf>
    <xf numFmtId="0" fontId="3" fillId="24" borderId="18" xfId="51" applyFont="1" applyFill="1" applyBorder="1" applyAlignment="1">
      <alignment horizontal="center" vertical="center"/>
    </xf>
    <xf numFmtId="0" fontId="0" fillId="24" borderId="24" xfId="51" applyFont="1" applyFill="1" applyBorder="1" applyAlignment="1">
      <alignment horizontal="center" vertical="center" wrapText="1"/>
    </xf>
    <xf numFmtId="0" fontId="0" fillId="24" borderId="0" xfId="51" applyFont="1" applyFill="1" applyBorder="1" applyAlignment="1">
      <alignment horizontal="center" vertical="center" wrapText="1"/>
    </xf>
    <xf numFmtId="0" fontId="0" fillId="24" borderId="38" xfId="51" applyFont="1" applyFill="1" applyBorder="1" applyAlignment="1">
      <alignment horizontal="center" vertical="center" wrapText="1"/>
    </xf>
    <xf numFmtId="0" fontId="0" fillId="24" borderId="12" xfId="51" applyFont="1" applyFill="1" applyBorder="1" applyAlignment="1">
      <alignment horizontal="center" vertical="center" wrapText="1"/>
    </xf>
    <xf numFmtId="0" fontId="0" fillId="24" borderId="18" xfId="51" applyFont="1" applyFill="1" applyBorder="1" applyAlignment="1">
      <alignment horizontal="center" vertical="center" wrapText="1"/>
    </xf>
    <xf numFmtId="0" fontId="6" fillId="0" borderId="0" xfId="43" applyFont="1" applyBorder="1" applyAlignment="1">
      <alignment horizontal="center" vertical="center"/>
    </xf>
    <xf numFmtId="0" fontId="0" fillId="24" borderId="13" xfId="51" applyFont="1" applyFill="1" applyBorder="1" applyAlignment="1">
      <alignment horizontal="center" vertical="center"/>
    </xf>
    <xf numFmtId="0" fontId="0" fillId="24" borderId="37" xfId="51" applyFont="1" applyFill="1" applyBorder="1" applyAlignment="1">
      <alignment horizontal="center" vertical="center"/>
    </xf>
    <xf numFmtId="0" fontId="3" fillId="24" borderId="36" xfId="51" applyFont="1" applyFill="1" applyBorder="1" applyAlignment="1">
      <alignment horizontal="center" vertical="center"/>
    </xf>
    <xf numFmtId="0" fontId="3" fillId="24" borderId="97" xfId="51" applyFont="1" applyFill="1" applyBorder="1" applyAlignment="1">
      <alignment horizontal="center" vertical="center"/>
    </xf>
    <xf numFmtId="0" fontId="0" fillId="24" borderId="13" xfId="43" applyFont="1" applyFill="1" applyBorder="1" applyAlignment="1">
      <alignment horizontal="center" vertical="center" shrinkToFit="1"/>
    </xf>
    <xf numFmtId="0" fontId="3" fillId="24" borderId="0" xfId="43" applyFont="1" applyFill="1" applyBorder="1" applyAlignment="1">
      <alignment horizontal="center" vertical="center" shrinkToFit="1"/>
    </xf>
    <xf numFmtId="0" fontId="3" fillId="24" borderId="38" xfId="43" applyFont="1" applyFill="1" applyBorder="1" applyAlignment="1">
      <alignment horizontal="center" vertical="center" shrinkToFit="1"/>
    </xf>
    <xf numFmtId="0" fontId="9" fillId="0" borderId="17" xfId="45" applyFont="1" applyFill="1" applyBorder="1" applyAlignment="1">
      <alignment horizontal="center" vertical="center"/>
    </xf>
    <xf numFmtId="0" fontId="9" fillId="0" borderId="10" xfId="45" applyFont="1" applyFill="1" applyBorder="1" applyAlignment="1">
      <alignment horizontal="center" vertical="center"/>
    </xf>
    <xf numFmtId="0" fontId="9" fillId="0" borderId="11" xfId="45" applyFont="1" applyFill="1" applyBorder="1" applyAlignment="1">
      <alignment horizontal="center" vertical="center"/>
    </xf>
    <xf numFmtId="0" fontId="8" fillId="0" borderId="0" xfId="44" applyFont="1" applyAlignment="1">
      <alignment horizontal="left" vertical="center"/>
    </xf>
    <xf numFmtId="0" fontId="8" fillId="0" borderId="0" xfId="45" applyFont="1" applyFill="1" applyAlignment="1">
      <alignment horizontal="center" vertical="center"/>
    </xf>
    <xf numFmtId="0" fontId="5" fillId="24" borderId="19" xfId="45" applyFont="1" applyFill="1" applyBorder="1" applyAlignment="1">
      <alignment horizontal="center" vertical="center"/>
    </xf>
    <xf numFmtId="0" fontId="5" fillId="24" borderId="13" xfId="45" applyFont="1" applyFill="1" applyBorder="1" applyAlignment="1">
      <alignment horizontal="center" vertical="center"/>
    </xf>
    <xf numFmtId="0" fontId="5" fillId="24" borderId="24" xfId="45" applyFont="1" applyFill="1" applyBorder="1" applyAlignment="1">
      <alignment horizontal="center" vertical="center"/>
    </xf>
    <xf numFmtId="0" fontId="17" fillId="0" borderId="19" xfId="46" applyFont="1" applyBorder="1" applyAlignment="1">
      <alignment horizontal="left" vertical="center"/>
    </xf>
    <xf numFmtId="0" fontId="17" fillId="0" borderId="13" xfId="46" applyFont="1" applyBorder="1" applyAlignment="1">
      <alignment horizontal="left" vertical="center"/>
    </xf>
    <xf numFmtId="0" fontId="17" fillId="0" borderId="24" xfId="46" applyFont="1" applyBorder="1" applyAlignment="1">
      <alignment horizontal="left" vertical="center"/>
    </xf>
    <xf numFmtId="0" fontId="0" fillId="24" borderId="37" xfId="45" applyFont="1" applyFill="1" applyBorder="1" applyAlignment="1">
      <alignment horizontal="center" vertical="center"/>
    </xf>
    <xf numFmtId="0" fontId="3" fillId="24" borderId="36" xfId="45" applyFont="1" applyFill="1" applyBorder="1" applyAlignment="1">
      <alignment horizontal="center" vertical="center"/>
    </xf>
    <xf numFmtId="0" fontId="3" fillId="24" borderId="97" xfId="45" applyFont="1" applyFill="1" applyBorder="1" applyAlignment="1">
      <alignment horizontal="center" vertical="center"/>
    </xf>
    <xf numFmtId="0" fontId="15" fillId="0" borderId="37" xfId="56" applyFont="1" applyBorder="1" applyAlignment="1">
      <alignment horizontal="left" vertical="center"/>
    </xf>
    <xf numFmtId="0" fontId="15" fillId="0" borderId="36" xfId="56" applyFont="1" applyBorder="1" applyAlignment="1">
      <alignment horizontal="left" vertical="center"/>
    </xf>
    <xf numFmtId="0" fontId="15" fillId="0" borderId="97" xfId="56" applyFont="1" applyBorder="1" applyAlignment="1">
      <alignment horizontal="left" vertical="center"/>
    </xf>
    <xf numFmtId="0" fontId="3" fillId="24" borderId="19" xfId="45" applyFont="1" applyFill="1" applyBorder="1" applyAlignment="1">
      <alignment horizontal="center" vertical="center"/>
    </xf>
    <xf numFmtId="0" fontId="3" fillId="24" borderId="13" xfId="45" applyFont="1" applyFill="1" applyBorder="1" applyAlignment="1">
      <alignment horizontal="center" vertical="center"/>
    </xf>
    <xf numFmtId="0" fontId="3" fillId="24" borderId="24" xfId="45" applyFont="1" applyFill="1" applyBorder="1" applyAlignment="1">
      <alignment horizontal="center" vertical="center"/>
    </xf>
    <xf numFmtId="0" fontId="3" fillId="24" borderId="39" xfId="45" applyFont="1" applyFill="1" applyBorder="1" applyAlignment="1">
      <alignment horizontal="center" vertical="center"/>
    </xf>
    <xf numFmtId="0" fontId="3" fillId="24" borderId="0" xfId="45" applyFont="1" applyFill="1" applyBorder="1" applyAlignment="1">
      <alignment horizontal="center" vertical="center"/>
    </xf>
    <xf numFmtId="0" fontId="3" fillId="24" borderId="38" xfId="45" applyFont="1" applyFill="1" applyBorder="1" applyAlignment="1">
      <alignment horizontal="center" vertical="center"/>
    </xf>
    <xf numFmtId="0" fontId="3" fillId="24" borderId="16" xfId="45" applyFont="1" applyFill="1" applyBorder="1" applyAlignment="1">
      <alignment horizontal="center" vertical="center"/>
    </xf>
    <xf numFmtId="0" fontId="3" fillId="24" borderId="12" xfId="45" applyFont="1" applyFill="1" applyBorder="1" applyAlignment="1">
      <alignment horizontal="center" vertical="center"/>
    </xf>
    <xf numFmtId="0" fontId="3" fillId="24" borderId="18" xfId="45" applyFont="1" applyFill="1" applyBorder="1" applyAlignment="1">
      <alignment horizontal="center" vertical="center"/>
    </xf>
    <xf numFmtId="0" fontId="17" fillId="0" borderId="36" xfId="51" applyFont="1" applyBorder="1" applyAlignment="1">
      <alignment horizontal="center" vertical="center"/>
    </xf>
    <xf numFmtId="0" fontId="17" fillId="0" borderId="97" xfId="51" applyFont="1" applyBorder="1" applyAlignment="1">
      <alignment horizontal="center" vertical="center"/>
    </xf>
    <xf numFmtId="0" fontId="4" fillId="24" borderId="68" xfId="45" applyFont="1" applyFill="1" applyBorder="1" applyAlignment="1">
      <alignment horizontal="center" vertical="center" textRotation="255" wrapText="1"/>
    </xf>
    <xf numFmtId="0" fontId="4" fillId="24" borderId="69" xfId="45" applyFont="1" applyFill="1" applyBorder="1" applyAlignment="1">
      <alignment horizontal="center" vertical="center" textRotation="255" wrapText="1"/>
    </xf>
    <xf numFmtId="0" fontId="4" fillId="24" borderId="70" xfId="45" applyFont="1" applyFill="1" applyBorder="1" applyAlignment="1">
      <alignment horizontal="center" vertical="center" textRotation="255" wrapText="1"/>
    </xf>
    <xf numFmtId="0" fontId="3" fillId="24" borderId="17" xfId="45" applyFont="1" applyFill="1" applyBorder="1" applyAlignment="1">
      <alignment horizontal="center" vertical="center"/>
    </xf>
    <xf numFmtId="0" fontId="3" fillId="24" borderId="10" xfId="45" applyFont="1" applyFill="1" applyBorder="1" applyAlignment="1">
      <alignment horizontal="center" vertical="center"/>
    </xf>
    <xf numFmtId="0" fontId="3" fillId="0" borderId="17" xfId="45" applyFont="1" applyBorder="1" applyAlignment="1">
      <alignment horizontal="center" vertical="center"/>
    </xf>
    <xf numFmtId="0" fontId="3" fillId="0" borderId="10" xfId="45" applyFont="1" applyBorder="1" applyAlignment="1">
      <alignment horizontal="center" vertical="center"/>
    </xf>
    <xf numFmtId="0" fontId="3" fillId="0" borderId="11" xfId="45" applyFont="1" applyBorder="1" applyAlignment="1">
      <alignment horizontal="center" vertical="center"/>
    </xf>
    <xf numFmtId="0" fontId="3" fillId="24" borderId="11" xfId="45" applyFont="1" applyFill="1" applyBorder="1" applyAlignment="1">
      <alignment horizontal="center" vertical="center"/>
    </xf>
    <xf numFmtId="0" fontId="16" fillId="0" borderId="38" xfId="51" applyFont="1" applyBorder="1" applyAlignment="1">
      <alignment horizontal="center" vertical="center" shrinkToFit="1"/>
    </xf>
    <xf numFmtId="0" fontId="16" fillId="0" borderId="87" xfId="51" applyFont="1" applyBorder="1" applyAlignment="1">
      <alignment horizontal="center" vertical="center" shrinkToFit="1"/>
    </xf>
    <xf numFmtId="0" fontId="3" fillId="24" borderId="105" xfId="45" applyFont="1" applyFill="1" applyBorder="1" applyAlignment="1">
      <alignment horizontal="center" vertical="center"/>
    </xf>
    <xf numFmtId="0" fontId="3" fillId="24" borderId="106" xfId="45" applyFont="1" applyFill="1" applyBorder="1" applyAlignment="1">
      <alignment horizontal="center" vertical="center"/>
    </xf>
    <xf numFmtId="0" fontId="3" fillId="24" borderId="107" xfId="45" applyFont="1" applyFill="1" applyBorder="1" applyAlignment="1">
      <alignment horizontal="center" vertical="center"/>
    </xf>
    <xf numFmtId="0" fontId="16" fillId="0" borderId="105" xfId="45" applyFont="1" applyBorder="1" applyAlignment="1">
      <alignment horizontal="center" vertical="center"/>
    </xf>
    <xf numFmtId="0" fontId="16" fillId="0" borderId="106" xfId="45" applyFont="1" applyBorder="1" applyAlignment="1">
      <alignment horizontal="center" vertical="center"/>
    </xf>
    <xf numFmtId="0" fontId="16" fillId="0" borderId="107" xfId="45" applyFont="1" applyBorder="1" applyAlignment="1">
      <alignment horizontal="center" vertical="center"/>
    </xf>
    <xf numFmtId="0" fontId="16" fillId="0" borderId="16" xfId="45" applyFont="1" applyBorder="1" applyAlignment="1">
      <alignment horizontal="center" vertical="center"/>
    </xf>
    <xf numFmtId="0" fontId="16" fillId="0" borderId="12" xfId="45" applyFont="1" applyBorder="1" applyAlignment="1">
      <alignment horizontal="center" vertical="center"/>
    </xf>
    <xf numFmtId="0" fontId="16" fillId="0" borderId="18" xfId="45" applyFont="1" applyBorder="1" applyAlignment="1">
      <alignment horizontal="center" vertical="center"/>
    </xf>
    <xf numFmtId="0" fontId="16" fillId="0" borderId="0" xfId="43" applyFont="1" applyBorder="1" applyAlignment="1">
      <alignment horizontal="left" vertical="center" wrapText="1"/>
    </xf>
    <xf numFmtId="0" fontId="16" fillId="0" borderId="38" xfId="43" applyFont="1" applyBorder="1" applyAlignment="1">
      <alignment horizontal="left" vertical="center" wrapText="1"/>
    </xf>
    <xf numFmtId="0" fontId="16" fillId="0" borderId="35" xfId="43" applyFont="1" applyBorder="1" applyAlignment="1">
      <alignment horizontal="left" vertical="center" wrapText="1"/>
    </xf>
    <xf numFmtId="0" fontId="16" fillId="0" borderId="87" xfId="43" applyFont="1" applyBorder="1" applyAlignment="1">
      <alignment horizontal="left" vertical="center" wrapText="1"/>
    </xf>
    <xf numFmtId="0" fontId="4" fillId="24" borderId="69" xfId="43" applyFont="1" applyFill="1" applyBorder="1" applyAlignment="1">
      <alignment horizontal="center" vertical="center" textRotation="255" wrapText="1"/>
    </xf>
    <xf numFmtId="0" fontId="16" fillId="0" borderId="19" xfId="45" applyFont="1" applyBorder="1" applyAlignment="1">
      <alignment horizontal="center" vertical="center"/>
    </xf>
    <xf numFmtId="0" fontId="16" fillId="0" borderId="13" xfId="45" applyFont="1" applyBorder="1" applyAlignment="1">
      <alignment horizontal="center" vertical="center"/>
    </xf>
    <xf numFmtId="0" fontId="16" fillId="0" borderId="24" xfId="45" applyFont="1" applyBorder="1" applyAlignment="1">
      <alignment horizontal="center" vertical="center"/>
    </xf>
    <xf numFmtId="0" fontId="4" fillId="24" borderId="24" xfId="43" applyFill="1" applyBorder="1" applyAlignment="1">
      <alignment horizontal="center" vertical="center"/>
    </xf>
    <xf numFmtId="0" fontId="4" fillId="24" borderId="39" xfId="43" applyFill="1" applyBorder="1" applyAlignment="1">
      <alignment horizontal="center" vertical="center"/>
    </xf>
    <xf numFmtId="0" fontId="4" fillId="24" borderId="38" xfId="43" applyFill="1" applyBorder="1" applyAlignment="1">
      <alignment horizontal="center" vertical="center"/>
    </xf>
    <xf numFmtId="0" fontId="4" fillId="24" borderId="16" xfId="43" applyFill="1" applyBorder="1" applyAlignment="1">
      <alignment horizontal="center" vertical="center"/>
    </xf>
    <xf numFmtId="0" fontId="4" fillId="24" borderId="18" xfId="43" applyFill="1" applyBorder="1" applyAlignment="1">
      <alignment horizontal="center" vertical="center"/>
    </xf>
    <xf numFmtId="0" fontId="41" fillId="24" borderId="16" xfId="45" applyFont="1" applyFill="1" applyBorder="1" applyAlignment="1">
      <alignment horizontal="center" vertical="top" shrinkToFit="1"/>
    </xf>
    <xf numFmtId="0" fontId="41" fillId="24" borderId="12" xfId="45" applyFont="1" applyFill="1" applyBorder="1" applyAlignment="1">
      <alignment horizontal="center" vertical="top" shrinkToFit="1"/>
    </xf>
    <xf numFmtId="0" fontId="41" fillId="24" borderId="18" xfId="45" applyFont="1" applyFill="1" applyBorder="1" applyAlignment="1">
      <alignment horizontal="center" vertical="top" shrinkToFit="1"/>
    </xf>
    <xf numFmtId="0" fontId="16" fillId="0" borderId="17" xfId="45" applyFont="1" applyBorder="1" applyAlignment="1">
      <alignment horizontal="left" vertical="center"/>
    </xf>
    <xf numFmtId="0" fontId="16" fillId="0" borderId="10" xfId="45" applyFont="1" applyBorder="1" applyAlignment="1">
      <alignment horizontal="left" vertical="center"/>
    </xf>
    <xf numFmtId="0" fontId="16" fillId="0" borderId="11" xfId="45" applyFont="1" applyBorder="1" applyAlignment="1">
      <alignment horizontal="left" vertical="center"/>
    </xf>
    <xf numFmtId="0" fontId="17" fillId="0" borderId="36" xfId="45" applyFont="1" applyBorder="1" applyAlignment="1">
      <alignment horizontal="center" vertical="center" shrinkToFit="1"/>
    </xf>
    <xf numFmtId="0" fontId="3" fillId="0" borderId="36" xfId="45" applyBorder="1" applyAlignment="1">
      <alignment horizontal="center" vertical="center" shrinkToFit="1"/>
    </xf>
    <xf numFmtId="0" fontId="3" fillId="0" borderId="97" xfId="45" applyBorder="1" applyAlignment="1">
      <alignment horizontal="center" vertical="center" shrinkToFit="1"/>
    </xf>
    <xf numFmtId="0" fontId="3" fillId="24" borderId="19" xfId="45" applyFont="1" applyFill="1" applyBorder="1" applyAlignment="1">
      <alignment horizontal="center"/>
    </xf>
    <xf numFmtId="0" fontId="3" fillId="24" borderId="13" xfId="45" applyFont="1" applyFill="1" applyBorder="1" applyAlignment="1">
      <alignment horizontal="center"/>
    </xf>
    <xf numFmtId="0" fontId="3" fillId="24" borderId="24" xfId="45" applyFont="1" applyFill="1" applyBorder="1" applyAlignment="1">
      <alignment horizontal="center"/>
    </xf>
    <xf numFmtId="0" fontId="39" fillId="24" borderId="16" xfId="45" applyFont="1" applyFill="1" applyBorder="1" applyAlignment="1">
      <alignment horizontal="center" vertical="top"/>
    </xf>
    <xf numFmtId="0" fontId="39" fillId="24" borderId="12" xfId="45" applyFont="1" applyFill="1" applyBorder="1" applyAlignment="1">
      <alignment horizontal="center" vertical="top"/>
    </xf>
    <xf numFmtId="0" fontId="39" fillId="24" borderId="18" xfId="45" applyFont="1" applyFill="1" applyBorder="1" applyAlignment="1">
      <alignment horizontal="center" vertical="top"/>
    </xf>
    <xf numFmtId="0" fontId="16" fillId="0" borderId="19" xfId="45" applyFont="1" applyFill="1" applyBorder="1" applyAlignment="1">
      <alignment horizontal="left" vertical="center"/>
    </xf>
    <xf numFmtId="0" fontId="16" fillId="0" borderId="13" xfId="45" applyFont="1" applyFill="1" applyBorder="1" applyAlignment="1">
      <alignment horizontal="left" vertical="center"/>
    </xf>
    <xf numFmtId="0" fontId="16" fillId="0" borderId="24" xfId="45" applyFont="1" applyFill="1" applyBorder="1" applyAlignment="1">
      <alignment horizontal="left" vertical="center"/>
    </xf>
    <xf numFmtId="0" fontId="16" fillId="0" borderId="16" xfId="45" applyFont="1" applyFill="1" applyBorder="1" applyAlignment="1">
      <alignment horizontal="left" vertical="center"/>
    </xf>
    <xf numFmtId="0" fontId="16" fillId="0" borderId="12" xfId="45" applyFont="1" applyFill="1" applyBorder="1" applyAlignment="1">
      <alignment horizontal="left" vertical="center"/>
    </xf>
    <xf numFmtId="0" fontId="16" fillId="0" borderId="18" xfId="45" applyFont="1" applyFill="1" applyBorder="1" applyAlignment="1">
      <alignment horizontal="left" vertical="center"/>
    </xf>
    <xf numFmtId="0" fontId="17" fillId="0" borderId="17" xfId="45" applyFont="1" applyBorder="1" applyAlignment="1">
      <alignment horizontal="center" vertical="center" shrinkToFit="1"/>
    </xf>
    <xf numFmtId="0" fontId="17" fillId="0" borderId="10" xfId="45" applyFont="1" applyBorder="1" applyAlignment="1">
      <alignment horizontal="center" vertical="center" shrinkToFit="1"/>
    </xf>
    <xf numFmtId="0" fontId="16" fillId="0" borderId="17" xfId="45" applyFont="1" applyBorder="1" applyAlignment="1">
      <alignment horizontal="left" vertical="center" shrinkToFit="1"/>
    </xf>
    <xf numFmtId="0" fontId="16" fillId="0" borderId="10" xfId="45" applyFont="1" applyBorder="1" applyAlignment="1">
      <alignment horizontal="left" vertical="center" shrinkToFit="1"/>
    </xf>
    <xf numFmtId="0" fontId="16" fillId="0" borderId="11" xfId="45" applyFont="1" applyBorder="1" applyAlignment="1">
      <alignment horizontal="left" vertical="center" shrinkToFit="1"/>
    </xf>
    <xf numFmtId="0" fontId="0" fillId="0" borderId="39"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38" xfId="0" applyFont="1" applyBorder="1" applyAlignment="1">
      <alignment horizontal="left" vertical="center" shrinkToFit="1"/>
    </xf>
    <xf numFmtId="0" fontId="3" fillId="24" borderId="17" xfId="44" applyFont="1" applyFill="1" applyBorder="1" applyAlignment="1">
      <alignment horizontal="center" vertical="center" shrinkToFit="1"/>
    </xf>
    <xf numFmtId="0" fontId="3" fillId="24" borderId="10" xfId="44" applyFont="1" applyFill="1" applyBorder="1" applyAlignment="1">
      <alignment horizontal="center" vertical="center" shrinkToFit="1"/>
    </xf>
    <xf numFmtId="0" fontId="3" fillId="24" borderId="11" xfId="44" applyFont="1" applyFill="1" applyBorder="1" applyAlignment="1">
      <alignment horizontal="center" vertical="center" shrinkToFit="1"/>
    </xf>
    <xf numFmtId="0" fontId="3" fillId="0" borderId="10" xfId="44" applyFont="1" applyBorder="1" applyAlignment="1">
      <alignment horizontal="left" vertical="center" shrinkToFit="1"/>
    </xf>
    <xf numFmtId="0" fontId="3" fillId="0" borderId="11" xfId="44" applyFont="1" applyBorder="1" applyAlignment="1">
      <alignment horizontal="left" vertical="center" shrinkToFit="1"/>
    </xf>
    <xf numFmtId="0" fontId="42" fillId="0" borderId="19" xfId="43" applyFont="1" applyFill="1" applyBorder="1" applyAlignment="1">
      <alignment horizontal="left" vertical="top" wrapText="1"/>
    </xf>
    <xf numFmtId="0" fontId="42" fillId="0" borderId="13" xfId="43" applyFont="1" applyFill="1" applyBorder="1" applyAlignment="1">
      <alignment horizontal="left" vertical="top" wrapText="1"/>
    </xf>
    <xf numFmtId="0" fontId="42" fillId="0" borderId="24" xfId="43" applyFont="1" applyFill="1" applyBorder="1" applyAlignment="1">
      <alignment horizontal="left" vertical="top" wrapText="1"/>
    </xf>
    <xf numFmtId="0" fontId="3" fillId="24" borderId="17" xfId="45" applyFont="1" applyFill="1" applyBorder="1" applyAlignment="1">
      <alignment horizontal="center" vertical="center" shrinkToFit="1"/>
    </xf>
    <xf numFmtId="0" fontId="3" fillId="24" borderId="10" xfId="45" applyFont="1" applyFill="1" applyBorder="1" applyAlignment="1">
      <alignment horizontal="center" vertical="center" shrinkToFit="1"/>
    </xf>
    <xf numFmtId="0" fontId="3" fillId="24" borderId="11" xfId="45" applyFont="1" applyFill="1" applyBorder="1" applyAlignment="1">
      <alignment horizontal="center" vertical="center" shrinkToFit="1"/>
    </xf>
    <xf numFmtId="0" fontId="3" fillId="0" borderId="10" xfId="44" applyFont="1" applyFill="1" applyBorder="1" applyAlignment="1">
      <alignment horizontal="center" vertical="center"/>
    </xf>
    <xf numFmtId="0" fontId="3" fillId="0" borderId="11" xfId="44" applyFont="1" applyFill="1" applyBorder="1" applyAlignment="1">
      <alignment horizontal="center" vertical="center"/>
    </xf>
    <xf numFmtId="0" fontId="3" fillId="24" borderId="19"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9" xfId="45" applyFont="1" applyFill="1" applyBorder="1" applyAlignment="1">
      <alignment horizontal="center" vertical="center" wrapText="1"/>
    </xf>
    <xf numFmtId="0" fontId="3" fillId="24" borderId="0" xfId="45" applyFont="1" applyFill="1" applyBorder="1" applyAlignment="1">
      <alignment horizontal="center" vertical="center" wrapText="1"/>
    </xf>
    <xf numFmtId="0" fontId="3" fillId="24" borderId="38" xfId="45" applyFont="1" applyFill="1" applyBorder="1" applyAlignment="1">
      <alignment horizontal="center" vertical="center" wrapText="1"/>
    </xf>
    <xf numFmtId="0" fontId="6" fillId="24" borderId="23" xfId="44" applyFont="1" applyFill="1" applyBorder="1" applyAlignment="1">
      <alignment horizontal="center" vertical="center" textRotation="255"/>
    </xf>
    <xf numFmtId="0" fontId="6" fillId="24" borderId="23" xfId="0" applyFont="1" applyFill="1" applyBorder="1" applyAlignment="1">
      <alignment horizontal="center" vertical="center" textRotation="255"/>
    </xf>
    <xf numFmtId="0" fontId="6" fillId="24" borderId="68" xfId="0" applyFont="1" applyFill="1" applyBorder="1" applyAlignment="1">
      <alignment horizontal="center" vertical="center" textRotation="255"/>
    </xf>
    <xf numFmtId="0" fontId="3" fillId="24" borderId="23" xfId="0" applyFont="1" applyFill="1" applyBorder="1" applyAlignment="1">
      <alignment horizontal="center" vertical="center" shrinkToFit="1"/>
    </xf>
    <xf numFmtId="0" fontId="3" fillId="24" borderId="68" xfId="0" applyFont="1" applyFill="1" applyBorder="1" applyAlignment="1">
      <alignment horizontal="center" vertical="center" shrinkToFit="1"/>
    </xf>
    <xf numFmtId="0" fontId="0" fillId="24" borderId="101" xfId="0" applyFont="1" applyFill="1" applyBorder="1" applyAlignment="1">
      <alignment horizontal="center" vertical="center" shrinkToFit="1"/>
    </xf>
    <xf numFmtId="0" fontId="15" fillId="0" borderId="23" xfId="0" applyFont="1" applyBorder="1" applyAlignment="1">
      <alignment horizontal="center" vertical="center" shrinkToFit="1"/>
    </xf>
    <xf numFmtId="0" fontId="15" fillId="0" borderId="68" xfId="0" applyFont="1" applyBorder="1" applyAlignment="1">
      <alignment horizontal="center" vertical="center" shrinkToFit="1"/>
    </xf>
    <xf numFmtId="0" fontId="3" fillId="24" borderId="17" xfId="0" applyFont="1" applyFill="1" applyBorder="1" applyAlignment="1">
      <alignment horizontal="left" vertical="center" shrinkToFit="1"/>
    </xf>
    <xf numFmtId="0" fontId="3" fillId="24" borderId="10" xfId="0" applyFont="1" applyFill="1" applyBorder="1" applyAlignment="1">
      <alignment horizontal="left" vertical="center" shrinkToFit="1"/>
    </xf>
    <xf numFmtId="0" fontId="3" fillId="24" borderId="16" xfId="45" applyFont="1" applyFill="1" applyBorder="1" applyAlignment="1">
      <alignment horizontal="center" vertical="center" wrapText="1"/>
    </xf>
    <xf numFmtId="0" fontId="3" fillId="24" borderId="12" xfId="45" applyFont="1" applyFill="1" applyBorder="1" applyAlignment="1">
      <alignment horizontal="center" vertical="center" wrapText="1"/>
    </xf>
    <xf numFmtId="0" fontId="3" fillId="24" borderId="18" xfId="45" applyFont="1" applyFill="1" applyBorder="1" applyAlignment="1">
      <alignment horizontal="center" vertical="center" wrapText="1"/>
    </xf>
    <xf numFmtId="0" fontId="16" fillId="0" borderId="17" xfId="45" applyFont="1" applyBorder="1" applyAlignment="1">
      <alignment horizontal="center" vertical="center"/>
    </xf>
    <xf numFmtId="0" fontId="16" fillId="0" borderId="10" xfId="45" applyFont="1" applyBorder="1" applyAlignment="1">
      <alignment horizontal="center" vertical="center"/>
    </xf>
    <xf numFmtId="0" fontId="16" fillId="0" borderId="11" xfId="45" applyFont="1" applyBorder="1" applyAlignment="1">
      <alignment horizontal="center" vertical="center"/>
    </xf>
    <xf numFmtId="0" fontId="0" fillId="24" borderId="17" xfId="45" applyFont="1" applyFill="1" applyBorder="1" applyAlignment="1">
      <alignment horizontal="center" vertical="center"/>
    </xf>
    <xf numFmtId="0" fontId="0" fillId="24" borderId="11" xfId="45" applyFont="1" applyFill="1" applyBorder="1" applyAlignment="1">
      <alignment horizontal="center" vertical="center"/>
    </xf>
    <xf numFmtId="0" fontId="16" fillId="0" borderId="19" xfId="45" applyFont="1" applyBorder="1" applyAlignment="1">
      <alignment horizontal="center" vertical="center" wrapText="1"/>
    </xf>
    <xf numFmtId="0" fontId="16" fillId="0" borderId="13" xfId="45" applyFont="1" applyBorder="1" applyAlignment="1">
      <alignment horizontal="center" vertical="center" wrapText="1"/>
    </xf>
    <xf numFmtId="0" fontId="16" fillId="0" borderId="24" xfId="45" applyFont="1" applyBorder="1" applyAlignment="1">
      <alignment horizontal="center" vertical="center" wrapText="1"/>
    </xf>
    <xf numFmtId="0" fontId="16" fillId="0" borderId="16" xfId="45" applyFont="1" applyBorder="1" applyAlignment="1">
      <alignment horizontal="center" vertical="center" wrapText="1"/>
    </xf>
    <xf numFmtId="0" fontId="16" fillId="0" borderId="12" xfId="45" applyFont="1" applyBorder="1" applyAlignment="1">
      <alignment horizontal="center" vertical="center" wrapText="1"/>
    </xf>
    <xf numFmtId="0" fontId="16" fillId="0" borderId="18" xfId="45" applyFont="1" applyBorder="1" applyAlignment="1">
      <alignment horizontal="center" vertical="center" wrapText="1"/>
    </xf>
    <xf numFmtId="0" fontId="3" fillId="24" borderId="19" xfId="45" applyFill="1" applyBorder="1" applyAlignment="1">
      <alignment horizontal="center" vertical="center"/>
    </xf>
    <xf numFmtId="0" fontId="3" fillId="24" borderId="13" xfId="45" applyFill="1" applyBorder="1" applyAlignment="1">
      <alignment horizontal="center" vertical="center"/>
    </xf>
    <xf numFmtId="0" fontId="3" fillId="24" borderId="24" xfId="45" applyFill="1" applyBorder="1" applyAlignment="1">
      <alignment horizontal="center" vertical="center"/>
    </xf>
    <xf numFmtId="0" fontId="3" fillId="24" borderId="39" xfId="45" applyFill="1" applyBorder="1" applyAlignment="1">
      <alignment horizontal="center" vertical="center"/>
    </xf>
    <xf numFmtId="0" fontId="3" fillId="24" borderId="0" xfId="45" applyFill="1" applyBorder="1" applyAlignment="1">
      <alignment horizontal="center" vertical="center"/>
    </xf>
    <xf numFmtId="0" fontId="3" fillId="24" borderId="38" xfId="45" applyFill="1" applyBorder="1" applyAlignment="1">
      <alignment horizontal="center" vertical="center"/>
    </xf>
    <xf numFmtId="0" fontId="3" fillId="24" borderId="16" xfId="45" applyFill="1" applyBorder="1" applyAlignment="1">
      <alignment horizontal="center" vertical="center"/>
    </xf>
    <xf numFmtId="0" fontId="3" fillId="24" borderId="12" xfId="45" applyFill="1" applyBorder="1" applyAlignment="1">
      <alignment horizontal="center" vertical="center"/>
    </xf>
    <xf numFmtId="0" fontId="3" fillId="24" borderId="18" xfId="45" applyFill="1" applyBorder="1" applyAlignment="1">
      <alignment horizontal="center" vertical="center"/>
    </xf>
    <xf numFmtId="0" fontId="16" fillId="0" borderId="17" xfId="45" applyFont="1" applyBorder="1" applyAlignment="1">
      <alignment horizontal="center" vertical="center" shrinkToFit="1"/>
    </xf>
    <xf numFmtId="0" fontId="16" fillId="0" borderId="10" xfId="45" applyFont="1" applyBorder="1" applyAlignment="1">
      <alignment horizontal="center" vertical="center" shrinkToFit="1"/>
    </xf>
    <xf numFmtId="0" fontId="16" fillId="0" borderId="11" xfId="45" applyFont="1" applyBorder="1" applyAlignment="1">
      <alignment horizontal="center" vertical="center" shrinkToFit="1"/>
    </xf>
    <xf numFmtId="0" fontId="6" fillId="24" borderId="17" xfId="45" applyFont="1" applyFill="1" applyBorder="1" applyAlignment="1">
      <alignment horizontal="left" vertical="center" wrapText="1"/>
    </xf>
    <xf numFmtId="0" fontId="6" fillId="24" borderId="10" xfId="45" applyFont="1" applyFill="1" applyBorder="1" applyAlignment="1">
      <alignment horizontal="left" vertical="center" wrapText="1"/>
    </xf>
    <xf numFmtId="0" fontId="6" fillId="24" borderId="11" xfId="45" applyFont="1" applyFill="1" applyBorder="1" applyAlignment="1">
      <alignment horizontal="left" vertical="center" wrapText="1"/>
    </xf>
    <xf numFmtId="0" fontId="43" fillId="0" borderId="17" xfId="45" applyFont="1" applyBorder="1" applyAlignment="1">
      <alignment horizontal="left" vertical="center" shrinkToFit="1"/>
    </xf>
    <xf numFmtId="0" fontId="43" fillId="0" borderId="10" xfId="45" applyFont="1" applyBorder="1" applyAlignment="1">
      <alignment horizontal="left" vertical="center" shrinkToFit="1"/>
    </xf>
    <xf numFmtId="0" fontId="43" fillId="0" borderId="20" xfId="45" applyFont="1" applyBorder="1" applyAlignment="1">
      <alignment horizontal="left" vertical="center" shrinkToFit="1"/>
    </xf>
    <xf numFmtId="0" fontId="6" fillId="24" borderId="17" xfId="45" applyFont="1" applyFill="1" applyBorder="1" applyAlignment="1">
      <alignment horizontal="left" vertical="center"/>
    </xf>
    <xf numFmtId="0" fontId="6" fillId="24" borderId="10" xfId="45" applyFont="1" applyFill="1" applyBorder="1" applyAlignment="1">
      <alignment horizontal="left" vertical="center"/>
    </xf>
    <xf numFmtId="0" fontId="6" fillId="24" borderId="11" xfId="45" applyFont="1" applyFill="1" applyBorder="1" applyAlignment="1">
      <alignment horizontal="left" vertical="center"/>
    </xf>
    <xf numFmtId="0" fontId="43" fillId="0" borderId="17" xfId="45" applyFont="1" applyBorder="1" applyAlignment="1">
      <alignment horizontal="left" vertical="center"/>
    </xf>
    <xf numFmtId="0" fontId="43" fillId="0" borderId="10" xfId="45" applyFont="1" applyBorder="1" applyAlignment="1">
      <alignment horizontal="left" vertical="center"/>
    </xf>
    <xf numFmtId="0" fontId="43" fillId="0" borderId="11" xfId="45" applyFont="1" applyBorder="1" applyAlignment="1">
      <alignment horizontal="left" vertical="center"/>
    </xf>
    <xf numFmtId="0" fontId="3" fillId="24" borderId="19" xfId="45" applyFont="1" applyFill="1" applyBorder="1" applyAlignment="1">
      <alignment horizontal="center" vertical="center" shrinkToFit="1"/>
    </xf>
    <xf numFmtId="0" fontId="3" fillId="24" borderId="13" xfId="45" applyFont="1" applyFill="1" applyBorder="1" applyAlignment="1">
      <alignment horizontal="center" vertical="center" shrinkToFit="1"/>
    </xf>
    <xf numFmtId="0" fontId="3" fillId="24" borderId="24" xfId="45" applyFont="1" applyFill="1" applyBorder="1" applyAlignment="1">
      <alignment horizontal="center" vertical="center" shrinkToFit="1"/>
    </xf>
    <xf numFmtId="0" fontId="3" fillId="24" borderId="16" xfId="45" applyFont="1" applyFill="1" applyBorder="1" applyAlignment="1">
      <alignment horizontal="center" vertical="center" shrinkToFit="1"/>
    </xf>
    <xf numFmtId="0" fontId="3" fillId="24" borderId="12" xfId="45" applyFont="1" applyFill="1" applyBorder="1" applyAlignment="1">
      <alignment horizontal="center" vertical="center" shrinkToFit="1"/>
    </xf>
    <xf numFmtId="0" fontId="3" fillId="24" borderId="18" xfId="45" applyFont="1" applyFill="1" applyBorder="1" applyAlignment="1">
      <alignment horizontal="center" vertical="center" shrinkToFit="1"/>
    </xf>
    <xf numFmtId="0" fontId="15" fillId="0" borderId="17"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79"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118" xfId="0" applyFont="1" applyBorder="1" applyAlignment="1">
      <alignment horizontal="center" vertical="center" shrinkToFit="1"/>
    </xf>
    <xf numFmtId="0" fontId="15" fillId="0" borderId="81" xfId="0" applyFont="1" applyBorder="1" applyAlignment="1">
      <alignment horizontal="center" vertical="center" shrinkToFit="1"/>
    </xf>
    <xf numFmtId="0" fontId="15" fillId="0" borderId="82" xfId="0" applyFont="1" applyBorder="1" applyAlignment="1">
      <alignment horizontal="center" vertical="center" shrinkToFit="1"/>
    </xf>
    <xf numFmtId="0" fontId="15" fillId="0" borderId="119" xfId="0" applyFont="1" applyBorder="1" applyAlignment="1">
      <alignment horizontal="center" vertical="center" shrinkToFit="1"/>
    </xf>
    <xf numFmtId="0" fontId="0" fillId="0" borderId="59" xfId="45" applyFont="1" applyBorder="1" applyAlignment="1">
      <alignment horizontal="center" vertical="center" shrinkToFit="1"/>
    </xf>
    <xf numFmtId="0" fontId="4" fillId="0" borderId="66" xfId="45" applyFont="1" applyBorder="1" applyAlignment="1">
      <alignment horizontal="center" vertical="center" shrinkToFit="1"/>
    </xf>
    <xf numFmtId="0" fontId="3" fillId="24" borderId="17" xfId="44" applyFont="1" applyFill="1" applyBorder="1" applyAlignment="1">
      <alignment horizontal="left" vertical="center"/>
    </xf>
    <xf numFmtId="0" fontId="3" fillId="24" borderId="10" xfId="44" applyFont="1" applyFill="1" applyBorder="1" applyAlignment="1">
      <alignment horizontal="left" vertical="center"/>
    </xf>
    <xf numFmtId="0" fontId="3" fillId="24" borderId="11" xfId="44" applyFont="1" applyFill="1" applyBorder="1" applyAlignment="1">
      <alignment horizontal="left" vertical="center"/>
    </xf>
    <xf numFmtId="0" fontId="15" fillId="0" borderId="17" xfId="44" applyFont="1" applyBorder="1" applyAlignment="1">
      <alignment horizontal="center" vertical="center"/>
    </xf>
    <xf numFmtId="0" fontId="15" fillId="0" borderId="10" xfId="44" applyFont="1" applyBorder="1" applyAlignment="1">
      <alignment horizontal="center" vertical="center"/>
    </xf>
    <xf numFmtId="0" fontId="3" fillId="24" borderId="17" xfId="44" applyFont="1" applyFill="1" applyBorder="1" applyAlignment="1">
      <alignment horizontal="center" vertical="center"/>
    </xf>
    <xf numFmtId="0" fontId="3" fillId="24" borderId="10" xfId="44" applyFont="1" applyFill="1" applyBorder="1" applyAlignment="1">
      <alignment horizontal="center" vertical="center"/>
    </xf>
    <xf numFmtId="0" fontId="16" fillId="0" borderId="17" xfId="44" applyFont="1" applyFill="1" applyBorder="1" applyAlignment="1">
      <alignment horizontal="center" vertical="center"/>
    </xf>
    <xf numFmtId="0" fontId="16" fillId="0" borderId="10" xfId="44" applyFont="1" applyFill="1" applyBorder="1" applyAlignment="1">
      <alignment horizontal="center" vertical="center"/>
    </xf>
    <xf numFmtId="0" fontId="17" fillId="0" borderId="41" xfId="46" applyFont="1" applyBorder="1" applyAlignment="1">
      <alignment horizontal="left" vertical="center"/>
    </xf>
    <xf numFmtId="0" fontId="17" fillId="0" borderId="30" xfId="46" applyFont="1" applyBorder="1" applyAlignment="1">
      <alignment horizontal="left" vertical="center"/>
    </xf>
    <xf numFmtId="0" fontId="17" fillId="0" borderId="42" xfId="46" applyFont="1" applyBorder="1" applyAlignment="1">
      <alignment horizontal="left" vertical="center"/>
    </xf>
    <xf numFmtId="0" fontId="15" fillId="0" borderId="111" xfId="56" applyFont="1" applyBorder="1" applyAlignment="1">
      <alignment horizontal="left" vertical="center"/>
    </xf>
    <xf numFmtId="0" fontId="15" fillId="0" borderId="109" xfId="56" applyFont="1" applyBorder="1" applyAlignment="1">
      <alignment horizontal="left" vertical="center"/>
    </xf>
    <xf numFmtId="0" fontId="15" fillId="0" borderId="112" xfId="56" applyFont="1" applyBorder="1" applyAlignment="1">
      <alignment horizontal="left" vertical="center"/>
    </xf>
    <xf numFmtId="0" fontId="3" fillId="24" borderId="27" xfId="45" applyFont="1" applyFill="1" applyBorder="1" applyAlignment="1">
      <alignment horizontal="center" vertical="center" shrinkToFit="1"/>
    </xf>
    <xf numFmtId="0" fontId="3" fillId="24" borderId="30" xfId="45" applyFont="1" applyFill="1" applyBorder="1" applyAlignment="1">
      <alignment horizontal="center" vertical="center" shrinkToFit="1"/>
    </xf>
    <xf numFmtId="0" fontId="3" fillId="24" borderId="78" xfId="45" applyFont="1" applyFill="1" applyBorder="1" applyAlignment="1">
      <alignment horizontal="center" vertical="center" shrinkToFit="1"/>
    </xf>
    <xf numFmtId="0" fontId="0" fillId="24" borderId="108" xfId="45" applyFont="1" applyFill="1" applyBorder="1" applyAlignment="1">
      <alignment horizontal="center" vertical="center"/>
    </xf>
    <xf numFmtId="0" fontId="0" fillId="24" borderId="109" xfId="45" applyFont="1" applyFill="1" applyBorder="1" applyAlignment="1">
      <alignment horizontal="center" vertical="center"/>
    </xf>
    <xf numFmtId="0" fontId="0" fillId="24" borderId="110" xfId="45" applyFont="1" applyFill="1" applyBorder="1" applyAlignment="1">
      <alignment horizontal="center" vertical="center"/>
    </xf>
    <xf numFmtId="0" fontId="42" fillId="0" borderId="39" xfId="43" applyFont="1" applyFill="1" applyBorder="1" applyAlignment="1">
      <alignment horizontal="left" vertical="top" wrapText="1"/>
    </xf>
    <xf numFmtId="0" fontId="42" fillId="0" borderId="0" xfId="43" applyFont="1" applyFill="1" applyBorder="1" applyAlignment="1">
      <alignment horizontal="left" vertical="top" wrapText="1"/>
    </xf>
    <xf numFmtId="0" fontId="42" fillId="0" borderId="38" xfId="43" applyFont="1" applyFill="1" applyBorder="1" applyAlignment="1">
      <alignment horizontal="left" vertical="top" wrapText="1"/>
    </xf>
    <xf numFmtId="0" fontId="0" fillId="24" borderId="68" xfId="0" applyFont="1" applyFill="1" applyBorder="1" applyAlignment="1">
      <alignment horizontal="center" vertical="center" textRotation="255" shrinkToFit="1"/>
    </xf>
    <xf numFmtId="0" fontId="0" fillId="24" borderId="69" xfId="0" applyFont="1" applyFill="1" applyBorder="1" applyAlignment="1">
      <alignment horizontal="center" vertical="center" textRotation="255" shrinkToFit="1"/>
    </xf>
    <xf numFmtId="0" fontId="0" fillId="24" borderId="70" xfId="0" applyFont="1" applyFill="1" applyBorder="1" applyAlignment="1">
      <alignment horizontal="center" vertical="center" textRotation="255" shrinkToFit="1"/>
    </xf>
    <xf numFmtId="0" fontId="51" fillId="0" borderId="55" xfId="49" applyFont="1" applyBorder="1" applyAlignment="1">
      <alignment horizontal="center" vertical="center"/>
    </xf>
    <xf numFmtId="0" fontId="51" fillId="0" borderId="56" xfId="49" applyFont="1" applyBorder="1" applyAlignment="1">
      <alignment horizontal="center" vertical="center"/>
    </xf>
    <xf numFmtId="0" fontId="51" fillId="0" borderId="57" xfId="49" applyFont="1" applyBorder="1" applyAlignment="1">
      <alignment horizontal="center" vertical="center"/>
    </xf>
    <xf numFmtId="0" fontId="51" fillId="0" borderId="49" xfId="49" applyFont="1" applyBorder="1" applyAlignment="1">
      <alignment horizontal="center" vertical="center"/>
    </xf>
    <xf numFmtId="0" fontId="51" fillId="0" borderId="23" xfId="49" applyFont="1" applyBorder="1" applyAlignment="1">
      <alignment horizontal="center" vertical="center"/>
    </xf>
    <xf numFmtId="0" fontId="51" fillId="0" borderId="50" xfId="49" applyFont="1" applyBorder="1" applyAlignment="1">
      <alignment horizontal="center" vertical="center"/>
    </xf>
    <xf numFmtId="0" fontId="51" fillId="26" borderId="52" xfId="49" applyFont="1" applyFill="1" applyBorder="1" applyAlignment="1">
      <alignment horizontal="center" vertical="center"/>
    </xf>
    <xf numFmtId="0" fontId="51" fillId="26" borderId="53" xfId="49" applyFont="1" applyFill="1" applyBorder="1" applyAlignment="1">
      <alignment horizontal="center" vertical="center"/>
    </xf>
    <xf numFmtId="0" fontId="51" fillId="26" borderId="90" xfId="49" applyFont="1" applyFill="1" applyBorder="1" applyAlignment="1">
      <alignment horizontal="center" vertical="center"/>
    </xf>
    <xf numFmtId="0" fontId="51" fillId="0" borderId="101" xfId="49" applyFont="1" applyBorder="1" applyAlignment="1">
      <alignment horizontal="center" vertical="center" wrapText="1" shrinkToFit="1"/>
    </xf>
    <xf numFmtId="0" fontId="51" fillId="0" borderId="101" xfId="49" applyFont="1" applyBorder="1" applyAlignment="1">
      <alignment horizontal="center" vertical="center" wrapText="1"/>
    </xf>
    <xf numFmtId="2" fontId="51" fillId="0" borderId="23" xfId="49" applyNumberFormat="1" applyFont="1" applyBorder="1" applyAlignment="1">
      <alignment horizontal="center" vertical="center" wrapText="1" shrinkToFit="1"/>
    </xf>
    <xf numFmtId="2" fontId="51" fillId="0" borderId="23" xfId="49" applyNumberFormat="1" applyFont="1" applyBorder="1" applyAlignment="1">
      <alignment horizontal="center" vertical="center" wrapText="1"/>
    </xf>
    <xf numFmtId="0" fontId="51" fillId="0" borderId="14" xfId="49" applyFont="1" applyBorder="1" applyAlignment="1">
      <alignment horizontal="left" vertical="center" wrapText="1" shrinkToFit="1"/>
    </xf>
    <xf numFmtId="0" fontId="51" fillId="0" borderId="15" xfId="49" applyFont="1" applyBorder="1" applyAlignment="1">
      <alignment horizontal="left" vertical="center" wrapText="1" shrinkToFit="1"/>
    </xf>
    <xf numFmtId="0" fontId="51" fillId="0" borderId="10" xfId="49" applyFont="1" applyBorder="1" applyAlignment="1">
      <alignment horizontal="left" vertical="center" wrapText="1" shrinkToFit="1"/>
    </xf>
    <xf numFmtId="0" fontId="51" fillId="0" borderId="20" xfId="49" applyFont="1" applyBorder="1" applyAlignment="1">
      <alignment horizontal="left" vertical="center" wrapText="1" shrinkToFit="1"/>
    </xf>
    <xf numFmtId="0" fontId="51" fillId="0" borderId="43" xfId="49" applyFont="1" applyBorder="1" applyAlignment="1">
      <alignment horizontal="left" vertical="center" wrapText="1" shrinkToFit="1"/>
    </xf>
    <xf numFmtId="0" fontId="51" fillId="0" borderId="45" xfId="49" applyFont="1" applyBorder="1" applyAlignment="1">
      <alignment horizontal="left" vertical="center" wrapText="1" shrinkToFit="1"/>
    </xf>
    <xf numFmtId="0" fontId="51" fillId="26" borderId="0" xfId="49" applyFont="1" applyFill="1" applyBorder="1" applyAlignment="1">
      <alignment horizontal="center" vertical="center"/>
    </xf>
    <xf numFmtId="0" fontId="51" fillId="26" borderId="38" xfId="49" applyFont="1" applyFill="1" applyBorder="1" applyAlignment="1">
      <alignment horizontal="center" vertical="center"/>
    </xf>
    <xf numFmtId="0" fontId="51" fillId="26" borderId="40" xfId="49" applyFont="1" applyFill="1" applyBorder="1" applyAlignment="1">
      <alignment horizontal="center" vertical="center"/>
    </xf>
    <xf numFmtId="0" fontId="51" fillId="26" borderId="102" xfId="49" applyFont="1" applyFill="1" applyBorder="1" applyAlignment="1">
      <alignment horizontal="center" vertical="center"/>
    </xf>
    <xf numFmtId="0" fontId="51" fillId="26" borderId="39" xfId="49" applyFont="1" applyFill="1" applyBorder="1" applyAlignment="1">
      <alignment horizontal="center" vertical="center" wrapText="1" shrinkToFit="1"/>
    </xf>
    <xf numFmtId="0" fontId="51" fillId="26" borderId="38" xfId="49" applyFont="1" applyFill="1" applyBorder="1" applyAlignment="1">
      <alignment horizontal="center" vertical="center" wrapText="1" shrinkToFit="1"/>
    </xf>
    <xf numFmtId="0" fontId="51" fillId="26" borderId="58" xfId="49" applyFont="1" applyFill="1" applyBorder="1" applyAlignment="1">
      <alignment horizontal="center" vertical="center" wrapText="1" shrinkToFit="1"/>
    </xf>
    <xf numFmtId="0" fontId="51" fillId="26" borderId="102" xfId="49" applyFont="1" applyFill="1" applyBorder="1" applyAlignment="1">
      <alignment horizontal="center" vertical="center" wrapText="1" shrinkToFit="1"/>
    </xf>
    <xf numFmtId="0" fontId="51" fillId="27" borderId="39" xfId="49" applyFont="1" applyFill="1" applyBorder="1" applyAlignment="1">
      <alignment horizontal="center" vertical="center"/>
    </xf>
    <xf numFmtId="0" fontId="51" fillId="27" borderId="0" xfId="49" applyFont="1" applyFill="1" applyBorder="1" applyAlignment="1">
      <alignment horizontal="center" vertical="center"/>
    </xf>
    <xf numFmtId="0" fontId="51" fillId="27" borderId="26" xfId="49" applyFont="1" applyFill="1" applyBorder="1" applyAlignment="1">
      <alignment horizontal="center" vertical="center"/>
    </xf>
    <xf numFmtId="0" fontId="51" fillId="27" borderId="58" xfId="49" applyFont="1" applyFill="1" applyBorder="1" applyAlignment="1">
      <alignment horizontal="center" vertical="center"/>
    </xf>
    <xf numFmtId="0" fontId="51" fillId="27" borderId="40" xfId="49" applyFont="1" applyFill="1" applyBorder="1" applyAlignment="1">
      <alignment horizontal="center" vertical="center"/>
    </xf>
    <xf numFmtId="0" fontId="51" fillId="27" borderId="29" xfId="49" applyFont="1" applyFill="1" applyBorder="1" applyAlignment="1">
      <alignment horizontal="center" vertical="center"/>
    </xf>
    <xf numFmtId="0" fontId="51" fillId="0" borderId="141" xfId="49" applyFont="1" applyBorder="1" applyAlignment="1">
      <alignment horizontal="center" vertical="center"/>
    </xf>
    <xf numFmtId="0" fontId="51" fillId="0" borderId="131" xfId="49" applyFont="1" applyBorder="1" applyAlignment="1">
      <alignment horizontal="center" vertical="center"/>
    </xf>
    <xf numFmtId="0" fontId="51" fillId="0" borderId="142" xfId="49" applyFont="1" applyBorder="1" applyAlignment="1">
      <alignment horizontal="center" vertical="center"/>
    </xf>
    <xf numFmtId="2" fontId="51" fillId="0" borderId="134" xfId="49" applyNumberFormat="1" applyFont="1" applyBorder="1" applyAlignment="1">
      <alignment horizontal="center" vertical="center" wrapText="1" shrinkToFit="1"/>
    </xf>
    <xf numFmtId="2" fontId="51" fillId="0" borderId="135" xfId="49" applyNumberFormat="1" applyFont="1" applyBorder="1" applyAlignment="1">
      <alignment horizontal="center" vertical="center" wrapText="1" shrinkToFit="1"/>
    </xf>
    <xf numFmtId="2" fontId="51" fillId="0" borderId="134" xfId="49" applyNumberFormat="1" applyFont="1" applyBorder="1" applyAlignment="1">
      <alignment horizontal="center" vertical="center" wrapText="1"/>
    </xf>
    <xf numFmtId="2" fontId="51" fillId="0" borderId="135" xfId="49" applyNumberFormat="1" applyFont="1" applyBorder="1" applyAlignment="1">
      <alignment horizontal="center" vertical="center" wrapText="1"/>
    </xf>
    <xf numFmtId="0" fontId="51" fillId="26" borderId="30" xfId="49" applyFont="1" applyFill="1" applyBorder="1" applyAlignment="1">
      <alignment horizontal="center" vertical="center" wrapText="1"/>
    </xf>
    <xf numFmtId="0" fontId="51" fillId="26" borderId="42" xfId="49" applyFont="1" applyFill="1" applyBorder="1" applyAlignment="1">
      <alignment horizontal="center" vertical="center" wrapText="1"/>
    </xf>
    <xf numFmtId="0" fontId="51" fillId="26" borderId="0" xfId="49" applyFont="1" applyFill="1" applyBorder="1" applyAlignment="1">
      <alignment horizontal="center" vertical="center" wrapText="1"/>
    </xf>
    <xf numFmtId="0" fontId="51" fillId="26" borderId="26" xfId="49" applyFont="1" applyFill="1" applyBorder="1" applyAlignment="1">
      <alignment horizontal="center" vertical="center" wrapText="1"/>
    </xf>
    <xf numFmtId="0" fontId="51" fillId="26" borderId="40" xfId="49" applyFont="1" applyFill="1" applyBorder="1" applyAlignment="1">
      <alignment horizontal="center" vertical="center" wrapText="1"/>
    </xf>
    <xf numFmtId="0" fontId="51" fillId="26" borderId="29" xfId="49" applyFont="1" applyFill="1" applyBorder="1" applyAlignment="1">
      <alignment horizontal="center" vertical="center" wrapText="1"/>
    </xf>
    <xf numFmtId="0" fontId="51" fillId="0" borderId="129" xfId="49" applyFont="1" applyBorder="1" applyAlignment="1">
      <alignment horizontal="center" vertical="center"/>
    </xf>
    <xf numFmtId="0" fontId="51" fillId="0" borderId="125" xfId="49" applyFont="1" applyBorder="1" applyAlignment="1">
      <alignment horizontal="center" vertical="center"/>
    </xf>
    <xf numFmtId="0" fontId="51" fillId="0" borderId="130" xfId="49" applyFont="1" applyBorder="1" applyAlignment="1">
      <alignment horizontal="center" vertical="center"/>
    </xf>
    <xf numFmtId="2" fontId="51" fillId="0" borderId="129" xfId="49" applyNumberFormat="1" applyFont="1" applyBorder="1" applyAlignment="1">
      <alignment horizontal="center" vertical="center" wrapText="1" shrinkToFit="1"/>
    </xf>
    <xf numFmtId="2" fontId="51" fillId="0" borderId="130" xfId="49" applyNumberFormat="1" applyFont="1" applyBorder="1" applyAlignment="1">
      <alignment horizontal="center" vertical="center" wrapText="1" shrinkToFit="1"/>
    </xf>
    <xf numFmtId="2" fontId="51" fillId="0" borderId="129" xfId="49" applyNumberFormat="1" applyFont="1" applyBorder="1" applyAlignment="1">
      <alignment horizontal="center" vertical="center" wrapText="1"/>
    </xf>
    <xf numFmtId="2" fontId="51" fillId="0" borderId="130" xfId="49" applyNumberFormat="1" applyFont="1" applyBorder="1" applyAlignment="1">
      <alignment horizontal="center" vertical="center" wrapText="1"/>
    </xf>
    <xf numFmtId="0" fontId="55" fillId="0" borderId="108" xfId="49" applyFont="1" applyBorder="1" applyAlignment="1">
      <alignment horizontal="center" vertical="center" wrapText="1"/>
    </xf>
    <xf numFmtId="0" fontId="55" fillId="0" borderId="109" xfId="49" applyFont="1" applyBorder="1" applyAlignment="1">
      <alignment horizontal="center" vertical="center" wrapText="1"/>
    </xf>
    <xf numFmtId="0" fontId="55" fillId="0" borderId="112" xfId="49" applyFont="1" applyBorder="1" applyAlignment="1">
      <alignment horizontal="center" vertical="center" wrapText="1"/>
    </xf>
    <xf numFmtId="2" fontId="51" fillId="0" borderId="108" xfId="49" applyNumberFormat="1" applyFont="1" applyBorder="1" applyAlignment="1">
      <alignment horizontal="center" vertical="center" wrapText="1" shrinkToFit="1"/>
    </xf>
    <xf numFmtId="2" fontId="51" fillId="0" borderId="112" xfId="49" applyNumberFormat="1" applyFont="1" applyBorder="1" applyAlignment="1">
      <alignment horizontal="center" vertical="center" wrapText="1" shrinkToFit="1"/>
    </xf>
    <xf numFmtId="2" fontId="51" fillId="0" borderId="108" xfId="49" applyNumberFormat="1" applyFont="1" applyBorder="1" applyAlignment="1">
      <alignment horizontal="center" vertical="center" wrapText="1"/>
    </xf>
    <xf numFmtId="2" fontId="51" fillId="0" borderId="112" xfId="49" applyNumberFormat="1" applyFont="1" applyBorder="1" applyAlignment="1">
      <alignment horizontal="center" vertical="center" wrapText="1"/>
    </xf>
    <xf numFmtId="0" fontId="51" fillId="26" borderId="12" xfId="49" applyFont="1" applyFill="1" applyBorder="1" applyAlignment="1">
      <alignment horizontal="center" vertical="center"/>
    </xf>
    <xf numFmtId="0" fontId="51" fillId="26" borderId="18" xfId="49" applyFont="1" applyFill="1" applyBorder="1" applyAlignment="1">
      <alignment horizontal="center" vertical="center"/>
    </xf>
    <xf numFmtId="0" fontId="51" fillId="26" borderId="16" xfId="49" applyFont="1" applyFill="1" applyBorder="1" applyAlignment="1">
      <alignment horizontal="center" vertical="center" wrapText="1" shrinkToFit="1"/>
    </xf>
    <xf numFmtId="0" fontId="51" fillId="26" borderId="18" xfId="49" applyFont="1" applyFill="1" applyBorder="1" applyAlignment="1">
      <alignment horizontal="center" vertical="center" wrapText="1" shrinkToFit="1"/>
    </xf>
    <xf numFmtId="0" fontId="51" fillId="27" borderId="16" xfId="49" applyFont="1" applyFill="1" applyBorder="1" applyAlignment="1">
      <alignment horizontal="center" vertical="center"/>
    </xf>
    <xf numFmtId="0" fontId="51" fillId="27" borderId="12" xfId="49" applyFont="1" applyFill="1" applyBorder="1" applyAlignment="1">
      <alignment horizontal="center" vertical="center"/>
    </xf>
    <xf numFmtId="0" fontId="51" fillId="27" borderId="22" xfId="49" applyFont="1" applyFill="1" applyBorder="1" applyAlignment="1">
      <alignment horizontal="center" vertical="center"/>
    </xf>
    <xf numFmtId="0" fontId="51" fillId="26" borderId="12" xfId="49" applyFont="1" applyFill="1" applyBorder="1" applyAlignment="1">
      <alignment horizontal="center" vertical="center" wrapText="1"/>
    </xf>
    <xf numFmtId="0" fontId="51" fillId="26" borderId="22" xfId="49" applyFont="1" applyFill="1" applyBorder="1" applyAlignment="1">
      <alignment horizontal="center" vertical="center" wrapText="1"/>
    </xf>
    <xf numFmtId="0" fontId="55" fillId="0" borderId="132" xfId="49" applyFont="1" applyBorder="1" applyAlignment="1">
      <alignment horizontal="center" vertical="center" wrapText="1"/>
    </xf>
    <xf numFmtId="0" fontId="55" fillId="0" borderId="36" xfId="49" applyFont="1" applyBorder="1" applyAlignment="1">
      <alignment horizontal="center" vertical="center" wrapText="1"/>
    </xf>
    <xf numFmtId="0" fontId="55" fillId="0" borderId="133" xfId="49" applyFont="1" applyBorder="1" applyAlignment="1">
      <alignment horizontal="center" vertical="center" wrapText="1"/>
    </xf>
    <xf numFmtId="2" fontId="51" fillId="0" borderId="132" xfId="49" applyNumberFormat="1" applyFont="1" applyBorder="1" applyAlignment="1">
      <alignment horizontal="center" vertical="center" wrapText="1" shrinkToFit="1"/>
    </xf>
    <xf numFmtId="2" fontId="51" fillId="0" borderId="133" xfId="49" applyNumberFormat="1" applyFont="1" applyBorder="1" applyAlignment="1">
      <alignment horizontal="center" vertical="center" wrapText="1" shrinkToFit="1"/>
    </xf>
    <xf numFmtId="2" fontId="51" fillId="0" borderId="132" xfId="49" applyNumberFormat="1" applyFont="1" applyBorder="1" applyAlignment="1">
      <alignment horizontal="center" vertical="center" wrapText="1"/>
    </xf>
    <xf numFmtId="2" fontId="51" fillId="0" borderId="133" xfId="49" applyNumberFormat="1" applyFont="1" applyBorder="1" applyAlignment="1">
      <alignment horizontal="center" vertical="center" wrapText="1"/>
    </xf>
    <xf numFmtId="0" fontId="51" fillId="0" borderId="72" xfId="49" applyFont="1" applyBorder="1" applyAlignment="1">
      <alignment horizontal="center" vertical="center"/>
    </xf>
    <xf numFmtId="0" fontId="51" fillId="0" borderId="11" xfId="49" applyFont="1" applyBorder="1" applyAlignment="1">
      <alignment horizontal="center" vertical="center"/>
    </xf>
    <xf numFmtId="0" fontId="51" fillId="0" borderId="44" xfId="49" applyFont="1" applyBorder="1" applyAlignment="1">
      <alignment horizontal="center" vertical="center"/>
    </xf>
    <xf numFmtId="0" fontId="51" fillId="0" borderId="53" xfId="49" applyFont="1" applyBorder="1" applyAlignment="1">
      <alignment horizontal="center" vertical="center"/>
    </xf>
    <xf numFmtId="0" fontId="51" fillId="0" borderId="56" xfId="49" applyFont="1" applyBorder="1" applyAlignment="1">
      <alignment horizontal="center" vertical="center" wrapText="1" shrinkToFit="1"/>
    </xf>
    <xf numFmtId="0" fontId="51" fillId="0" borderId="23" xfId="49" applyFont="1" applyBorder="1" applyAlignment="1">
      <alignment horizontal="center" vertical="center" wrapText="1" shrinkToFit="1"/>
    </xf>
    <xf numFmtId="0" fontId="51" fillId="0" borderId="53" xfId="49" applyFont="1" applyBorder="1" applyAlignment="1">
      <alignment horizontal="center" vertical="center" wrapText="1" shrinkToFit="1"/>
    </xf>
    <xf numFmtId="0" fontId="51" fillId="0" borderId="90" xfId="49" applyFont="1" applyBorder="1" applyAlignment="1">
      <alignment horizontal="center" vertical="center"/>
    </xf>
    <xf numFmtId="0" fontId="51" fillId="0" borderId="78" xfId="49" applyFont="1" applyBorder="1" applyAlignment="1">
      <alignment horizontal="center"/>
    </xf>
    <xf numFmtId="0" fontId="51" fillId="0" borderId="120" xfId="49" applyFont="1" applyBorder="1" applyAlignment="1">
      <alignment horizontal="center"/>
    </xf>
    <xf numFmtId="0" fontId="51" fillId="0" borderId="121" xfId="49" applyFont="1" applyBorder="1" applyAlignment="1">
      <alignment horizontal="center"/>
    </xf>
    <xf numFmtId="0" fontId="51" fillId="0" borderId="41" xfId="49" applyFont="1" applyBorder="1" applyAlignment="1">
      <alignment horizontal="center"/>
    </xf>
    <xf numFmtId="0" fontId="51" fillId="0" borderId="122" xfId="49" applyFont="1" applyBorder="1" applyAlignment="1">
      <alignment horizontal="center"/>
    </xf>
    <xf numFmtId="0" fontId="51" fillId="0" borderId="72" xfId="49" applyFont="1" applyBorder="1" applyAlignment="1">
      <alignment horizontal="center" vertical="center" wrapText="1" shrinkToFit="1"/>
    </xf>
    <xf numFmtId="0" fontId="51" fillId="0" borderId="31" xfId="49" applyFont="1" applyBorder="1" applyAlignment="1">
      <alignment horizontal="center" vertical="center" wrapText="1" shrinkToFit="1"/>
    </xf>
    <xf numFmtId="0" fontId="51" fillId="0" borderId="11" xfId="49" applyFont="1" applyBorder="1" applyAlignment="1">
      <alignment horizontal="center" vertical="center" wrapText="1" shrinkToFit="1"/>
    </xf>
    <xf numFmtId="0" fontId="51" fillId="0" borderId="17" xfId="49" applyFont="1" applyBorder="1" applyAlignment="1">
      <alignment horizontal="center" vertical="center" wrapText="1" shrinkToFit="1"/>
    </xf>
    <xf numFmtId="0" fontId="51" fillId="0" borderId="24" xfId="49" applyFont="1" applyBorder="1" applyAlignment="1">
      <alignment horizontal="center" vertical="center" wrapText="1" shrinkToFit="1"/>
    </xf>
    <xf numFmtId="0" fontId="51" fillId="0" borderId="19" xfId="49" applyFont="1" applyBorder="1" applyAlignment="1">
      <alignment horizontal="center" vertical="center" wrapText="1" shrinkToFit="1"/>
    </xf>
    <xf numFmtId="0" fontId="51" fillId="0" borderId="55" xfId="49" applyFont="1" applyBorder="1" applyAlignment="1">
      <alignment horizontal="center" vertical="center" wrapText="1"/>
    </xf>
    <xf numFmtId="0" fontId="51" fillId="0" borderId="57" xfId="49" applyFont="1" applyBorder="1" applyAlignment="1">
      <alignment horizontal="center" vertical="center" wrapText="1"/>
    </xf>
    <xf numFmtId="0" fontId="51" fillId="0" borderId="49" xfId="49" applyFont="1" applyBorder="1" applyAlignment="1">
      <alignment horizontal="center" vertical="center" wrapText="1"/>
    </xf>
    <xf numFmtId="0" fontId="51" fillId="0" borderId="50" xfId="49" applyFont="1" applyBorder="1" applyAlignment="1">
      <alignment horizontal="center" vertical="center" wrapText="1"/>
    </xf>
    <xf numFmtId="0" fontId="51" fillId="0" borderId="71" xfId="49" applyFont="1" applyBorder="1" applyAlignment="1">
      <alignment horizontal="center" vertical="center" wrapText="1"/>
    </xf>
    <xf numFmtId="0" fontId="51" fillId="0" borderId="89" xfId="49" applyFont="1" applyBorder="1" applyAlignment="1">
      <alignment horizontal="center" vertical="center" wrapText="1"/>
    </xf>
    <xf numFmtId="0" fontId="51" fillId="0" borderId="30" xfId="49" applyFont="1" applyBorder="1" applyAlignment="1">
      <alignment horizontal="center" vertical="center" wrapText="1"/>
    </xf>
    <xf numFmtId="0" fontId="51" fillId="0" borderId="42" xfId="49" applyFont="1" applyBorder="1" applyAlignment="1">
      <alignment horizontal="center" vertical="center" wrapText="1"/>
    </xf>
    <xf numFmtId="0" fontId="51" fillId="0" borderId="0" xfId="49" applyFont="1" applyBorder="1" applyAlignment="1">
      <alignment horizontal="center" vertical="center" wrapText="1"/>
    </xf>
    <xf numFmtId="0" fontId="51" fillId="0" borderId="26" xfId="49" applyFont="1" applyBorder="1" applyAlignment="1">
      <alignment horizontal="center" vertical="center" wrapText="1"/>
    </xf>
    <xf numFmtId="0" fontId="51" fillId="26" borderId="41" xfId="49" applyFont="1" applyFill="1" applyBorder="1" applyAlignment="1">
      <alignment horizontal="center" vertical="center" wrapText="1" shrinkToFit="1"/>
    </xf>
    <xf numFmtId="0" fontId="51" fillId="26" borderId="78" xfId="49" applyFont="1" applyFill="1" applyBorder="1" applyAlignment="1">
      <alignment horizontal="center" vertical="center" wrapText="1" shrinkToFit="1"/>
    </xf>
    <xf numFmtId="0" fontId="51" fillId="27" borderId="41" xfId="49" applyFont="1" applyFill="1" applyBorder="1" applyAlignment="1">
      <alignment horizontal="center" vertical="center"/>
    </xf>
    <xf numFmtId="0" fontId="51" fillId="27" borderId="30" xfId="49" applyFont="1" applyFill="1" applyBorder="1" applyAlignment="1">
      <alignment horizontal="center" vertical="center"/>
    </xf>
    <xf numFmtId="0" fontId="51" fillId="27" borderId="42" xfId="49" applyFont="1" applyFill="1" applyBorder="1" applyAlignment="1">
      <alignment horizontal="center" vertical="center"/>
    </xf>
    <xf numFmtId="0" fontId="51" fillId="0" borderId="134" xfId="49" applyFont="1" applyBorder="1" applyAlignment="1">
      <alignment horizontal="center" vertical="center" wrapText="1" shrinkToFit="1"/>
    </xf>
    <xf numFmtId="0" fontId="51" fillId="0" borderId="135" xfId="49" applyFont="1" applyBorder="1" applyAlignment="1">
      <alignment horizontal="center" vertical="center" wrapText="1" shrinkToFit="1"/>
    </xf>
    <xf numFmtId="0" fontId="51" fillId="0" borderId="134" xfId="49" applyFont="1" applyBorder="1" applyAlignment="1">
      <alignment horizontal="center" vertical="center" wrapText="1"/>
    </xf>
    <xf numFmtId="0" fontId="51" fillId="0" borderId="135" xfId="49" applyFont="1" applyBorder="1" applyAlignment="1">
      <alignment horizontal="center" vertical="center" wrapText="1"/>
    </xf>
    <xf numFmtId="0" fontId="51" fillId="0" borderId="27" xfId="49" applyFont="1" applyBorder="1" applyAlignment="1">
      <alignment horizontal="center" vertical="center"/>
    </xf>
    <xf numFmtId="0" fontId="51" fillId="0" borderId="30" xfId="49" applyFont="1" applyBorder="1" applyAlignment="1">
      <alignment horizontal="center" vertical="center"/>
    </xf>
    <xf numFmtId="0" fontId="51" fillId="0" borderId="42" xfId="49" applyFont="1" applyBorder="1" applyAlignment="1">
      <alignment horizontal="center" vertical="center"/>
    </xf>
    <xf numFmtId="0" fontId="51" fillId="0" borderId="25" xfId="49" applyFont="1" applyBorder="1" applyAlignment="1">
      <alignment horizontal="center" vertical="center"/>
    </xf>
    <xf numFmtId="0" fontId="51" fillId="0" borderId="0" xfId="49" applyFont="1" applyBorder="1" applyAlignment="1">
      <alignment horizontal="center" vertical="center"/>
    </xf>
    <xf numFmtId="0" fontId="51" fillId="0" borderId="26" xfId="49" applyFont="1" applyBorder="1" applyAlignment="1">
      <alignment horizontal="center" vertical="center"/>
    </xf>
    <xf numFmtId="0" fontId="51" fillId="0" borderId="28" xfId="49" applyFont="1" applyBorder="1" applyAlignment="1">
      <alignment horizontal="center" vertical="center"/>
    </xf>
    <xf numFmtId="0" fontId="51" fillId="0" borderId="40" xfId="49" applyFont="1" applyBorder="1" applyAlignment="1">
      <alignment horizontal="center" vertical="center"/>
    </xf>
    <xf numFmtId="0" fontId="51" fillId="0" borderId="29" xfId="49" applyFont="1" applyBorder="1" applyAlignment="1">
      <alignment horizontal="center" vertical="center"/>
    </xf>
    <xf numFmtId="0" fontId="51" fillId="0" borderId="65" xfId="49" applyFont="1" applyBorder="1" applyAlignment="1">
      <alignment horizontal="center" vertical="center" shrinkToFit="1"/>
    </xf>
    <xf numFmtId="0" fontId="51" fillId="0" borderId="59" xfId="49" applyFont="1" applyBorder="1" applyAlignment="1">
      <alignment horizontal="center" vertical="center" shrinkToFit="1"/>
    </xf>
    <xf numFmtId="0" fontId="51" fillId="0" borderId="66" xfId="49" applyFont="1" applyBorder="1" applyAlignment="1">
      <alignment horizontal="center" vertical="center" shrinkToFit="1"/>
    </xf>
    <xf numFmtId="0" fontId="52" fillId="0" borderId="0" xfId="49" applyFont="1" applyAlignment="1">
      <alignment horizontal="center" vertical="center" shrinkToFit="1"/>
    </xf>
    <xf numFmtId="0" fontId="51" fillId="0" borderId="0" xfId="49" applyFont="1" applyBorder="1" applyAlignment="1">
      <alignment horizontal="right" vertical="center"/>
    </xf>
    <xf numFmtId="0" fontId="51" fillId="0" borderId="26" xfId="49" applyFont="1" applyBorder="1" applyAlignment="1">
      <alignment horizontal="right" vertical="center"/>
    </xf>
    <xf numFmtId="0" fontId="51" fillId="26" borderId="28" xfId="49" applyFont="1" applyFill="1" applyBorder="1" applyAlignment="1">
      <alignment horizontal="center" vertical="center"/>
    </xf>
    <xf numFmtId="0" fontId="51" fillId="26" borderId="29" xfId="49" applyFont="1" applyFill="1" applyBorder="1" applyAlignment="1">
      <alignment horizontal="center" vertical="center"/>
    </xf>
    <xf numFmtId="0" fontId="51" fillId="27" borderId="23" xfId="49" applyFont="1" applyFill="1" applyBorder="1" applyAlignment="1">
      <alignment horizontal="center" vertical="center" shrinkToFit="1"/>
    </xf>
    <xf numFmtId="0" fontId="51" fillId="27" borderId="23" xfId="49" applyFont="1" applyFill="1" applyBorder="1" applyAlignment="1">
      <alignment horizontal="center" vertical="center"/>
    </xf>
    <xf numFmtId="0" fontId="51" fillId="26" borderId="23" xfId="49" applyFont="1" applyFill="1" applyBorder="1" applyAlignment="1">
      <alignment horizontal="center" vertical="center"/>
    </xf>
    <xf numFmtId="0" fontId="51" fillId="0" borderId="19" xfId="49" applyFont="1" applyBorder="1" applyAlignment="1">
      <alignment horizontal="center"/>
    </xf>
    <xf numFmtId="0" fontId="51" fillId="0" borderId="13" xfId="49" applyFont="1" applyBorder="1" applyAlignment="1">
      <alignment horizontal="center"/>
    </xf>
    <xf numFmtId="0" fontId="51" fillId="0" borderId="24" xfId="49" applyFont="1" applyBorder="1" applyAlignment="1">
      <alignment horizontal="center"/>
    </xf>
    <xf numFmtId="0" fontId="50" fillId="0" borderId="0" xfId="49" applyFont="1" applyAlignment="1">
      <alignment horizontal="center"/>
    </xf>
    <xf numFmtId="0" fontId="52" fillId="26" borderId="0" xfId="49" applyFont="1" applyFill="1" applyAlignment="1">
      <alignment horizontal="center"/>
    </xf>
    <xf numFmtId="0" fontId="50" fillId="0" borderId="0" xfId="49" applyFont="1" applyBorder="1" applyAlignment="1">
      <alignment horizontal="center"/>
    </xf>
    <xf numFmtId="0" fontId="51" fillId="0" borderId="0" xfId="49" applyFont="1" applyBorder="1" applyAlignment="1">
      <alignment horizontal="right" vertical="center" shrinkToFit="1"/>
    </xf>
    <xf numFmtId="0" fontId="51" fillId="0" borderId="26" xfId="49" applyFont="1" applyBorder="1" applyAlignment="1">
      <alignment horizontal="right" vertical="center" shrinkToFit="1"/>
    </xf>
    <xf numFmtId="0" fontId="51" fillId="26" borderId="17" xfId="49" applyFont="1" applyFill="1" applyBorder="1" applyAlignment="1">
      <alignment horizontal="center"/>
    </xf>
    <xf numFmtId="0" fontId="51" fillId="26" borderId="10" xfId="49" applyFont="1" applyFill="1" applyBorder="1" applyAlignment="1">
      <alignment horizontal="center"/>
    </xf>
    <xf numFmtId="0" fontId="51" fillId="26" borderId="11" xfId="49" applyFont="1" applyFill="1" applyBorder="1" applyAlignment="1">
      <alignment horizontal="center"/>
    </xf>
    <xf numFmtId="0" fontId="51" fillId="0" borderId="17" xfId="49" applyFont="1" applyBorder="1" applyAlignment="1">
      <alignment horizontal="center"/>
    </xf>
    <xf numFmtId="0" fontId="51" fillId="0" borderId="11" xfId="49" applyFont="1" applyBorder="1" applyAlignment="1">
      <alignment horizontal="center"/>
    </xf>
    <xf numFmtId="20" fontId="51" fillId="26" borderId="17" xfId="49" applyNumberFormat="1" applyFont="1" applyFill="1" applyBorder="1" applyAlignment="1">
      <alignment horizontal="center"/>
    </xf>
    <xf numFmtId="11" fontId="51" fillId="26" borderId="10" xfId="49" applyNumberFormat="1" applyFont="1" applyFill="1" applyBorder="1" applyAlignment="1">
      <alignment horizontal="center"/>
    </xf>
    <xf numFmtId="11" fontId="51" fillId="26" borderId="11" xfId="49" applyNumberFormat="1" applyFont="1" applyFill="1" applyBorder="1" applyAlignment="1">
      <alignment horizontal="center"/>
    </xf>
    <xf numFmtId="0" fontId="59" fillId="0" borderId="63" xfId="49" applyFont="1" applyBorder="1" applyAlignment="1">
      <alignment horizontal="center" vertical="center"/>
    </xf>
    <xf numFmtId="0" fontId="59" fillId="0" borderId="144" xfId="49" applyFont="1" applyBorder="1" applyAlignment="1">
      <alignment horizontal="center" vertical="center"/>
    </xf>
    <xf numFmtId="0" fontId="51" fillId="0" borderId="27" xfId="49" applyFont="1" applyBorder="1" applyAlignment="1">
      <alignment horizontal="center" vertical="center" wrapText="1"/>
    </xf>
    <xf numFmtId="0" fontId="51" fillId="0" borderId="25" xfId="49" applyFont="1" applyBorder="1" applyAlignment="1">
      <alignment horizontal="center" vertical="center" wrapText="1"/>
    </xf>
    <xf numFmtId="0" fontId="51" fillId="0" borderId="28" xfId="49" applyFont="1" applyBorder="1" applyAlignment="1">
      <alignment horizontal="center" vertical="center" wrapText="1"/>
    </xf>
    <xf numFmtId="0" fontId="51" fillId="0" borderId="40" xfId="49" applyFont="1" applyBorder="1" applyAlignment="1">
      <alignment horizontal="center" vertical="center" wrapText="1"/>
    </xf>
    <xf numFmtId="0" fontId="59" fillId="0" borderId="143" xfId="49" applyFont="1" applyBorder="1" applyAlignment="1">
      <alignment horizontal="center" vertical="center"/>
    </xf>
    <xf numFmtId="0" fontId="59" fillId="0" borderId="60" xfId="49" applyFont="1" applyBorder="1" applyAlignment="1">
      <alignment horizontal="center" vertical="center"/>
    </xf>
    <xf numFmtId="0" fontId="51" fillId="26" borderId="30" xfId="49" applyFont="1" applyFill="1" applyBorder="1" applyAlignment="1">
      <alignment horizontal="center" vertical="center"/>
    </xf>
    <xf numFmtId="0" fontId="51" fillId="26" borderId="78" xfId="49" applyFont="1" applyFill="1" applyBorder="1" applyAlignment="1">
      <alignment horizontal="center" vertical="center"/>
    </xf>
    <xf numFmtId="0" fontId="53" fillId="0" borderId="17" xfId="0" applyFont="1" applyBorder="1" applyAlignment="1">
      <alignment horizontal="center"/>
    </xf>
    <xf numFmtId="0" fontId="53" fillId="0" borderId="10" xfId="0" applyFont="1" applyBorder="1" applyAlignment="1">
      <alignment horizontal="center"/>
    </xf>
    <xf numFmtId="0" fontId="53" fillId="0" borderId="11" xfId="0" applyFont="1" applyBorder="1" applyAlignment="1">
      <alignment horizontal="center"/>
    </xf>
    <xf numFmtId="0" fontId="53" fillId="0" borderId="23" xfId="0" applyFont="1" applyBorder="1" applyAlignment="1">
      <alignment horizontal="center" vertical="center"/>
    </xf>
    <xf numFmtId="0" fontId="53" fillId="0" borderId="23" xfId="0" applyFont="1" applyBorder="1" applyAlignment="1">
      <alignment horizontal="center"/>
    </xf>
    <xf numFmtId="2" fontId="51" fillId="0" borderId="101" xfId="49" applyNumberFormat="1" applyFont="1" applyBorder="1" applyAlignment="1">
      <alignment horizontal="center" vertical="center" wrapText="1" shrinkToFit="1"/>
    </xf>
    <xf numFmtId="0" fontId="51" fillId="27" borderId="38" xfId="49" applyFont="1" applyFill="1" applyBorder="1" applyAlignment="1">
      <alignment horizontal="center" vertical="center"/>
    </xf>
    <xf numFmtId="0" fontId="51" fillId="27" borderId="102" xfId="49" applyFont="1" applyFill="1" applyBorder="1" applyAlignment="1">
      <alignment horizontal="center" vertical="center"/>
    </xf>
    <xf numFmtId="0" fontId="51" fillId="27" borderId="39" xfId="49" applyFont="1" applyFill="1" applyBorder="1" applyAlignment="1">
      <alignment horizontal="center" vertical="center" wrapText="1" shrinkToFit="1"/>
    </xf>
    <xf numFmtId="0" fontId="51" fillId="27" borderId="38" xfId="49" applyFont="1" applyFill="1" applyBorder="1" applyAlignment="1">
      <alignment horizontal="center" vertical="center" wrapText="1" shrinkToFit="1"/>
    </xf>
    <xf numFmtId="0" fontId="51" fillId="27" borderId="58" xfId="49" applyFont="1" applyFill="1" applyBorder="1" applyAlignment="1">
      <alignment horizontal="center" vertical="center" wrapText="1" shrinkToFit="1"/>
    </xf>
    <xf numFmtId="0" fontId="51" fillId="27" borderId="102" xfId="49" applyFont="1" applyFill="1" applyBorder="1" applyAlignment="1">
      <alignment horizontal="center" vertical="center" wrapText="1" shrinkToFit="1"/>
    </xf>
    <xf numFmtId="0" fontId="51" fillId="27" borderId="18" xfId="49" applyFont="1" applyFill="1" applyBorder="1" applyAlignment="1">
      <alignment horizontal="center" vertical="center"/>
    </xf>
    <xf numFmtId="0" fontId="51" fillId="27" borderId="16" xfId="49" applyFont="1" applyFill="1" applyBorder="1" applyAlignment="1">
      <alignment horizontal="center" vertical="center" wrapText="1" shrinkToFit="1"/>
    </xf>
    <xf numFmtId="0" fontId="51" fillId="27" borderId="18" xfId="49" applyFont="1" applyFill="1" applyBorder="1" applyAlignment="1">
      <alignment horizontal="center" vertical="center" wrapText="1" shrinkToFit="1"/>
    </xf>
    <xf numFmtId="0" fontId="51" fillId="26" borderId="39" xfId="49" applyFont="1" applyFill="1" applyBorder="1" applyAlignment="1">
      <alignment horizontal="center" vertical="center"/>
    </xf>
    <xf numFmtId="0" fontId="51" fillId="26" borderId="26" xfId="49" applyFont="1" applyFill="1" applyBorder="1" applyAlignment="1">
      <alignment horizontal="center" vertical="center"/>
    </xf>
    <xf numFmtId="0" fontId="51" fillId="26" borderId="16" xfId="49" applyFont="1" applyFill="1" applyBorder="1" applyAlignment="1">
      <alignment horizontal="center" vertical="center"/>
    </xf>
    <xf numFmtId="0" fontId="51" fillId="26" borderId="22" xfId="49" applyFont="1" applyFill="1" applyBorder="1" applyAlignment="1">
      <alignment horizontal="center" vertical="center"/>
    </xf>
    <xf numFmtId="0" fontId="51" fillId="26" borderId="58" xfId="49" applyFont="1" applyFill="1" applyBorder="1" applyAlignment="1">
      <alignment horizontal="center" vertical="center"/>
    </xf>
    <xf numFmtId="0" fontId="51" fillId="27" borderId="78" xfId="49" applyFont="1" applyFill="1" applyBorder="1" applyAlignment="1">
      <alignment horizontal="center" vertical="center"/>
    </xf>
    <xf numFmtId="0" fontId="51" fillId="27" borderId="41" xfId="49" applyFont="1" applyFill="1" applyBorder="1" applyAlignment="1">
      <alignment horizontal="center" vertical="center" wrapText="1" shrinkToFit="1"/>
    </xf>
    <xf numFmtId="0" fontId="51" fillId="27" borderId="78" xfId="49" applyFont="1" applyFill="1" applyBorder="1" applyAlignment="1">
      <alignment horizontal="center" vertical="center" wrapText="1" shrinkToFit="1"/>
    </xf>
    <xf numFmtId="0" fontId="51" fillId="26" borderId="41" xfId="49" applyFont="1" applyFill="1" applyBorder="1" applyAlignment="1">
      <alignment horizontal="center" vertical="center"/>
    </xf>
    <xf numFmtId="0" fontId="51" fillId="26" borderId="42" xfId="49" applyFont="1" applyFill="1" applyBorder="1" applyAlignment="1">
      <alignment horizontal="center" vertical="center"/>
    </xf>
    <xf numFmtId="0" fontId="51" fillId="26" borderId="17" xfId="49" applyFont="1" applyFill="1" applyBorder="1" applyAlignment="1">
      <alignment horizontal="center" vertical="center"/>
    </xf>
    <xf numFmtId="0" fontId="51" fillId="26" borderId="10" xfId="49" applyFont="1" applyFill="1" applyBorder="1" applyAlignment="1">
      <alignment horizontal="center" vertical="center"/>
    </xf>
    <xf numFmtId="0" fontId="0" fillId="0" borderId="0" xfId="43" applyFont="1" applyAlignment="1">
      <alignment horizontal="left" vertical="top" wrapText="1"/>
    </xf>
    <xf numFmtId="0" fontId="3" fillId="0" borderId="0" xfId="43" applyFont="1" applyAlignment="1">
      <alignment horizontal="left" vertical="top" wrapText="1"/>
    </xf>
    <xf numFmtId="0" fontId="3" fillId="0" borderId="0" xfId="43" applyFont="1" applyAlignment="1">
      <alignment horizontal="left" vertical="center" shrinkToFit="1"/>
    </xf>
    <xf numFmtId="0" fontId="8" fillId="0" borderId="0" xfId="43" applyFont="1" applyAlignment="1">
      <alignment horizontal="center" vertical="center" wrapText="1"/>
    </xf>
    <xf numFmtId="0" fontId="3" fillId="0" borderId="0" xfId="43" applyFont="1" applyAlignment="1">
      <alignment horizontal="center" vertical="center"/>
    </xf>
    <xf numFmtId="49" fontId="43" fillId="0" borderId="0" xfId="43" applyNumberFormat="1" applyFont="1" applyAlignment="1">
      <alignment horizontal="left" vertical="top" shrinkToFit="1"/>
    </xf>
    <xf numFmtId="0" fontId="0" fillId="0" borderId="0" xfId="43" applyFont="1" applyAlignment="1">
      <alignment horizontal="left" vertical="center" shrinkToFit="1"/>
    </xf>
    <xf numFmtId="0" fontId="43" fillId="0" borderId="0" xfId="43" applyFont="1" applyAlignment="1">
      <alignment horizontal="left" vertical="top" wrapText="1"/>
    </xf>
    <xf numFmtId="0" fontId="49" fillId="0" borderId="19" xfId="42" applyFont="1" applyFill="1" applyBorder="1" applyAlignment="1">
      <alignment horizontal="center" vertical="center" wrapText="1"/>
    </xf>
    <xf numFmtId="0" fontId="49" fillId="0" borderId="13" xfId="42" applyFont="1" applyFill="1" applyBorder="1" applyAlignment="1">
      <alignment horizontal="center" vertical="center" wrapText="1"/>
    </xf>
    <xf numFmtId="0" fontId="49" fillId="0" borderId="10" xfId="42" applyFont="1" applyFill="1" applyBorder="1" applyAlignment="1">
      <alignment horizontal="center" vertical="center" wrapText="1"/>
    </xf>
    <xf numFmtId="0" fontId="49" fillId="0" borderId="11" xfId="42" applyFont="1" applyFill="1" applyBorder="1" applyAlignment="1">
      <alignment horizontal="center" vertical="center" wrapText="1"/>
    </xf>
    <xf numFmtId="0" fontId="49" fillId="0" borderId="13" xfId="42" applyFont="1" applyFill="1" applyBorder="1" applyAlignment="1">
      <alignment horizontal="left" vertical="center" wrapText="1"/>
    </xf>
    <xf numFmtId="0" fontId="49" fillId="0" borderId="24" xfId="42" applyFont="1" applyFill="1" applyBorder="1" applyAlignment="1">
      <alignment horizontal="left" vertical="center" wrapText="1"/>
    </xf>
    <xf numFmtId="0" fontId="41" fillId="0" borderId="0" xfId="43" applyFont="1" applyAlignment="1">
      <alignment horizontal="center" vertical="center" shrinkToFit="1"/>
    </xf>
    <xf numFmtId="0" fontId="49" fillId="0" borderId="17" xfId="42" applyFont="1" applyFill="1" applyBorder="1" applyAlignment="1">
      <alignment horizontal="center" vertical="center" wrapText="1"/>
    </xf>
    <xf numFmtId="0" fontId="49" fillId="0" borderId="10" xfId="42" applyFont="1" applyFill="1" applyBorder="1" applyAlignment="1">
      <alignment horizontal="left" vertical="center" wrapText="1"/>
    </xf>
    <xf numFmtId="0" fontId="49" fillId="0" borderId="11" xfId="42" applyFont="1" applyFill="1" applyBorder="1" applyAlignment="1">
      <alignment horizontal="left" vertical="center" wrapText="1"/>
    </xf>
    <xf numFmtId="0" fontId="13" fillId="24" borderId="17" xfId="42" applyFont="1" applyFill="1" applyBorder="1" applyAlignment="1">
      <alignment horizontal="left" vertical="center" wrapText="1"/>
    </xf>
    <xf numFmtId="0" fontId="13" fillId="24" borderId="10" xfId="42" applyFont="1" applyFill="1" applyBorder="1" applyAlignment="1">
      <alignment horizontal="left" vertical="center" wrapText="1"/>
    </xf>
    <xf numFmtId="0" fontId="13" fillId="24" borderId="11" xfId="42" applyFont="1" applyFill="1" applyBorder="1" applyAlignment="1">
      <alignment horizontal="left" vertical="center" wrapText="1"/>
    </xf>
    <xf numFmtId="0" fontId="35" fillId="0" borderId="17" xfId="42" applyFont="1" applyFill="1" applyBorder="1" applyAlignment="1">
      <alignment horizontal="center" vertical="center" wrapText="1"/>
    </xf>
    <xf numFmtId="0" fontId="35" fillId="0" borderId="10" xfId="42" applyFont="1" applyFill="1" applyBorder="1" applyAlignment="1">
      <alignment horizontal="center" vertical="center" wrapText="1"/>
    </xf>
    <xf numFmtId="0" fontId="35" fillId="0" borderId="10" xfId="42" applyFont="1" applyFill="1" applyBorder="1" applyAlignment="1">
      <alignment horizontal="left" vertical="center" wrapText="1"/>
    </xf>
    <xf numFmtId="0" fontId="35" fillId="0" borderId="11" xfId="42" applyFont="1" applyFill="1" applyBorder="1" applyAlignment="1">
      <alignment horizontal="left" vertical="center" wrapText="1"/>
    </xf>
    <xf numFmtId="0" fontId="48" fillId="24" borderId="39" xfId="42" applyFont="1" applyFill="1" applyBorder="1" applyAlignment="1">
      <alignment horizontal="left" vertical="center" wrapText="1"/>
    </xf>
    <xf numFmtId="0" fontId="48" fillId="24" borderId="0" xfId="42" applyFont="1" applyFill="1" applyBorder="1" applyAlignment="1">
      <alignment horizontal="left" vertical="center" wrapText="1"/>
    </xf>
    <xf numFmtId="0" fontId="48" fillId="24" borderId="38" xfId="42" applyFont="1" applyFill="1" applyBorder="1" applyAlignment="1">
      <alignment horizontal="left" vertical="center" wrapText="1"/>
    </xf>
    <xf numFmtId="0" fontId="48" fillId="24" borderId="16" xfId="42" applyFont="1" applyFill="1" applyBorder="1" applyAlignment="1">
      <alignment horizontal="left" vertical="center" wrapText="1"/>
    </xf>
    <xf numFmtId="0" fontId="48" fillId="24" borderId="12" xfId="42" applyFont="1" applyFill="1" applyBorder="1" applyAlignment="1">
      <alignment horizontal="left" vertical="center" wrapText="1"/>
    </xf>
    <xf numFmtId="0" fontId="48" fillId="24" borderId="18" xfId="42" applyFont="1" applyFill="1" applyBorder="1" applyAlignment="1">
      <alignment horizontal="left" vertical="center" wrapText="1"/>
    </xf>
    <xf numFmtId="0" fontId="49" fillId="0" borderId="39" xfId="42" applyFont="1" applyFill="1" applyBorder="1" applyAlignment="1">
      <alignment horizontal="center" vertical="center" wrapText="1"/>
    </xf>
    <xf numFmtId="0" fontId="49" fillId="0" borderId="0" xfId="42" applyFont="1" applyFill="1" applyBorder="1" applyAlignment="1">
      <alignment horizontal="center" vertical="center" wrapText="1"/>
    </xf>
    <xf numFmtId="0" fontId="49" fillId="0" borderId="155" xfId="42" applyFont="1" applyFill="1" applyBorder="1" applyAlignment="1">
      <alignment horizontal="left" vertical="center" wrapText="1"/>
    </xf>
    <xf numFmtId="0" fontId="49" fillId="0" borderId="0" xfId="42" applyFont="1" applyFill="1" applyBorder="1" applyAlignment="1">
      <alignment horizontal="left" vertical="center" wrapText="1"/>
    </xf>
    <xf numFmtId="0" fontId="49" fillId="0" borderId="38" xfId="42" applyFont="1" applyFill="1" applyBorder="1" applyAlignment="1">
      <alignment horizontal="left" vertical="center" wrapText="1"/>
    </xf>
    <xf numFmtId="0" fontId="49" fillId="0" borderId="151" xfId="42" applyFont="1" applyFill="1" applyBorder="1" applyAlignment="1">
      <alignment horizontal="center" vertical="center" wrapText="1"/>
    </xf>
    <xf numFmtId="0" fontId="49" fillId="0" borderId="152" xfId="42" applyFont="1" applyFill="1" applyBorder="1" applyAlignment="1">
      <alignment horizontal="center" vertical="center" wrapText="1"/>
    </xf>
    <xf numFmtId="0" fontId="49" fillId="0" borderId="12" xfId="42" applyFont="1" applyFill="1" applyBorder="1" applyAlignment="1">
      <alignment horizontal="left" vertical="center" wrapText="1"/>
    </xf>
    <xf numFmtId="0" fontId="49" fillId="0" borderId="18" xfId="42" applyFont="1" applyFill="1" applyBorder="1" applyAlignment="1">
      <alignment horizontal="left" vertical="center" wrapText="1"/>
    </xf>
    <xf numFmtId="0" fontId="6" fillId="0" borderId="69" xfId="43" applyFont="1" applyBorder="1" applyAlignment="1">
      <alignment horizontal="center" vertical="center"/>
    </xf>
    <xf numFmtId="0" fontId="6" fillId="0" borderId="39" xfId="43" applyFont="1" applyBorder="1" applyAlignment="1">
      <alignment horizontal="center" vertical="center"/>
    </xf>
    <xf numFmtId="0" fontId="6" fillId="0" borderId="38" xfId="43" applyFont="1" applyBorder="1" applyAlignment="1">
      <alignment horizontal="center" vertical="center"/>
    </xf>
    <xf numFmtId="0" fontId="13" fillId="24" borderId="17" xfId="42" applyFont="1" applyFill="1" applyBorder="1" applyAlignment="1">
      <alignment horizontal="left" vertical="center" shrinkToFit="1"/>
    </xf>
    <xf numFmtId="0" fontId="13" fillId="24" borderId="10" xfId="42" applyFont="1" applyFill="1" applyBorder="1" applyAlignment="1">
      <alignment horizontal="left" vertical="center" shrinkToFit="1"/>
    </xf>
    <xf numFmtId="0" fontId="13" fillId="24" borderId="11" xfId="42" applyFont="1" applyFill="1" applyBorder="1" applyAlignment="1">
      <alignment horizontal="left" vertical="center" shrinkToFit="1"/>
    </xf>
    <xf numFmtId="0" fontId="13" fillId="24" borderId="19" xfId="42" applyFont="1" applyFill="1" applyBorder="1" applyAlignment="1">
      <alignment horizontal="left" vertical="center" wrapText="1"/>
    </xf>
    <xf numFmtId="0" fontId="13" fillId="24" borderId="13" xfId="42" applyFont="1" applyFill="1" applyBorder="1" applyAlignment="1">
      <alignment horizontal="left" vertical="center" wrapText="1"/>
    </xf>
    <xf numFmtId="0" fontId="13" fillId="24" borderId="24" xfId="42" applyFont="1" applyFill="1" applyBorder="1" applyAlignment="1">
      <alignment horizontal="left" vertical="center" wrapText="1"/>
    </xf>
    <xf numFmtId="0" fontId="13" fillId="24" borderId="16" xfId="42" applyFont="1" applyFill="1" applyBorder="1" applyAlignment="1">
      <alignment horizontal="left" vertical="center" wrapText="1"/>
    </xf>
    <xf numFmtId="0" fontId="13" fillId="24" borderId="12" xfId="42" applyFont="1" applyFill="1" applyBorder="1" applyAlignment="1">
      <alignment horizontal="left" vertical="center" wrapText="1"/>
    </xf>
    <xf numFmtId="0" fontId="13" fillId="24" borderId="18" xfId="42" applyFont="1" applyFill="1" applyBorder="1" applyAlignment="1">
      <alignment horizontal="left" vertical="center" wrapText="1"/>
    </xf>
    <xf numFmtId="0" fontId="48" fillId="24" borderId="17" xfId="42" applyFont="1" applyFill="1" applyBorder="1" applyAlignment="1">
      <alignment horizontal="left" vertical="center" wrapText="1"/>
    </xf>
    <xf numFmtId="0" fontId="48" fillId="24" borderId="10" xfId="42" applyFont="1" applyFill="1" applyBorder="1" applyAlignment="1">
      <alignment horizontal="left" vertical="center" wrapText="1"/>
    </xf>
    <xf numFmtId="0" fontId="48" fillId="24" borderId="11" xfId="42" applyFont="1" applyFill="1" applyBorder="1" applyAlignment="1">
      <alignment horizontal="left" vertical="center" wrapText="1"/>
    </xf>
    <xf numFmtId="0" fontId="3" fillId="24" borderId="114" xfId="43" applyFont="1" applyFill="1" applyBorder="1" applyAlignment="1">
      <alignment horizontal="center" vertical="center"/>
    </xf>
    <xf numFmtId="0" fontId="3" fillId="24" borderId="113" xfId="43" applyFont="1" applyFill="1" applyBorder="1" applyAlignment="1">
      <alignment horizontal="center" vertical="center"/>
    </xf>
    <xf numFmtId="0" fontId="3" fillId="24" borderId="115" xfId="43" applyFont="1" applyFill="1" applyBorder="1" applyAlignment="1">
      <alignment horizontal="center" vertical="center"/>
    </xf>
    <xf numFmtId="0" fontId="16" fillId="0" borderId="105" xfId="43" applyFont="1" applyBorder="1" applyAlignment="1">
      <alignment horizontal="center" vertical="center"/>
    </xf>
    <xf numFmtId="0" fontId="16" fillId="0" borderId="106" xfId="43" applyFont="1" applyBorder="1" applyAlignment="1">
      <alignment horizontal="center" vertical="center"/>
    </xf>
    <xf numFmtId="0" fontId="16" fillId="0" borderId="107" xfId="43" applyFont="1" applyBorder="1" applyAlignment="1">
      <alignment horizontal="center" vertical="center"/>
    </xf>
    <xf numFmtId="0" fontId="16" fillId="0" borderId="39" xfId="43" applyFont="1" applyBorder="1" applyAlignment="1">
      <alignment horizontal="center" vertical="center"/>
    </xf>
    <xf numFmtId="0" fontId="16" fillId="0" borderId="0" xfId="43" applyFont="1" applyBorder="1" applyAlignment="1">
      <alignment horizontal="center" vertical="center"/>
    </xf>
    <xf numFmtId="0" fontId="16" fillId="0" borderId="38" xfId="43" applyFont="1" applyBorder="1" applyAlignment="1">
      <alignment horizontal="center" vertical="center"/>
    </xf>
    <xf numFmtId="0" fontId="49" fillId="0" borderId="149" xfId="42" applyFont="1" applyFill="1" applyBorder="1" applyAlignment="1">
      <alignment horizontal="center" vertical="center" wrapText="1"/>
    </xf>
    <xf numFmtId="0" fontId="49" fillId="0" borderId="150" xfId="42" applyFont="1" applyFill="1" applyBorder="1" applyAlignment="1">
      <alignment horizontal="center" vertical="center" wrapText="1"/>
    </xf>
    <xf numFmtId="0" fontId="49" fillId="0" borderId="152" xfId="42" applyFont="1" applyFill="1" applyBorder="1" applyAlignment="1">
      <alignment horizontal="left" vertical="center" wrapText="1"/>
    </xf>
    <xf numFmtId="0" fontId="49" fillId="0" borderId="153" xfId="42" applyFont="1" applyFill="1" applyBorder="1" applyAlignment="1">
      <alignment horizontal="left" vertical="center" wrapText="1"/>
    </xf>
    <xf numFmtId="0" fontId="49" fillId="0" borderId="16" xfId="42" applyFont="1" applyFill="1" applyBorder="1" applyAlignment="1">
      <alignment horizontal="center" vertical="center" wrapText="1"/>
    </xf>
    <xf numFmtId="0" fontId="49" fillId="0" borderId="12" xfId="42" applyFont="1" applyFill="1" applyBorder="1" applyAlignment="1">
      <alignment horizontal="center" vertical="center" wrapText="1"/>
    </xf>
    <xf numFmtId="0" fontId="48" fillId="24" borderId="19" xfId="42" applyFont="1" applyFill="1" applyBorder="1" applyAlignment="1">
      <alignment horizontal="left" vertical="center" wrapText="1"/>
    </xf>
    <xf numFmtId="0" fontId="48" fillId="24" borderId="13" xfId="42" applyFont="1" applyFill="1" applyBorder="1" applyAlignment="1">
      <alignment horizontal="left" vertical="center" wrapText="1"/>
    </xf>
    <xf numFmtId="0" fontId="48" fillId="24" borderId="24" xfId="42" applyFont="1" applyFill="1" applyBorder="1" applyAlignment="1">
      <alignment horizontal="left" vertical="center" wrapText="1"/>
    </xf>
    <xf numFmtId="0" fontId="13" fillId="24" borderId="146" xfId="42" applyFont="1" applyFill="1" applyBorder="1" applyAlignment="1">
      <alignment horizontal="left" vertical="center" wrapText="1"/>
    </xf>
    <xf numFmtId="0" fontId="13" fillId="24" borderId="147" xfId="42" applyFont="1" applyFill="1" applyBorder="1" applyAlignment="1">
      <alignment horizontal="left" vertical="center" wrapText="1"/>
    </xf>
    <xf numFmtId="0" fontId="13" fillId="24" borderId="148" xfId="42" applyFont="1" applyFill="1" applyBorder="1" applyAlignment="1">
      <alignment horizontal="left" vertical="center" wrapText="1"/>
    </xf>
    <xf numFmtId="0" fontId="3" fillId="28" borderId="10" xfId="43" applyFont="1" applyFill="1" applyBorder="1" applyAlignment="1">
      <alignment horizontal="center" vertical="center"/>
    </xf>
    <xf numFmtId="0" fontId="3" fillId="28" borderId="11" xfId="43" applyFont="1" applyFill="1" applyBorder="1" applyAlignment="1">
      <alignment horizontal="center" vertical="center"/>
    </xf>
    <xf numFmtId="0" fontId="13" fillId="24" borderId="116" xfId="42" applyFont="1" applyFill="1" applyBorder="1" applyAlignment="1">
      <alignment horizontal="center" vertical="center" wrapText="1"/>
    </xf>
    <xf numFmtId="0" fontId="13" fillId="24" borderId="117" xfId="42" applyFont="1" applyFill="1" applyBorder="1" applyAlignment="1">
      <alignment horizontal="center" vertical="center" wrapText="1"/>
    </xf>
    <xf numFmtId="0" fontId="6" fillId="24" borderId="116" xfId="43" applyFont="1" applyFill="1" applyBorder="1" applyAlignment="1">
      <alignment horizontal="center" vertical="center" wrapText="1"/>
    </xf>
    <xf numFmtId="0" fontId="6" fillId="24" borderId="154" xfId="43" applyFont="1" applyFill="1" applyBorder="1" applyAlignment="1">
      <alignment horizontal="center" vertical="center"/>
    </xf>
    <xf numFmtId="0" fontId="3" fillId="24" borderId="39" xfId="51" applyFont="1" applyFill="1" applyBorder="1" applyAlignment="1">
      <alignment horizontal="center" vertical="center" wrapText="1"/>
    </xf>
    <xf numFmtId="0" fontId="3" fillId="24" borderId="16" xfId="51" applyFont="1" applyFill="1" applyBorder="1" applyAlignment="1">
      <alignment horizontal="center" vertical="center"/>
    </xf>
    <xf numFmtId="0" fontId="3" fillId="24" borderId="19" xfId="51" applyFont="1" applyFill="1" applyBorder="1" applyAlignment="1">
      <alignment horizontal="center" vertical="center" wrapText="1"/>
    </xf>
    <xf numFmtId="0" fontId="3" fillId="24" borderId="13" xfId="51" applyFont="1" applyFill="1" applyBorder="1" applyAlignment="1">
      <alignment horizontal="center" vertical="center" wrapText="1"/>
    </xf>
    <xf numFmtId="0" fontId="3" fillId="24" borderId="24" xfId="51" applyFont="1" applyFill="1" applyBorder="1" applyAlignment="1">
      <alignment horizontal="center" vertical="center" wrapText="1"/>
    </xf>
    <xf numFmtId="0" fontId="3" fillId="24" borderId="0" xfId="51" applyFont="1" applyFill="1" applyBorder="1" applyAlignment="1">
      <alignment horizontal="center" vertical="center" wrapText="1"/>
    </xf>
    <xf numFmtId="0" fontId="3" fillId="24" borderId="38" xfId="51" applyFont="1" applyFill="1" applyBorder="1" applyAlignment="1">
      <alignment horizontal="center" vertical="center" wrapText="1"/>
    </xf>
    <xf numFmtId="0" fontId="3" fillId="24" borderId="16" xfId="51" applyFont="1" applyFill="1" applyBorder="1" applyAlignment="1">
      <alignment horizontal="center" vertical="center" wrapText="1"/>
    </xf>
    <xf numFmtId="0" fontId="3" fillId="24" borderId="12" xfId="51" applyFont="1" applyFill="1" applyBorder="1" applyAlignment="1">
      <alignment horizontal="center" vertical="center" wrapText="1"/>
    </xf>
    <xf numFmtId="0" fontId="3" fillId="24" borderId="18" xfId="51" applyFont="1" applyFill="1" applyBorder="1" applyAlignment="1">
      <alignment horizontal="center" vertical="center" wrapText="1"/>
    </xf>
    <xf numFmtId="0" fontId="3" fillId="24" borderId="19" xfId="51"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97" xfId="43" applyFont="1" applyFill="1" applyBorder="1" applyAlignment="1">
      <alignment horizontal="center" vertical="center"/>
    </xf>
    <xf numFmtId="0" fontId="3" fillId="24" borderId="17" xfId="43" applyFont="1" applyFill="1" applyBorder="1" applyAlignment="1">
      <alignment horizontal="center" vertical="center" wrapText="1"/>
    </xf>
    <xf numFmtId="0" fontId="3" fillId="24" borderId="10" xfId="43" applyFont="1" applyFill="1" applyBorder="1" applyAlignment="1">
      <alignment horizontal="center" vertical="center" wrapText="1"/>
    </xf>
    <xf numFmtId="0" fontId="3" fillId="24" borderId="11" xfId="43" applyFont="1" applyFill="1" applyBorder="1" applyAlignment="1">
      <alignment horizontal="center" vertical="center" wrapText="1"/>
    </xf>
    <xf numFmtId="0" fontId="3" fillId="0" borderId="17" xfId="51" applyFont="1" applyBorder="1" applyAlignment="1">
      <alignment horizontal="left" vertical="center"/>
    </xf>
    <xf numFmtId="0" fontId="3" fillId="0" borderId="10" xfId="51" applyFont="1" applyBorder="1" applyAlignment="1">
      <alignment horizontal="left" vertical="center"/>
    </xf>
    <xf numFmtId="0" fontId="3" fillId="0" borderId="11" xfId="51" applyFont="1" applyBorder="1" applyAlignment="1">
      <alignment horizontal="left" vertical="center"/>
    </xf>
    <xf numFmtId="0" fontId="15" fillId="0" borderId="10" xfId="43" applyFont="1" applyBorder="1" applyAlignment="1">
      <alignment horizontal="center" vertical="center"/>
    </xf>
    <xf numFmtId="0" fontId="15" fillId="0" borderId="17" xfId="43" applyFont="1" applyBorder="1" applyAlignment="1">
      <alignment horizontal="center" vertical="center"/>
    </xf>
    <xf numFmtId="0" fontId="15" fillId="0" borderId="11" xfId="43" applyFont="1" applyBorder="1" applyAlignment="1">
      <alignment horizontal="center" vertical="center"/>
    </xf>
    <xf numFmtId="0" fontId="17" fillId="0" borderId="13" xfId="51" applyFont="1" applyBorder="1" applyAlignment="1">
      <alignment horizontal="center" vertical="center"/>
    </xf>
    <xf numFmtId="0" fontId="17" fillId="0" borderId="24" xfId="51" applyFont="1" applyBorder="1" applyAlignment="1">
      <alignment horizontal="center" vertical="center"/>
    </xf>
    <xf numFmtId="0" fontId="16" fillId="0" borderId="36" xfId="43" applyFont="1" applyBorder="1" applyAlignment="1">
      <alignment horizontal="center" vertical="center"/>
    </xf>
    <xf numFmtId="0" fontId="16" fillId="0" borderId="97" xfId="43" applyFont="1" applyBorder="1" applyAlignment="1">
      <alignment horizontal="center" vertical="center"/>
    </xf>
    <xf numFmtId="0" fontId="3" fillId="24" borderId="37" xfId="51" applyFont="1" applyFill="1" applyBorder="1" applyAlignment="1">
      <alignment horizontal="center" vertical="center"/>
    </xf>
    <xf numFmtId="0" fontId="3" fillId="24" borderId="39" xfId="43" applyFont="1" applyFill="1" applyBorder="1" applyAlignment="1">
      <alignment horizontal="center" vertical="center" shrinkToFit="1"/>
    </xf>
    <xf numFmtId="0" fontId="15" fillId="0" borderId="37" xfId="43" applyFont="1" applyBorder="1" applyAlignment="1">
      <alignment vertical="center"/>
    </xf>
    <xf numFmtId="0" fontId="15" fillId="0" borderId="36" xfId="43" applyFont="1" applyBorder="1" applyAlignment="1">
      <alignment vertical="center"/>
    </xf>
    <xf numFmtId="0" fontId="15" fillId="0" borderId="97" xfId="43" applyFont="1" applyBorder="1" applyAlignment="1">
      <alignment vertical="center"/>
    </xf>
    <xf numFmtId="0" fontId="4" fillId="24" borderId="65" xfId="43" applyFont="1" applyFill="1" applyBorder="1" applyAlignment="1">
      <alignment horizontal="center" vertical="center" shrinkToFit="1"/>
    </xf>
    <xf numFmtId="0" fontId="4" fillId="24" borderId="59" xfId="43" applyFont="1" applyFill="1" applyBorder="1" applyAlignment="1">
      <alignment horizontal="center" vertical="center" shrinkToFit="1"/>
    </xf>
    <xf numFmtId="0" fontId="4" fillId="24" borderId="84" xfId="43" applyFont="1" applyFill="1" applyBorder="1" applyAlignment="1">
      <alignment horizontal="center" vertical="center" shrinkToFit="1"/>
    </xf>
    <xf numFmtId="0" fontId="3" fillId="24" borderId="39" xfId="51" applyFont="1" applyFill="1" applyBorder="1" applyAlignment="1">
      <alignment horizontal="center" vertical="center"/>
    </xf>
    <xf numFmtId="0" fontId="17" fillId="0" borderId="39" xfId="43" applyFont="1" applyBorder="1" applyAlignment="1">
      <alignment horizontal="left" vertical="center"/>
    </xf>
    <xf numFmtId="0" fontId="17" fillId="0" borderId="0" xfId="43" applyFont="1" applyBorder="1" applyAlignment="1">
      <alignment horizontal="left"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57"/>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9"/>
    <cellStyle name="標準 2 3" xfId="62"/>
    <cellStyle name="標準 3" xfId="48"/>
    <cellStyle name="標準 3 2" xfId="60"/>
    <cellStyle name="標準 4" xfId="50"/>
    <cellStyle name="標準 4 2" xfId="59"/>
    <cellStyle name="標準 5" xfId="52"/>
    <cellStyle name="標準 6" xfId="55"/>
    <cellStyle name="標準 7" xfId="58"/>
    <cellStyle name="標準 8" xfId="61"/>
    <cellStyle name="標準_34henkou_houjin(1)" xfId="42"/>
    <cellStyle name="標準_kyotaku_kinyuurei" xfId="56"/>
    <cellStyle name="標準_第１号様式・付表" xfId="43"/>
    <cellStyle name="標準_第１号様式・付表(通所介護）" xfId="44"/>
    <cellStyle name="標準_通所②" xfId="54"/>
    <cellStyle name="標準_付表　訪問介護　修正版" xfId="45"/>
    <cellStyle name="標準_付表　訪問介護　修正版_第一号様式" xfId="46"/>
    <cellStyle name="標準_付表　訪問介護　修正版_第一号様式 2" xfId="51"/>
    <cellStyle name="標準_訪問介護申請書" xfId="53"/>
    <cellStyle name="良い" xfId="47"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CCECFF"/>
      <color rgb="FFCCFF99"/>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6</xdr:col>
      <xdr:colOff>561974</xdr:colOff>
      <xdr:row>0</xdr:row>
      <xdr:rowOff>47625</xdr:rowOff>
    </xdr:from>
    <xdr:to>
      <xdr:col>7</xdr:col>
      <xdr:colOff>571499</xdr:colOff>
      <xdr:row>1</xdr:row>
      <xdr:rowOff>66675</xdr:rowOff>
    </xdr:to>
    <xdr:sp macro="" textlink="">
      <xdr:nvSpPr>
        <xdr:cNvPr id="2" name="正方形/長方形 1"/>
        <xdr:cNvSpPr/>
      </xdr:nvSpPr>
      <xdr:spPr bwMode="auto">
        <a:xfrm>
          <a:off x="5946774" y="47625"/>
          <a:ext cx="619125" cy="266700"/>
        </a:xfrm>
        <a:prstGeom prst="rect">
          <a:avLst/>
        </a:prstGeom>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200" b="1"/>
            <a:t>区  外</a:t>
          </a:r>
        </a:p>
      </xdr:txBody>
    </xdr:sp>
    <xdr:clientData/>
  </xdr:twoCellAnchor>
  <xdr:twoCellAnchor>
    <xdr:from>
      <xdr:col>6</xdr:col>
      <xdr:colOff>561974</xdr:colOff>
      <xdr:row>0</xdr:row>
      <xdr:rowOff>47625</xdr:rowOff>
    </xdr:from>
    <xdr:to>
      <xdr:col>7</xdr:col>
      <xdr:colOff>571499</xdr:colOff>
      <xdr:row>1</xdr:row>
      <xdr:rowOff>66675</xdr:rowOff>
    </xdr:to>
    <xdr:sp macro="" textlink="">
      <xdr:nvSpPr>
        <xdr:cNvPr id="3" name="正方形/長方形 2"/>
        <xdr:cNvSpPr/>
      </xdr:nvSpPr>
      <xdr:spPr bwMode="auto">
        <a:xfrm>
          <a:off x="5946774" y="47625"/>
          <a:ext cx="619125" cy="266700"/>
        </a:xfrm>
        <a:prstGeom prst="rect">
          <a:avLst/>
        </a:prstGeom>
        <a:ln w="1905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200" b="1"/>
            <a:t>区  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46</xdr:row>
      <xdr:rowOff>0</xdr:rowOff>
    </xdr:from>
    <xdr:to>
      <xdr:col>31</xdr:col>
      <xdr:colOff>0</xdr:colOff>
      <xdr:row>46</xdr:row>
      <xdr:rowOff>0</xdr:rowOff>
    </xdr:to>
    <xdr:sp macro="" textlink="">
      <xdr:nvSpPr>
        <xdr:cNvPr id="2" name="Line 1"/>
        <xdr:cNvSpPr>
          <a:spLocks noChangeShapeType="1"/>
        </xdr:cNvSpPr>
      </xdr:nvSpPr>
      <xdr:spPr bwMode="auto">
        <a:xfrm>
          <a:off x="3981450" y="8372475"/>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46</xdr:row>
      <xdr:rowOff>0</xdr:rowOff>
    </xdr:from>
    <xdr:to>
      <xdr:col>20</xdr:col>
      <xdr:colOff>38100</xdr:colOff>
      <xdr:row>46</xdr:row>
      <xdr:rowOff>0</xdr:rowOff>
    </xdr:to>
    <xdr:sp macro="" textlink="">
      <xdr:nvSpPr>
        <xdr:cNvPr id="3" name="Line 2"/>
        <xdr:cNvSpPr>
          <a:spLocks noChangeShapeType="1"/>
        </xdr:cNvSpPr>
      </xdr:nvSpPr>
      <xdr:spPr bwMode="auto">
        <a:xfrm>
          <a:off x="2114550" y="8372475"/>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14</xdr:row>
      <xdr:rowOff>9525</xdr:rowOff>
    </xdr:from>
    <xdr:to>
      <xdr:col>23</xdr:col>
      <xdr:colOff>47625</xdr:colOff>
      <xdr:row>14</xdr:row>
      <xdr:rowOff>28575</xdr:rowOff>
    </xdr:to>
    <xdr:sp macro="" textlink="">
      <xdr:nvSpPr>
        <xdr:cNvPr id="6" name="Line 9"/>
        <xdr:cNvSpPr>
          <a:spLocks noChangeShapeType="1"/>
        </xdr:cNvSpPr>
      </xdr:nvSpPr>
      <xdr:spPr bwMode="auto">
        <a:xfrm flipV="1">
          <a:off x="5676900" y="2419350"/>
          <a:ext cx="19050" cy="190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17</xdr:row>
      <xdr:rowOff>0</xdr:rowOff>
    </xdr:from>
    <xdr:to>
      <xdr:col>23</xdr:col>
      <xdr:colOff>47625</xdr:colOff>
      <xdr:row>17</xdr:row>
      <xdr:rowOff>0</xdr:rowOff>
    </xdr:to>
    <xdr:sp macro="" textlink="">
      <xdr:nvSpPr>
        <xdr:cNvPr id="7" name="Line 11"/>
        <xdr:cNvSpPr>
          <a:spLocks noChangeShapeType="1"/>
        </xdr:cNvSpPr>
      </xdr:nvSpPr>
      <xdr:spPr bwMode="auto">
        <a:xfrm flipV="1">
          <a:off x="5676900" y="286702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24</xdr:row>
      <xdr:rowOff>0</xdr:rowOff>
    </xdr:from>
    <xdr:to>
      <xdr:col>31</xdr:col>
      <xdr:colOff>0</xdr:colOff>
      <xdr:row>24</xdr:row>
      <xdr:rowOff>0</xdr:rowOff>
    </xdr:to>
    <xdr:sp macro="" textlink="">
      <xdr:nvSpPr>
        <xdr:cNvPr id="6" name="Line 1"/>
        <xdr:cNvSpPr>
          <a:spLocks noChangeShapeType="1"/>
        </xdr:cNvSpPr>
      </xdr:nvSpPr>
      <xdr:spPr bwMode="auto">
        <a:xfrm>
          <a:off x="3981450" y="9258300"/>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24</xdr:row>
      <xdr:rowOff>0</xdr:rowOff>
    </xdr:from>
    <xdr:to>
      <xdr:col>20</xdr:col>
      <xdr:colOff>38100</xdr:colOff>
      <xdr:row>24</xdr:row>
      <xdr:rowOff>0</xdr:rowOff>
    </xdr:to>
    <xdr:sp macro="" textlink="">
      <xdr:nvSpPr>
        <xdr:cNvPr id="7" name="Line 2"/>
        <xdr:cNvSpPr>
          <a:spLocks noChangeShapeType="1"/>
        </xdr:cNvSpPr>
      </xdr:nvSpPr>
      <xdr:spPr bwMode="auto">
        <a:xfrm>
          <a:off x="2114550" y="9258300"/>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16</xdr:col>
      <xdr:colOff>0</xdr:colOff>
      <xdr:row>49</xdr:row>
      <xdr:rowOff>0</xdr:rowOff>
    </xdr:from>
    <xdr:to>
      <xdr:col>31</xdr:col>
      <xdr:colOff>0</xdr:colOff>
      <xdr:row>49</xdr:row>
      <xdr:rowOff>0</xdr:rowOff>
    </xdr:to>
    <xdr:sp macro="" textlink="">
      <xdr:nvSpPr>
        <xdr:cNvPr id="8" name="Line 1"/>
        <xdr:cNvSpPr>
          <a:spLocks noChangeShapeType="1"/>
        </xdr:cNvSpPr>
      </xdr:nvSpPr>
      <xdr:spPr bwMode="auto">
        <a:xfrm>
          <a:off x="3981450" y="4781550"/>
          <a:ext cx="3571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49</xdr:row>
      <xdr:rowOff>0</xdr:rowOff>
    </xdr:from>
    <xdr:to>
      <xdr:col>20</xdr:col>
      <xdr:colOff>38100</xdr:colOff>
      <xdr:row>49</xdr:row>
      <xdr:rowOff>0</xdr:rowOff>
    </xdr:to>
    <xdr:sp macro="" textlink="">
      <xdr:nvSpPr>
        <xdr:cNvPr id="9" name="Line 2"/>
        <xdr:cNvSpPr>
          <a:spLocks noChangeShapeType="1"/>
        </xdr:cNvSpPr>
      </xdr:nvSpPr>
      <xdr:spPr bwMode="auto">
        <a:xfrm>
          <a:off x="2114550" y="4781550"/>
          <a:ext cx="2857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380999</xdr:colOff>
      <xdr:row>2</xdr:row>
      <xdr:rowOff>190500</xdr:rowOff>
    </xdr:from>
    <xdr:to>
      <xdr:col>27</xdr:col>
      <xdr:colOff>17318</xdr:colOff>
      <xdr:row>12</xdr:row>
      <xdr:rowOff>0</xdr:rowOff>
    </xdr:to>
    <xdr:sp macro="" textlink="">
      <xdr:nvSpPr>
        <xdr:cNvPr id="2" name="角丸四角形吹き出し 1"/>
        <xdr:cNvSpPr/>
      </xdr:nvSpPr>
      <xdr:spPr bwMode="auto">
        <a:xfrm>
          <a:off x="8262937" y="714375"/>
          <a:ext cx="3065319" cy="2428875"/>
        </a:xfrm>
        <a:prstGeom prst="wedgeRoundRectCallout">
          <a:avLst>
            <a:gd name="adj1" fmla="val -63180"/>
            <a:gd name="adj2" fmla="val 91278"/>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184004</xdr:colOff>
      <xdr:row>3</xdr:row>
      <xdr:rowOff>192664</xdr:rowOff>
    </xdr:from>
    <xdr:to>
      <xdr:col>27</xdr:col>
      <xdr:colOff>305231</xdr:colOff>
      <xdr:row>11</xdr:row>
      <xdr:rowOff>142874</xdr:rowOff>
    </xdr:to>
    <xdr:sp macro="" textlink="">
      <xdr:nvSpPr>
        <xdr:cNvPr id="3" name="テキスト ボックス 2"/>
        <xdr:cNvSpPr txBox="1"/>
      </xdr:nvSpPr>
      <xdr:spPr>
        <a:xfrm>
          <a:off x="8494567" y="978477"/>
          <a:ext cx="3121602" cy="2045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シフト記号表に</a:t>
          </a:r>
          <a:endParaRPr kumimoji="1" lang="en-US" altLang="ja-JP" sz="2400" b="1"/>
        </a:p>
        <a:p>
          <a:r>
            <a:rPr kumimoji="1" lang="ja-JP" altLang="en-US" sz="2400" b="1"/>
            <a:t>勤務時間の</a:t>
          </a:r>
          <a:endParaRPr kumimoji="1" lang="en-US" altLang="ja-JP" sz="2400" b="1"/>
        </a:p>
        <a:p>
          <a:r>
            <a:rPr kumimoji="1" lang="ja-JP" altLang="en-US" sz="2400" b="1"/>
            <a:t>入力してから</a:t>
          </a:r>
          <a:endParaRPr kumimoji="1" lang="en-US" altLang="ja-JP" sz="2400" b="1"/>
        </a:p>
        <a:p>
          <a:r>
            <a:rPr kumimoji="1" lang="ja-JP" altLang="en-US" sz="2400" b="1"/>
            <a:t>選択してください</a:t>
          </a:r>
        </a:p>
      </xdr:txBody>
    </xdr:sp>
    <xdr:clientData/>
  </xdr:twoCellAnchor>
  <xdr:oneCellAnchor>
    <xdr:from>
      <xdr:col>11</xdr:col>
      <xdr:colOff>0</xdr:colOff>
      <xdr:row>33</xdr:row>
      <xdr:rowOff>71746</xdr:rowOff>
    </xdr:from>
    <xdr:ext cx="3602182" cy="1485034"/>
    <xdr:sp macro="" textlink="">
      <xdr:nvSpPr>
        <xdr:cNvPr id="5" name="テキスト ボックス 4"/>
        <xdr:cNvSpPr txBox="1"/>
      </xdr:nvSpPr>
      <xdr:spPr>
        <a:xfrm>
          <a:off x="4490357" y="8603425"/>
          <a:ext cx="3602182"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12</xdr:col>
      <xdr:colOff>398318</xdr:colOff>
      <xdr:row>23</xdr:row>
      <xdr:rowOff>34636</xdr:rowOff>
    </xdr:from>
    <xdr:to>
      <xdr:col>15</xdr:col>
      <xdr:colOff>33553</xdr:colOff>
      <xdr:row>33</xdr:row>
      <xdr:rowOff>77930</xdr:rowOff>
    </xdr:to>
    <xdr:cxnSp macro="">
      <xdr:nvCxnSpPr>
        <xdr:cNvPr id="6" name="直線矢印コネクタ 5"/>
        <xdr:cNvCxnSpPr/>
      </xdr:nvCxnSpPr>
      <xdr:spPr bwMode="auto">
        <a:xfrm flipH="1" flipV="1">
          <a:off x="5316682" y="6009409"/>
          <a:ext cx="934098" cy="2641021"/>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225137</xdr:colOff>
      <xdr:row>31</xdr:row>
      <xdr:rowOff>190500</xdr:rowOff>
    </xdr:from>
    <xdr:to>
      <xdr:col>15</xdr:col>
      <xdr:colOff>47409</xdr:colOff>
      <xdr:row>33</xdr:row>
      <xdr:rowOff>74467</xdr:rowOff>
    </xdr:to>
    <xdr:cxnSp macro="">
      <xdr:nvCxnSpPr>
        <xdr:cNvPr id="8" name="直線矢印コネクタ 7"/>
        <xdr:cNvCxnSpPr/>
      </xdr:nvCxnSpPr>
      <xdr:spPr bwMode="auto">
        <a:xfrm flipH="1" flipV="1">
          <a:off x="5576455" y="8243455"/>
          <a:ext cx="688181" cy="403512"/>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xdr:col>
      <xdr:colOff>142875</xdr:colOff>
      <xdr:row>34</xdr:row>
      <xdr:rowOff>119062</xdr:rowOff>
    </xdr:from>
    <xdr:ext cx="2905124" cy="1643062"/>
    <xdr:sp macro="" textlink="">
      <xdr:nvSpPr>
        <xdr:cNvPr id="14" name="テキスト ボックス 13"/>
        <xdr:cNvSpPr txBox="1"/>
      </xdr:nvSpPr>
      <xdr:spPr>
        <a:xfrm>
          <a:off x="833438" y="9001125"/>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10</xdr:col>
      <xdr:colOff>0</xdr:colOff>
      <xdr:row>40</xdr:row>
      <xdr:rowOff>95250</xdr:rowOff>
    </xdr:from>
    <xdr:ext cx="2905124" cy="1238250"/>
    <xdr:sp macro="" textlink="">
      <xdr:nvSpPr>
        <xdr:cNvPr id="15" name="テキスト ボックス 14"/>
        <xdr:cNvSpPr txBox="1"/>
      </xdr:nvSpPr>
      <xdr:spPr>
        <a:xfrm>
          <a:off x="4024313" y="10548938"/>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48</xdr:col>
      <xdr:colOff>381000</xdr:colOff>
      <xdr:row>58</xdr:row>
      <xdr:rowOff>1</xdr:rowOff>
    </xdr:from>
    <xdr:to>
      <xdr:col>57</xdr:col>
      <xdr:colOff>357187</xdr:colOff>
      <xdr:row>64</xdr:row>
      <xdr:rowOff>47625</xdr:rowOff>
    </xdr:to>
    <xdr:sp macro="" textlink="">
      <xdr:nvSpPr>
        <xdr:cNvPr id="16" name="角丸四角形吹き出し 15"/>
        <xdr:cNvSpPr/>
      </xdr:nvSpPr>
      <xdr:spPr bwMode="auto">
        <a:xfrm>
          <a:off x="20693063" y="14978064"/>
          <a:ext cx="3833812" cy="1762124"/>
        </a:xfrm>
        <a:prstGeom prst="wedgeRoundRectCallout">
          <a:avLst>
            <a:gd name="adj1" fmla="val -20086"/>
            <a:gd name="adj2" fmla="val -105709"/>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49</xdr:col>
      <xdr:colOff>214312</xdr:colOff>
      <xdr:row>58</xdr:row>
      <xdr:rowOff>23814</xdr:rowOff>
    </xdr:from>
    <xdr:ext cx="3411685" cy="1714500"/>
    <xdr:sp macro="" textlink="">
      <xdr:nvSpPr>
        <xdr:cNvPr id="17" name="テキスト ボックス 16"/>
        <xdr:cNvSpPr txBox="1"/>
      </xdr:nvSpPr>
      <xdr:spPr>
        <a:xfrm>
          <a:off x="20955000" y="15001877"/>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clientData/>
  </xdr:oneCellAnchor>
  <xdr:twoCellAnchor>
    <xdr:from>
      <xdr:col>46</xdr:col>
      <xdr:colOff>54428</xdr:colOff>
      <xdr:row>11</xdr:row>
      <xdr:rowOff>122466</xdr:rowOff>
    </xdr:from>
    <xdr:to>
      <xdr:col>52</xdr:col>
      <xdr:colOff>13607</xdr:colOff>
      <xdr:row>17</xdr:row>
      <xdr:rowOff>108858</xdr:rowOff>
    </xdr:to>
    <xdr:sp macro="" textlink="">
      <xdr:nvSpPr>
        <xdr:cNvPr id="18" name="角丸四角形吹き出し 17"/>
        <xdr:cNvSpPr/>
      </xdr:nvSpPr>
      <xdr:spPr bwMode="auto">
        <a:xfrm>
          <a:off x="19509241" y="3003779"/>
          <a:ext cx="2530929" cy="1534204"/>
        </a:xfrm>
        <a:prstGeom prst="wedgeRoundRectCallout">
          <a:avLst>
            <a:gd name="adj1" fmla="val 63862"/>
            <a:gd name="adj2" fmla="val -99786"/>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204106</xdr:colOff>
      <xdr:row>12</xdr:row>
      <xdr:rowOff>136072</xdr:rowOff>
    </xdr:from>
    <xdr:to>
      <xdr:col>53</xdr:col>
      <xdr:colOff>332137</xdr:colOff>
      <xdr:row>16</xdr:row>
      <xdr:rowOff>122464</xdr:rowOff>
    </xdr:to>
    <xdr:sp macro="" textlink="">
      <xdr:nvSpPr>
        <xdr:cNvPr id="19" name="テキスト ボックス 18"/>
        <xdr:cNvSpPr txBox="1"/>
      </xdr:nvSpPr>
      <xdr:spPr>
        <a:xfrm>
          <a:off x="19658919" y="3279322"/>
          <a:ext cx="3128406" cy="1010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単位ごとに</a:t>
          </a:r>
          <a:endParaRPr kumimoji="1" lang="en-US" altLang="ja-JP" sz="2400" b="1"/>
        </a:p>
        <a:p>
          <a:r>
            <a:rPr kumimoji="1" lang="ja-JP" altLang="en-US" sz="2400" b="1"/>
            <a:t>作成してください</a:t>
          </a:r>
          <a:endParaRPr kumimoji="1" lang="en-US" altLang="ja-JP" sz="2400" b="1"/>
        </a:p>
      </xdr:txBody>
    </xdr:sp>
    <xdr:clientData/>
  </xdr:twoCellAnchor>
  <xdr:twoCellAnchor>
    <xdr:from>
      <xdr:col>44</xdr:col>
      <xdr:colOff>285749</xdr:colOff>
      <xdr:row>19</xdr:row>
      <xdr:rowOff>214312</xdr:rowOff>
    </xdr:from>
    <xdr:to>
      <xdr:col>59</xdr:col>
      <xdr:colOff>0</xdr:colOff>
      <xdr:row>40</xdr:row>
      <xdr:rowOff>142874</xdr:rowOff>
    </xdr:to>
    <xdr:sp macro="" textlink="">
      <xdr:nvSpPr>
        <xdr:cNvPr id="7" name="テキスト ボックス 6"/>
        <xdr:cNvSpPr txBox="1"/>
      </xdr:nvSpPr>
      <xdr:spPr>
        <a:xfrm>
          <a:off x="18883312" y="5167312"/>
          <a:ext cx="6143626" cy="5429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２単位目を作成する際も</a:t>
          </a:r>
          <a:endParaRPr kumimoji="1" lang="en-US" altLang="ja-JP" sz="2400" b="1"/>
        </a:p>
        <a:p>
          <a:r>
            <a:rPr kumimoji="1" lang="ja-JP" altLang="en-US" sz="2400" b="1"/>
            <a:t>同じシフト記号表を使って、</a:t>
          </a:r>
          <a:endParaRPr kumimoji="1" lang="en-US" altLang="ja-JP" sz="2400" b="1"/>
        </a:p>
        <a:p>
          <a:r>
            <a:rPr kumimoji="1" lang="ja-JP" altLang="en-US" sz="2400" b="1"/>
            <a:t>使用していない記号を使用してください。</a:t>
          </a:r>
          <a:endParaRPr kumimoji="1" lang="en-US" altLang="ja-JP" sz="2400" b="1"/>
        </a:p>
        <a:p>
          <a:r>
            <a:rPr kumimoji="1" lang="ja-JP" altLang="en-US" sz="2400" b="1"/>
            <a:t>シートをコピーして作成すれば、</a:t>
          </a:r>
          <a:endParaRPr kumimoji="1" lang="en-US" altLang="ja-JP" sz="2400" b="1"/>
        </a:p>
        <a:p>
          <a:r>
            <a:rPr kumimoji="1" lang="ja-JP" altLang="en-US" sz="2400" b="1"/>
            <a:t>計算式もそのままコピーされます。</a:t>
          </a:r>
          <a:endParaRPr kumimoji="1" lang="en-US" altLang="ja-JP" sz="2400" b="1"/>
        </a:p>
        <a:p>
          <a:endParaRPr kumimoji="1" lang="en-US" altLang="ja-JP" sz="2400" b="1"/>
        </a:p>
        <a:p>
          <a:r>
            <a:rPr kumimoji="1" lang="en-US" altLang="ja-JP" sz="2400" b="1"/>
            <a:t>【</a:t>
          </a:r>
          <a:r>
            <a:rPr kumimoji="1" lang="ja-JP" altLang="en-US" sz="2400" b="1"/>
            <a:t>コピー方法</a:t>
          </a:r>
          <a:r>
            <a:rPr kumimoji="1" lang="en-US" altLang="ja-JP" sz="2400" b="1"/>
            <a:t>】</a:t>
          </a:r>
        </a:p>
        <a:p>
          <a:r>
            <a:rPr kumimoji="1" lang="ja-JP" altLang="en-US" sz="2400" b="1"/>
            <a:t>①勤務形態一覧表のシートタブにカーソルを合わせ、右クリック</a:t>
          </a:r>
          <a:endParaRPr kumimoji="1" lang="en-US" altLang="ja-JP" sz="2400" b="1"/>
        </a:p>
        <a:p>
          <a:r>
            <a:rPr kumimoji="1" lang="ja-JP" altLang="en-US" sz="2400" b="1"/>
            <a:t>②「移動またはコピー」を選択</a:t>
          </a:r>
          <a:endParaRPr kumimoji="1" lang="en-US" altLang="ja-JP" sz="2400" b="1"/>
        </a:p>
        <a:p>
          <a:r>
            <a:rPr kumimoji="1" lang="ja-JP" altLang="en-US" sz="2400" b="1"/>
            <a:t>③コピーしたものを挿入したい場所を選択し、</a:t>
          </a:r>
          <a:endParaRPr kumimoji="1" lang="en-US" altLang="ja-JP" sz="2400" b="1"/>
        </a:p>
        <a:p>
          <a:r>
            <a:rPr kumimoji="1" lang="ja-JP" altLang="en-US" sz="2400" b="1"/>
            <a:t>「コピーを作成する」にチェックを入れＯＫ</a:t>
          </a:r>
          <a:endParaRPr kumimoji="1" lang="en-US" altLang="ja-JP" sz="2400" b="1"/>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21</xdr:col>
      <xdr:colOff>105353</xdr:colOff>
      <xdr:row>8</xdr:row>
      <xdr:rowOff>303068</xdr:rowOff>
    </xdr:from>
    <xdr:ext cx="3602182" cy="1905000"/>
    <xdr:sp macro="" textlink="">
      <xdr:nvSpPr>
        <xdr:cNvPr id="5" name="テキスト ボックス 4"/>
        <xdr:cNvSpPr txBox="1"/>
      </xdr:nvSpPr>
      <xdr:spPr>
        <a:xfrm>
          <a:off x="14600671" y="2935432"/>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白色のセルは</a:t>
          </a:r>
          <a:endParaRPr lang="ja-JP" altLang="ja-JP" sz="2400">
            <a:effectLst/>
          </a:endParaRPr>
        </a:p>
        <a:p>
          <a:r>
            <a:rPr kumimoji="1" lang="ja-JP" altLang="ja-JP" sz="2400" b="1">
              <a:solidFill>
                <a:schemeClr val="dk1"/>
              </a:solidFill>
              <a:effectLst/>
              <a:latin typeface="+mn-lt"/>
              <a:ea typeface="+mn-ea"/>
              <a:cs typeface="+mn-cs"/>
            </a:rPr>
            <a:t>自動計算されるので</a:t>
          </a:r>
          <a:endParaRPr lang="ja-JP" altLang="ja-JP" sz="2400">
            <a:effectLst/>
          </a:endParaRPr>
        </a:p>
        <a:p>
          <a:r>
            <a:rPr kumimoji="1" lang="ja-JP" altLang="ja-JP" sz="2400" b="1">
              <a:solidFill>
                <a:schemeClr val="dk1"/>
              </a:solidFill>
              <a:effectLst/>
              <a:latin typeface="+mn-lt"/>
              <a:ea typeface="+mn-ea"/>
              <a:cs typeface="+mn-cs"/>
            </a:rPr>
            <a:t>触らないように</a:t>
          </a:r>
          <a:endParaRPr lang="ja-JP" altLang="ja-JP" sz="2400">
            <a:effectLst/>
          </a:endParaRPr>
        </a:p>
        <a:p>
          <a:r>
            <a:rPr kumimoji="1" lang="ja-JP" altLang="ja-JP" sz="2400" b="1">
              <a:solidFill>
                <a:schemeClr val="dk1"/>
              </a:solidFill>
              <a:effectLst/>
              <a:latin typeface="+mn-lt"/>
              <a:ea typeface="+mn-ea"/>
              <a:cs typeface="+mn-cs"/>
            </a:rPr>
            <a:t>お願いします</a:t>
          </a:r>
          <a:endParaRPr lang="ja-JP" altLang="ja-JP" sz="2400">
            <a:effectLst/>
          </a:endParaRPr>
        </a:p>
      </xdr:txBody>
    </xdr:sp>
    <xdr:clientData/>
  </xdr:oneCellAnchor>
  <xdr:twoCellAnchor>
    <xdr:from>
      <xdr:col>10</xdr:col>
      <xdr:colOff>886114</xdr:colOff>
      <xdr:row>11</xdr:row>
      <xdr:rowOff>268432</xdr:rowOff>
    </xdr:from>
    <xdr:to>
      <xdr:col>21</xdr:col>
      <xdr:colOff>105353</xdr:colOff>
      <xdr:row>17</xdr:row>
      <xdr:rowOff>167409</xdr:rowOff>
    </xdr:to>
    <xdr:cxnSp macro="">
      <xdr:nvCxnSpPr>
        <xdr:cNvPr id="6" name="直線矢印コネクタ 5"/>
        <xdr:cNvCxnSpPr>
          <a:stCxn id="5" idx="1"/>
        </xdr:cNvCxnSpPr>
      </xdr:nvCxnSpPr>
      <xdr:spPr bwMode="auto">
        <a:xfrm flipH="1">
          <a:off x="6912841" y="3887932"/>
          <a:ext cx="7687830" cy="1873250"/>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1108364</xdr:colOff>
      <xdr:row>8</xdr:row>
      <xdr:rowOff>69272</xdr:rowOff>
    </xdr:from>
    <xdr:to>
      <xdr:col>21</xdr:col>
      <xdr:colOff>105353</xdr:colOff>
      <xdr:row>11</xdr:row>
      <xdr:rowOff>268432</xdr:rowOff>
    </xdr:to>
    <xdr:cxnSp macro="">
      <xdr:nvCxnSpPr>
        <xdr:cNvPr id="8" name="直線矢印コネクタ 7"/>
        <xdr:cNvCxnSpPr>
          <a:stCxn id="5" idx="1"/>
        </xdr:cNvCxnSpPr>
      </xdr:nvCxnSpPr>
      <xdr:spPr bwMode="auto">
        <a:xfrm flipH="1" flipV="1">
          <a:off x="12954000" y="2701636"/>
          <a:ext cx="1646671" cy="1186296"/>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588819</xdr:colOff>
      <xdr:row>20</xdr:row>
      <xdr:rowOff>111125</xdr:rowOff>
    </xdr:from>
    <xdr:to>
      <xdr:col>22</xdr:col>
      <xdr:colOff>1870364</xdr:colOff>
      <xdr:row>27</xdr:row>
      <xdr:rowOff>111125</xdr:rowOff>
    </xdr:to>
    <xdr:grpSp>
      <xdr:nvGrpSpPr>
        <xdr:cNvPr id="13" name="グループ化 12"/>
        <xdr:cNvGrpSpPr/>
      </xdr:nvGrpSpPr>
      <xdr:grpSpPr>
        <a:xfrm>
          <a:off x="2262910" y="6807489"/>
          <a:ext cx="14466454" cy="2343727"/>
          <a:chOff x="3349625" y="8747125"/>
          <a:chExt cx="12576612" cy="2333625"/>
        </a:xfrm>
      </xdr:grpSpPr>
      <xdr:sp macro="" textlink="">
        <xdr:nvSpPr>
          <xdr:cNvPr id="11" name="角丸四角形 10"/>
          <xdr:cNvSpPr/>
        </xdr:nvSpPr>
        <xdr:spPr bwMode="auto">
          <a:xfrm>
            <a:off x="3349625" y="8747125"/>
            <a:ext cx="12576612" cy="2333625"/>
          </a:xfrm>
          <a:prstGeom prst="roundRect">
            <a:avLst/>
          </a:prstGeom>
          <a:ln w="762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 name="テキスト ボックス 11"/>
          <xdr:cNvSpPr txBox="1"/>
        </xdr:nvSpPr>
        <xdr:spPr>
          <a:xfrm>
            <a:off x="3968750" y="9271001"/>
            <a:ext cx="11890375"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200" b="1">
                <a:solidFill>
                  <a:srgbClr val="FF0000"/>
                </a:solidFill>
              </a:rPr>
              <a:t>※</a:t>
            </a:r>
            <a:r>
              <a:rPr kumimoji="1" lang="ja-JP" altLang="en-US" sz="6000" b="1">
                <a:solidFill>
                  <a:srgbClr val="FF0000"/>
                </a:solidFill>
              </a:rPr>
              <a:t>シフト記号表も必ずご提出ください</a:t>
            </a:r>
            <a:r>
              <a:rPr kumimoji="1" lang="en-US" altLang="ja-JP" sz="7200" b="1">
                <a:solidFill>
                  <a:srgbClr val="FF0000"/>
                </a:solidFill>
              </a:rPr>
              <a:t>※</a:t>
            </a:r>
            <a:endParaRPr kumimoji="1" lang="ja-JP" altLang="en-US" sz="7200" b="1">
              <a:solidFill>
                <a:srgbClr val="FF0000"/>
              </a:solidFill>
            </a:endParaRPr>
          </a:p>
        </xdr:txBody>
      </xdr:sp>
    </xdr:grpSp>
    <xdr:clientData/>
  </xdr:twoCellAnchor>
  <xdr:twoCellAnchor>
    <xdr:from>
      <xdr:col>2</xdr:col>
      <xdr:colOff>744682</xdr:colOff>
      <xdr:row>4</xdr:row>
      <xdr:rowOff>51954</xdr:rowOff>
    </xdr:from>
    <xdr:to>
      <xdr:col>11</xdr:col>
      <xdr:colOff>103909</xdr:colOff>
      <xdr:row>10</xdr:row>
      <xdr:rowOff>0</xdr:rowOff>
    </xdr:to>
    <xdr:sp macro="" textlink="">
      <xdr:nvSpPr>
        <xdr:cNvPr id="7" name="角丸四角形 6"/>
        <xdr:cNvSpPr/>
      </xdr:nvSpPr>
      <xdr:spPr bwMode="auto">
        <a:xfrm>
          <a:off x="1333500" y="1368136"/>
          <a:ext cx="5992091" cy="1922319"/>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762001</xdr:colOff>
      <xdr:row>9</xdr:row>
      <xdr:rowOff>259772</xdr:rowOff>
    </xdr:from>
    <xdr:to>
      <xdr:col>11</xdr:col>
      <xdr:colOff>121228</xdr:colOff>
      <xdr:row>15</xdr:row>
      <xdr:rowOff>207818</xdr:rowOff>
    </xdr:to>
    <xdr:sp macro="" textlink="">
      <xdr:nvSpPr>
        <xdr:cNvPr id="14" name="角丸四角形 13"/>
        <xdr:cNvSpPr/>
      </xdr:nvSpPr>
      <xdr:spPr bwMode="auto">
        <a:xfrm>
          <a:off x="1350819" y="3221181"/>
          <a:ext cx="5992091" cy="1922319"/>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121228</xdr:colOff>
      <xdr:row>7</xdr:row>
      <xdr:rowOff>69274</xdr:rowOff>
    </xdr:from>
    <xdr:ext cx="3602182" cy="1905000"/>
    <xdr:sp macro="" textlink="">
      <xdr:nvSpPr>
        <xdr:cNvPr id="15" name="テキスト ボックス 14"/>
        <xdr:cNvSpPr txBox="1"/>
      </xdr:nvSpPr>
      <xdr:spPr>
        <a:xfrm>
          <a:off x="8797637" y="2372592"/>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２単位目は</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１単位目の入力で</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使用していない記号を</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使用してください</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twoCellAnchor>
    <xdr:from>
      <xdr:col>11</xdr:col>
      <xdr:colOff>69274</xdr:colOff>
      <xdr:row>10</xdr:row>
      <xdr:rowOff>34637</xdr:rowOff>
    </xdr:from>
    <xdr:to>
      <xdr:col>13</xdr:col>
      <xdr:colOff>121228</xdr:colOff>
      <xdr:row>13</xdr:row>
      <xdr:rowOff>138546</xdr:rowOff>
    </xdr:to>
    <xdr:cxnSp macro="">
      <xdr:nvCxnSpPr>
        <xdr:cNvPr id="18" name="直線矢印コネクタ 17"/>
        <xdr:cNvCxnSpPr>
          <a:stCxn id="15" idx="1"/>
        </xdr:cNvCxnSpPr>
      </xdr:nvCxnSpPr>
      <xdr:spPr bwMode="auto">
        <a:xfrm flipH="1">
          <a:off x="7290956" y="3325092"/>
          <a:ext cx="1506681" cy="1091045"/>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8</xdr:col>
      <xdr:colOff>658091</xdr:colOff>
      <xdr:row>7</xdr:row>
      <xdr:rowOff>121227</xdr:rowOff>
    </xdr:from>
    <xdr:ext cx="1697182" cy="571500"/>
    <xdr:sp macro="" textlink="">
      <xdr:nvSpPr>
        <xdr:cNvPr id="16" name="テキスト ボックス 15"/>
        <xdr:cNvSpPr txBox="1"/>
      </xdr:nvSpPr>
      <xdr:spPr>
        <a:xfrm>
          <a:off x="5230091" y="2424545"/>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１単位目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oneCellAnchor>
    <xdr:from>
      <xdr:col>8</xdr:col>
      <xdr:colOff>675409</xdr:colOff>
      <xdr:row>13</xdr:row>
      <xdr:rowOff>121227</xdr:rowOff>
    </xdr:from>
    <xdr:ext cx="1697182" cy="571500"/>
    <xdr:sp macro="" textlink="">
      <xdr:nvSpPr>
        <xdr:cNvPr id="17" name="テキスト ボックス 16"/>
        <xdr:cNvSpPr txBox="1"/>
      </xdr:nvSpPr>
      <xdr:spPr>
        <a:xfrm>
          <a:off x="5247409" y="4398818"/>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85725</xdr:colOff>
      <xdr:row>12</xdr:row>
      <xdr:rowOff>1009650</xdr:rowOff>
    </xdr:from>
    <xdr:to>
      <xdr:col>33</xdr:col>
      <xdr:colOff>152400</xdr:colOff>
      <xdr:row>49</xdr:row>
      <xdr:rowOff>409574</xdr:rowOff>
    </xdr:to>
    <xdr:sp macro="" textlink="">
      <xdr:nvSpPr>
        <xdr:cNvPr id="2" name="正方形/長方形 1"/>
        <xdr:cNvSpPr/>
      </xdr:nvSpPr>
      <xdr:spPr bwMode="auto">
        <a:xfrm>
          <a:off x="85725" y="4143375"/>
          <a:ext cx="6838950" cy="7572374"/>
        </a:xfrm>
        <a:prstGeom prst="rect">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6"/>
  <sheetViews>
    <sheetView view="pageBreakPreview" zoomScale="93" zoomScaleNormal="100" zoomScaleSheetLayoutView="93" workbookViewId="0">
      <selection sqref="A1:XFD1048576"/>
    </sheetView>
  </sheetViews>
  <sheetFormatPr defaultColWidth="9" defaultRowHeight="14" x14ac:dyDescent="0.2"/>
  <cols>
    <col min="1" max="1" width="5.33203125" style="10" customWidth="1"/>
    <col min="2" max="2" width="15.58203125" style="10" customWidth="1"/>
    <col min="3" max="3" width="16.25" style="10" customWidth="1"/>
    <col min="4" max="4" width="17" style="10" customWidth="1"/>
    <col min="5" max="5" width="6.75" style="10" customWidth="1"/>
    <col min="6" max="6" width="9.75" style="10" customWidth="1"/>
    <col min="7" max="7" width="8" style="10" customWidth="1"/>
    <col min="8" max="8" width="7.83203125" style="10" customWidth="1"/>
    <col min="9" max="16384" width="9" style="10"/>
  </cols>
  <sheetData>
    <row r="1" spans="1:8" s="9" customFormat="1" ht="19.5" customHeight="1" x14ac:dyDescent="0.2">
      <c r="A1" s="365" t="s">
        <v>434</v>
      </c>
      <c r="B1" s="365"/>
      <c r="C1" s="365"/>
      <c r="D1" s="365"/>
      <c r="E1" s="365"/>
      <c r="F1" s="365"/>
      <c r="G1" s="365"/>
      <c r="H1" s="365"/>
    </row>
    <row r="2" spans="1:8" ht="11.25" customHeight="1" x14ac:dyDescent="0.2">
      <c r="A2" s="365"/>
      <c r="B2" s="365"/>
      <c r="C2" s="365"/>
      <c r="D2" s="365"/>
      <c r="E2" s="365"/>
      <c r="F2" s="365"/>
      <c r="G2" s="365"/>
      <c r="H2" s="365"/>
    </row>
    <row r="3" spans="1:8" ht="14.25" customHeight="1" x14ac:dyDescent="0.2">
      <c r="A3" s="365"/>
      <c r="B3" s="365"/>
      <c r="C3" s="365"/>
      <c r="D3" s="365"/>
      <c r="E3" s="365"/>
      <c r="F3" s="365"/>
      <c r="G3" s="365"/>
      <c r="H3" s="365"/>
    </row>
    <row r="4" spans="1:8" ht="27.75" customHeight="1" thickBot="1" x14ac:dyDescent="0.35">
      <c r="B4" s="1"/>
      <c r="H4" s="11"/>
    </row>
    <row r="5" spans="1:8" ht="27" customHeight="1" thickBot="1" x14ac:dyDescent="0.25">
      <c r="A5" s="369" t="s">
        <v>27</v>
      </c>
      <c r="B5" s="370"/>
      <c r="C5" s="381"/>
      <c r="D5" s="382"/>
      <c r="E5" s="382"/>
      <c r="F5" s="382"/>
      <c r="G5" s="382"/>
      <c r="H5" s="383"/>
    </row>
    <row r="6" spans="1:8" ht="27" customHeight="1" x14ac:dyDescent="0.2">
      <c r="A6" s="389" t="s">
        <v>160</v>
      </c>
      <c r="B6" s="389"/>
      <c r="C6" s="389"/>
      <c r="D6" s="389"/>
      <c r="E6" s="389"/>
      <c r="F6" s="389"/>
      <c r="G6" s="389"/>
      <c r="H6" s="389"/>
    </row>
    <row r="7" spans="1:8" ht="27.75" customHeight="1" x14ac:dyDescent="0.2">
      <c r="A7" s="384" t="s">
        <v>93</v>
      </c>
      <c r="B7" s="384"/>
      <c r="C7" s="384"/>
      <c r="D7" s="384"/>
      <c r="E7" s="384"/>
      <c r="F7" s="384"/>
      <c r="G7" s="384"/>
      <c r="H7" s="384"/>
    </row>
    <row r="8" spans="1:8" ht="27.75" customHeight="1" x14ac:dyDescent="0.2">
      <c r="A8" s="384" t="s">
        <v>92</v>
      </c>
      <c r="B8" s="384"/>
      <c r="C8" s="384"/>
      <c r="D8" s="384"/>
      <c r="E8" s="384"/>
      <c r="F8" s="384"/>
      <c r="G8" s="384"/>
      <c r="H8" s="384"/>
    </row>
    <row r="9" spans="1:8" s="2" customFormat="1" ht="27" customHeight="1" x14ac:dyDescent="0.2">
      <c r="A9" s="386" t="s">
        <v>209</v>
      </c>
      <c r="B9" s="386"/>
      <c r="C9" s="386"/>
      <c r="D9" s="386"/>
      <c r="E9" s="386"/>
      <c r="F9" s="386"/>
      <c r="G9" s="386"/>
      <c r="H9" s="386"/>
    </row>
    <row r="10" spans="1:8" ht="30.75" customHeight="1" thickBot="1" x14ac:dyDescent="0.25">
      <c r="A10" s="385" t="s">
        <v>90</v>
      </c>
      <c r="B10" s="385"/>
      <c r="C10" s="385"/>
      <c r="D10" s="385"/>
      <c r="E10" s="385"/>
      <c r="F10" s="385"/>
      <c r="G10" s="385"/>
      <c r="H10" s="385"/>
    </row>
    <row r="11" spans="1:8" ht="7" customHeight="1" x14ac:dyDescent="0.2">
      <c r="A11" s="387"/>
      <c r="B11" s="373" t="s">
        <v>91</v>
      </c>
      <c r="C11" s="374"/>
      <c r="D11" s="374"/>
      <c r="E11" s="374"/>
      <c r="F11" s="375"/>
      <c r="G11" s="379" t="s">
        <v>39</v>
      </c>
      <c r="H11" s="371" t="s">
        <v>46</v>
      </c>
    </row>
    <row r="12" spans="1:8" ht="18" customHeight="1" thickBot="1" x14ac:dyDescent="0.25">
      <c r="A12" s="388"/>
      <c r="B12" s="376"/>
      <c r="C12" s="377"/>
      <c r="D12" s="377"/>
      <c r="E12" s="377"/>
      <c r="F12" s="378"/>
      <c r="G12" s="380"/>
      <c r="H12" s="372"/>
    </row>
    <row r="13" spans="1:8" ht="18.75" customHeight="1" x14ac:dyDescent="0.2">
      <c r="A13" s="71">
        <v>1</v>
      </c>
      <c r="B13" s="354" t="s">
        <v>435</v>
      </c>
      <c r="C13" s="355"/>
      <c r="D13" s="355"/>
      <c r="E13" s="355"/>
      <c r="F13" s="356"/>
      <c r="G13" s="3"/>
      <c r="H13" s="56"/>
    </row>
    <row r="14" spans="1:8" ht="18.75" customHeight="1" x14ac:dyDescent="0.2">
      <c r="A14" s="72">
        <v>2</v>
      </c>
      <c r="B14" s="366" t="s">
        <v>436</v>
      </c>
      <c r="C14" s="367"/>
      <c r="D14" s="367"/>
      <c r="E14" s="367"/>
      <c r="F14" s="368"/>
      <c r="G14" s="54"/>
      <c r="H14" s="55"/>
    </row>
    <row r="15" spans="1:8" ht="18.75" customHeight="1" x14ac:dyDescent="0.2">
      <c r="A15" s="346">
        <v>3</v>
      </c>
      <c r="B15" s="354" t="s">
        <v>212</v>
      </c>
      <c r="C15" s="355"/>
      <c r="D15" s="355"/>
      <c r="E15" s="355"/>
      <c r="F15" s="356"/>
      <c r="G15" s="53"/>
      <c r="H15" s="14"/>
    </row>
    <row r="16" spans="1:8" ht="18.75" customHeight="1" x14ac:dyDescent="0.2">
      <c r="A16" s="347"/>
      <c r="B16" s="357" t="s">
        <v>213</v>
      </c>
      <c r="C16" s="358"/>
      <c r="D16" s="358"/>
      <c r="E16" s="358"/>
      <c r="F16" s="359"/>
      <c r="G16" s="51"/>
      <c r="H16" s="52"/>
    </row>
    <row r="17" spans="1:8" s="2" customFormat="1" ht="18.75" customHeight="1" x14ac:dyDescent="0.2">
      <c r="A17" s="141">
        <v>4</v>
      </c>
      <c r="B17" s="348" t="s">
        <v>437</v>
      </c>
      <c r="C17" s="349"/>
      <c r="D17" s="349"/>
      <c r="E17" s="349"/>
      <c r="F17" s="350"/>
      <c r="G17" s="13"/>
      <c r="H17" s="12"/>
    </row>
    <row r="18" spans="1:8" s="2" customFormat="1" ht="18.75" customHeight="1" x14ac:dyDescent="0.2">
      <c r="A18" s="141">
        <v>5</v>
      </c>
      <c r="B18" s="360" t="s">
        <v>227</v>
      </c>
      <c r="C18" s="361"/>
      <c r="D18" s="361"/>
      <c r="E18" s="361"/>
      <c r="F18" s="362"/>
      <c r="G18" s="12"/>
      <c r="H18" s="16"/>
    </row>
    <row r="19" spans="1:8" s="317" customFormat="1" ht="22.5" customHeight="1" x14ac:dyDescent="0.2">
      <c r="A19" s="363">
        <v>6</v>
      </c>
      <c r="B19" s="351" t="s">
        <v>438</v>
      </c>
      <c r="C19" s="352"/>
      <c r="D19" s="352"/>
      <c r="E19" s="352"/>
      <c r="F19" s="353"/>
      <c r="G19" s="315"/>
      <c r="H19" s="316"/>
    </row>
    <row r="20" spans="1:8" s="320" customFormat="1" ht="22.5" customHeight="1" x14ac:dyDescent="0.2">
      <c r="A20" s="364"/>
      <c r="B20" s="398" t="s">
        <v>439</v>
      </c>
      <c r="C20" s="399"/>
      <c r="D20" s="399"/>
      <c r="E20" s="399"/>
      <c r="F20" s="400"/>
      <c r="G20" s="318"/>
      <c r="H20" s="319"/>
    </row>
    <row r="21" spans="1:8" s="2" customFormat="1" ht="18.75" customHeight="1" thickBot="1" x14ac:dyDescent="0.25">
      <c r="A21" s="333">
        <v>7</v>
      </c>
      <c r="B21" s="401" t="s">
        <v>214</v>
      </c>
      <c r="C21" s="402"/>
      <c r="D21" s="402"/>
      <c r="E21" s="402"/>
      <c r="F21" s="403"/>
      <c r="G21" s="334"/>
      <c r="H21" s="335"/>
    </row>
    <row r="22" spans="1:8" ht="35.25" customHeight="1" x14ac:dyDescent="0.2">
      <c r="A22" s="321" t="s">
        <v>429</v>
      </c>
      <c r="B22" s="404" t="s">
        <v>440</v>
      </c>
      <c r="C22" s="404"/>
      <c r="D22" s="404"/>
      <c r="E22" s="404"/>
      <c r="F22" s="404"/>
      <c r="G22" s="404"/>
      <c r="H22" s="404"/>
    </row>
    <row r="23" spans="1:8" ht="22.5" customHeight="1" x14ac:dyDescent="0.2">
      <c r="A23" s="322"/>
      <c r="B23" s="322"/>
      <c r="C23" s="4"/>
      <c r="D23" s="4"/>
      <c r="E23" s="4"/>
      <c r="F23" s="4"/>
      <c r="G23" s="4"/>
      <c r="H23" s="4"/>
    </row>
    <row r="24" spans="1:8" ht="22.5" customHeight="1" x14ac:dyDescent="0.2">
      <c r="A24" s="322"/>
      <c r="B24" s="322"/>
      <c r="C24" s="4"/>
      <c r="D24" s="4"/>
      <c r="E24" s="4"/>
      <c r="F24" s="4"/>
      <c r="G24" s="4"/>
      <c r="H24" s="4"/>
    </row>
    <row r="25" spans="1:8" ht="22.5" customHeight="1" x14ac:dyDescent="0.2">
      <c r="A25" s="322"/>
      <c r="B25" s="322"/>
      <c r="C25" s="4"/>
      <c r="D25" s="4"/>
      <c r="E25" s="4"/>
      <c r="F25" s="4"/>
      <c r="G25" s="4"/>
      <c r="H25" s="4"/>
    </row>
    <row r="26" spans="1:8" ht="22.5" customHeight="1" x14ac:dyDescent="0.2">
      <c r="A26" s="322"/>
      <c r="B26" s="322"/>
      <c r="C26" s="4"/>
      <c r="D26" s="4"/>
      <c r="E26" s="4"/>
      <c r="F26" s="4"/>
      <c r="G26" s="4"/>
      <c r="H26" s="4"/>
    </row>
    <row r="27" spans="1:8" ht="22.5" customHeight="1" x14ac:dyDescent="0.2">
      <c r="A27" s="322"/>
      <c r="B27" s="322"/>
      <c r="C27" s="4"/>
      <c r="D27" s="4"/>
      <c r="E27" s="4"/>
      <c r="F27" s="4"/>
      <c r="G27" s="4"/>
      <c r="H27" s="4"/>
    </row>
    <row r="28" spans="1:8" ht="22.5" customHeight="1" x14ac:dyDescent="0.2">
      <c r="A28" s="302"/>
      <c r="B28" s="302"/>
      <c r="C28" s="302"/>
      <c r="D28" s="302"/>
      <c r="E28" s="302"/>
      <c r="F28" s="47"/>
      <c r="G28" s="47"/>
      <c r="H28" s="47"/>
    </row>
    <row r="29" spans="1:8" ht="22.5" customHeight="1" thickBot="1" x14ac:dyDescent="0.25">
      <c r="A29" s="4"/>
      <c r="B29" s="4"/>
      <c r="C29" s="4"/>
      <c r="D29" s="4"/>
      <c r="E29" s="4"/>
      <c r="F29" s="4"/>
      <c r="G29" s="4"/>
      <c r="H29" s="4"/>
    </row>
    <row r="30" spans="1:8" ht="16.5" customHeight="1" x14ac:dyDescent="0.2">
      <c r="A30" s="405" t="s">
        <v>40</v>
      </c>
      <c r="B30" s="406"/>
      <c r="C30" s="406"/>
      <c r="D30" s="406"/>
      <c r="E30" s="406"/>
      <c r="F30" s="406"/>
      <c r="G30" s="406"/>
      <c r="H30" s="407"/>
    </row>
    <row r="31" spans="1:8" ht="15" customHeight="1" thickBot="1" x14ac:dyDescent="0.25">
      <c r="A31" s="390" t="s">
        <v>47</v>
      </c>
      <c r="B31" s="391"/>
      <c r="C31" s="391"/>
      <c r="D31" s="391"/>
      <c r="E31" s="391"/>
      <c r="F31" s="391"/>
      <c r="G31" s="391"/>
      <c r="H31" s="392"/>
    </row>
    <row r="32" spans="1:8" ht="24" customHeight="1" thickTop="1" x14ac:dyDescent="0.2">
      <c r="A32" s="408" t="s">
        <v>41</v>
      </c>
      <c r="B32" s="409"/>
      <c r="C32" s="410"/>
      <c r="D32" s="410"/>
      <c r="E32" s="410"/>
      <c r="F32" s="410"/>
      <c r="G32" s="410"/>
      <c r="H32" s="411"/>
    </row>
    <row r="33" spans="1:8" ht="24" customHeight="1" x14ac:dyDescent="0.2">
      <c r="A33" s="393" t="s">
        <v>42</v>
      </c>
      <c r="B33" s="394"/>
      <c r="C33" s="395"/>
      <c r="D33" s="396"/>
      <c r="E33" s="396"/>
      <c r="F33" s="396"/>
      <c r="G33" s="396"/>
      <c r="H33" s="397"/>
    </row>
    <row r="34" spans="1:8" ht="20.149999999999999" customHeight="1" x14ac:dyDescent="0.2">
      <c r="A34" s="393" t="s">
        <v>43</v>
      </c>
      <c r="B34" s="394"/>
      <c r="C34" s="68" t="s">
        <v>44</v>
      </c>
      <c r="D34" s="422"/>
      <c r="E34" s="423"/>
      <c r="F34" s="423"/>
      <c r="G34" s="423"/>
      <c r="H34" s="424"/>
    </row>
    <row r="35" spans="1:8" ht="20.149999999999999" customHeight="1" x14ac:dyDescent="0.2">
      <c r="A35" s="418"/>
      <c r="B35" s="419"/>
      <c r="C35" s="69" t="s">
        <v>94</v>
      </c>
      <c r="D35" s="412"/>
      <c r="E35" s="413"/>
      <c r="F35" s="413"/>
      <c r="G35" s="413"/>
      <c r="H35" s="414"/>
    </row>
    <row r="36" spans="1:8" ht="20.149999999999999" customHeight="1" thickBot="1" x14ac:dyDescent="0.25">
      <c r="A36" s="420"/>
      <c r="B36" s="421"/>
      <c r="C36" s="70" t="s">
        <v>430</v>
      </c>
      <c r="D36" s="415"/>
      <c r="E36" s="416"/>
      <c r="F36" s="416"/>
      <c r="G36" s="416"/>
      <c r="H36" s="417"/>
    </row>
  </sheetData>
  <mergeCells count="34">
    <mergeCell ref="D35:H35"/>
    <mergeCell ref="D36:H36"/>
    <mergeCell ref="A34:B36"/>
    <mergeCell ref="D34:H34"/>
    <mergeCell ref="A31:H31"/>
    <mergeCell ref="A33:B33"/>
    <mergeCell ref="C33:H33"/>
    <mergeCell ref="B20:F20"/>
    <mergeCell ref="B21:F21"/>
    <mergeCell ref="B22:H22"/>
    <mergeCell ref="A30:H30"/>
    <mergeCell ref="A32:B32"/>
    <mergeCell ref="C32:H32"/>
    <mergeCell ref="A1:H3"/>
    <mergeCell ref="B14:F14"/>
    <mergeCell ref="A5:B5"/>
    <mergeCell ref="H11:H12"/>
    <mergeCell ref="B11:F12"/>
    <mergeCell ref="G11:G12"/>
    <mergeCell ref="C5:H5"/>
    <mergeCell ref="A7:H7"/>
    <mergeCell ref="B13:F13"/>
    <mergeCell ref="A10:H10"/>
    <mergeCell ref="A9:H9"/>
    <mergeCell ref="A8:H8"/>
    <mergeCell ref="A11:A12"/>
    <mergeCell ref="A6:H6"/>
    <mergeCell ref="A15:A16"/>
    <mergeCell ref="B17:F17"/>
    <mergeCell ref="B19:F19"/>
    <mergeCell ref="B15:F15"/>
    <mergeCell ref="B16:F16"/>
    <mergeCell ref="B18:F18"/>
    <mergeCell ref="A19:A20"/>
  </mergeCells>
  <phoneticPr fontId="11"/>
  <printOptions horizontalCentered="1"/>
  <pageMargins left="0.43" right="0.27559055118110237" top="0.51" bottom="0.25" header="0.28999999999999998" footer="0.51181102362204722"/>
  <pageSetup paperSize="9" scale="94"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63"/>
  <sheetViews>
    <sheetView view="pageBreakPreview" topLeftCell="A19" zoomScale="78" zoomScaleNormal="100" zoomScaleSheetLayoutView="78" workbookViewId="0">
      <selection activeCell="A15" sqref="A15:AH15"/>
    </sheetView>
  </sheetViews>
  <sheetFormatPr defaultColWidth="2.58203125" defaultRowHeight="20.149999999999999" customHeight="1" x14ac:dyDescent="0.2"/>
  <cols>
    <col min="1" max="1" width="3.33203125" style="21" customWidth="1"/>
    <col min="2" max="7" width="2.83203125" style="21" customWidth="1"/>
    <col min="8" max="33" width="2.58203125" style="21" customWidth="1"/>
    <col min="34" max="34" width="3.75" style="21" customWidth="1"/>
    <col min="35" max="36" width="2.83203125" style="21" customWidth="1"/>
    <col min="37" max="256" width="2.58203125" style="21"/>
    <col min="257" max="289" width="2.58203125" style="21" customWidth="1"/>
    <col min="290" max="290" width="4.08203125" style="21" customWidth="1"/>
    <col min="291" max="292" width="2.83203125" style="21" customWidth="1"/>
    <col min="293" max="512" width="2.58203125" style="21"/>
    <col min="513" max="545" width="2.58203125" style="21" customWidth="1"/>
    <col min="546" max="546" width="4.08203125" style="21" customWidth="1"/>
    <col min="547" max="548" width="2.83203125" style="21" customWidth="1"/>
    <col min="549" max="768" width="2.58203125" style="21"/>
    <col min="769" max="801" width="2.58203125" style="21" customWidth="1"/>
    <col min="802" max="802" width="4.08203125" style="21" customWidth="1"/>
    <col min="803" max="804" width="2.83203125" style="21" customWidth="1"/>
    <col min="805" max="1024" width="2.58203125" style="21"/>
    <col min="1025" max="1057" width="2.58203125" style="21" customWidth="1"/>
    <col min="1058" max="1058" width="4.08203125" style="21" customWidth="1"/>
    <col min="1059" max="1060" width="2.83203125" style="21" customWidth="1"/>
    <col min="1061" max="1280" width="2.58203125" style="21"/>
    <col min="1281" max="1313" width="2.58203125" style="21" customWidth="1"/>
    <col min="1314" max="1314" width="4.08203125" style="21" customWidth="1"/>
    <col min="1315" max="1316" width="2.83203125" style="21" customWidth="1"/>
    <col min="1317" max="1536" width="2.58203125" style="21"/>
    <col min="1537" max="1569" width="2.58203125" style="21" customWidth="1"/>
    <col min="1570" max="1570" width="4.08203125" style="21" customWidth="1"/>
    <col min="1571" max="1572" width="2.83203125" style="21" customWidth="1"/>
    <col min="1573" max="1792" width="2.58203125" style="21"/>
    <col min="1793" max="1825" width="2.58203125" style="21" customWidth="1"/>
    <col min="1826" max="1826" width="4.08203125" style="21" customWidth="1"/>
    <col min="1827" max="1828" width="2.83203125" style="21" customWidth="1"/>
    <col min="1829" max="2048" width="2.58203125" style="21"/>
    <col min="2049" max="2081" width="2.58203125" style="21" customWidth="1"/>
    <col min="2082" max="2082" width="4.08203125" style="21" customWidth="1"/>
    <col min="2083" max="2084" width="2.83203125" style="21" customWidth="1"/>
    <col min="2085" max="2304" width="2.58203125" style="21"/>
    <col min="2305" max="2337" width="2.58203125" style="21" customWidth="1"/>
    <col min="2338" max="2338" width="4.08203125" style="21" customWidth="1"/>
    <col min="2339" max="2340" width="2.83203125" style="21" customWidth="1"/>
    <col min="2341" max="2560" width="2.58203125" style="21"/>
    <col min="2561" max="2593" width="2.58203125" style="21" customWidth="1"/>
    <col min="2594" max="2594" width="4.08203125" style="21" customWidth="1"/>
    <col min="2595" max="2596" width="2.83203125" style="21" customWidth="1"/>
    <col min="2597" max="2816" width="2.58203125" style="21"/>
    <col min="2817" max="2849" width="2.58203125" style="21" customWidth="1"/>
    <col min="2850" max="2850" width="4.08203125" style="21" customWidth="1"/>
    <col min="2851" max="2852" width="2.83203125" style="21" customWidth="1"/>
    <col min="2853" max="3072" width="2.58203125" style="21"/>
    <col min="3073" max="3105" width="2.58203125" style="21" customWidth="1"/>
    <col min="3106" max="3106" width="4.08203125" style="21" customWidth="1"/>
    <col min="3107" max="3108" width="2.83203125" style="21" customWidth="1"/>
    <col min="3109" max="3328" width="2.58203125" style="21"/>
    <col min="3329" max="3361" width="2.58203125" style="21" customWidth="1"/>
    <col min="3362" max="3362" width="4.08203125" style="21" customWidth="1"/>
    <col min="3363" max="3364" width="2.83203125" style="21" customWidth="1"/>
    <col min="3365" max="3584" width="2.58203125" style="21"/>
    <col min="3585" max="3617" width="2.58203125" style="21" customWidth="1"/>
    <col min="3618" max="3618" width="4.08203125" style="21" customWidth="1"/>
    <col min="3619" max="3620" width="2.83203125" style="21" customWidth="1"/>
    <col min="3621" max="3840" width="2.58203125" style="21"/>
    <col min="3841" max="3873" width="2.58203125" style="21" customWidth="1"/>
    <col min="3874" max="3874" width="4.08203125" style="21" customWidth="1"/>
    <col min="3875" max="3876" width="2.83203125" style="21" customWidth="1"/>
    <col min="3877" max="4096" width="2.58203125" style="21"/>
    <col min="4097" max="4129" width="2.58203125" style="21" customWidth="1"/>
    <col min="4130" max="4130" width="4.08203125" style="21" customWidth="1"/>
    <col min="4131" max="4132" width="2.83203125" style="21" customWidth="1"/>
    <col min="4133" max="4352" width="2.58203125" style="21"/>
    <col min="4353" max="4385" width="2.58203125" style="21" customWidth="1"/>
    <col min="4386" max="4386" width="4.08203125" style="21" customWidth="1"/>
    <col min="4387" max="4388" width="2.83203125" style="21" customWidth="1"/>
    <col min="4389" max="4608" width="2.58203125" style="21"/>
    <col min="4609" max="4641" width="2.58203125" style="21" customWidth="1"/>
    <col min="4642" max="4642" width="4.08203125" style="21" customWidth="1"/>
    <col min="4643" max="4644" width="2.83203125" style="21" customWidth="1"/>
    <col min="4645" max="4864" width="2.58203125" style="21"/>
    <col min="4865" max="4897" width="2.58203125" style="21" customWidth="1"/>
    <col min="4898" max="4898" width="4.08203125" style="21" customWidth="1"/>
    <col min="4899" max="4900" width="2.83203125" style="21" customWidth="1"/>
    <col min="4901" max="5120" width="2.58203125" style="21"/>
    <col min="5121" max="5153" width="2.58203125" style="21" customWidth="1"/>
    <col min="5154" max="5154" width="4.08203125" style="21" customWidth="1"/>
    <col min="5155" max="5156" width="2.83203125" style="21" customWidth="1"/>
    <col min="5157" max="5376" width="2.58203125" style="21"/>
    <col min="5377" max="5409" width="2.58203125" style="21" customWidth="1"/>
    <col min="5410" max="5410" width="4.08203125" style="21" customWidth="1"/>
    <col min="5411" max="5412" width="2.83203125" style="21" customWidth="1"/>
    <col min="5413" max="5632" width="2.58203125" style="21"/>
    <col min="5633" max="5665" width="2.58203125" style="21" customWidth="1"/>
    <col min="5666" max="5666" width="4.08203125" style="21" customWidth="1"/>
    <col min="5667" max="5668" width="2.83203125" style="21" customWidth="1"/>
    <col min="5669" max="5888" width="2.58203125" style="21"/>
    <col min="5889" max="5921" width="2.58203125" style="21" customWidth="1"/>
    <col min="5922" max="5922" width="4.08203125" style="21" customWidth="1"/>
    <col min="5923" max="5924" width="2.83203125" style="21" customWidth="1"/>
    <col min="5925" max="6144" width="2.58203125" style="21"/>
    <col min="6145" max="6177" width="2.58203125" style="21" customWidth="1"/>
    <col min="6178" max="6178" width="4.08203125" style="21" customWidth="1"/>
    <col min="6179" max="6180" width="2.83203125" style="21" customWidth="1"/>
    <col min="6181" max="6400" width="2.58203125" style="21"/>
    <col min="6401" max="6433" width="2.58203125" style="21" customWidth="1"/>
    <col min="6434" max="6434" width="4.08203125" style="21" customWidth="1"/>
    <col min="6435" max="6436" width="2.83203125" style="21" customWidth="1"/>
    <col min="6437" max="6656" width="2.58203125" style="21"/>
    <col min="6657" max="6689" width="2.58203125" style="21" customWidth="1"/>
    <col min="6690" max="6690" width="4.08203125" style="21" customWidth="1"/>
    <col min="6691" max="6692" width="2.83203125" style="21" customWidth="1"/>
    <col min="6693" max="6912" width="2.58203125" style="21"/>
    <col min="6913" max="6945" width="2.58203125" style="21" customWidth="1"/>
    <col min="6946" max="6946" width="4.08203125" style="21" customWidth="1"/>
    <col min="6947" max="6948" width="2.83203125" style="21" customWidth="1"/>
    <col min="6949" max="7168" width="2.58203125" style="21"/>
    <col min="7169" max="7201" width="2.58203125" style="21" customWidth="1"/>
    <col min="7202" max="7202" width="4.08203125" style="21" customWidth="1"/>
    <col min="7203" max="7204" width="2.83203125" style="21" customWidth="1"/>
    <col min="7205" max="7424" width="2.58203125" style="21"/>
    <col min="7425" max="7457" width="2.58203125" style="21" customWidth="1"/>
    <col min="7458" max="7458" width="4.08203125" style="21" customWidth="1"/>
    <col min="7459" max="7460" width="2.83203125" style="21" customWidth="1"/>
    <col min="7461" max="7680" width="2.58203125" style="21"/>
    <col min="7681" max="7713" width="2.58203125" style="21" customWidth="1"/>
    <col min="7714" max="7714" width="4.08203125" style="21" customWidth="1"/>
    <col min="7715" max="7716" width="2.83203125" style="21" customWidth="1"/>
    <col min="7717" max="7936" width="2.58203125" style="21"/>
    <col min="7937" max="7969" width="2.58203125" style="21" customWidth="1"/>
    <col min="7970" max="7970" width="4.08203125" style="21" customWidth="1"/>
    <col min="7971" max="7972" width="2.83203125" style="21" customWidth="1"/>
    <col min="7973" max="8192" width="2.58203125" style="21"/>
    <col min="8193" max="8225" width="2.58203125" style="21" customWidth="1"/>
    <col min="8226" max="8226" width="4.08203125" style="21" customWidth="1"/>
    <col min="8227" max="8228" width="2.83203125" style="21" customWidth="1"/>
    <col min="8229" max="8448" width="2.58203125" style="21"/>
    <col min="8449" max="8481" width="2.58203125" style="21" customWidth="1"/>
    <col min="8482" max="8482" width="4.08203125" style="21" customWidth="1"/>
    <col min="8483" max="8484" width="2.83203125" style="21" customWidth="1"/>
    <col min="8485" max="8704" width="2.58203125" style="21"/>
    <col min="8705" max="8737" width="2.58203125" style="21" customWidth="1"/>
    <col min="8738" max="8738" width="4.08203125" style="21" customWidth="1"/>
    <col min="8739" max="8740" width="2.83203125" style="21" customWidth="1"/>
    <col min="8741" max="8960" width="2.58203125" style="21"/>
    <col min="8961" max="8993" width="2.58203125" style="21" customWidth="1"/>
    <col min="8994" max="8994" width="4.08203125" style="21" customWidth="1"/>
    <col min="8995" max="8996" width="2.83203125" style="21" customWidth="1"/>
    <col min="8997" max="9216" width="2.58203125" style="21"/>
    <col min="9217" max="9249" width="2.58203125" style="21" customWidth="1"/>
    <col min="9250" max="9250" width="4.08203125" style="21" customWidth="1"/>
    <col min="9251" max="9252" width="2.83203125" style="21" customWidth="1"/>
    <col min="9253" max="9472" width="2.58203125" style="21"/>
    <col min="9473" max="9505" width="2.58203125" style="21" customWidth="1"/>
    <col min="9506" max="9506" width="4.08203125" style="21" customWidth="1"/>
    <col min="9507" max="9508" width="2.83203125" style="21" customWidth="1"/>
    <col min="9509" max="9728" width="2.58203125" style="21"/>
    <col min="9729" max="9761" width="2.58203125" style="21" customWidth="1"/>
    <col min="9762" max="9762" width="4.08203125" style="21" customWidth="1"/>
    <col min="9763" max="9764" width="2.83203125" style="21" customWidth="1"/>
    <col min="9765" max="9984" width="2.58203125" style="21"/>
    <col min="9985" max="10017" width="2.58203125" style="21" customWidth="1"/>
    <col min="10018" max="10018" width="4.08203125" style="21" customWidth="1"/>
    <col min="10019" max="10020" width="2.83203125" style="21" customWidth="1"/>
    <col min="10021" max="10240" width="2.58203125" style="21"/>
    <col min="10241" max="10273" width="2.58203125" style="21" customWidth="1"/>
    <col min="10274" max="10274" width="4.08203125" style="21" customWidth="1"/>
    <col min="10275" max="10276" width="2.83203125" style="21" customWidth="1"/>
    <col min="10277" max="10496" width="2.58203125" style="21"/>
    <col min="10497" max="10529" width="2.58203125" style="21" customWidth="1"/>
    <col min="10530" max="10530" width="4.08203125" style="21" customWidth="1"/>
    <col min="10531" max="10532" width="2.83203125" style="21" customWidth="1"/>
    <col min="10533" max="10752" width="2.58203125" style="21"/>
    <col min="10753" max="10785" width="2.58203125" style="21" customWidth="1"/>
    <col min="10786" max="10786" width="4.08203125" style="21" customWidth="1"/>
    <col min="10787" max="10788" width="2.83203125" style="21" customWidth="1"/>
    <col min="10789" max="11008" width="2.58203125" style="21"/>
    <col min="11009" max="11041" width="2.58203125" style="21" customWidth="1"/>
    <col min="11042" max="11042" width="4.08203125" style="21" customWidth="1"/>
    <col min="11043" max="11044" width="2.83203125" style="21" customWidth="1"/>
    <col min="11045" max="11264" width="2.58203125" style="21"/>
    <col min="11265" max="11297" width="2.58203125" style="21" customWidth="1"/>
    <col min="11298" max="11298" width="4.08203125" style="21" customWidth="1"/>
    <col min="11299" max="11300" width="2.83203125" style="21" customWidth="1"/>
    <col min="11301" max="11520" width="2.58203125" style="21"/>
    <col min="11521" max="11553" width="2.58203125" style="21" customWidth="1"/>
    <col min="11554" max="11554" width="4.08203125" style="21" customWidth="1"/>
    <col min="11555" max="11556" width="2.83203125" style="21" customWidth="1"/>
    <col min="11557" max="11776" width="2.58203125" style="21"/>
    <col min="11777" max="11809" width="2.58203125" style="21" customWidth="1"/>
    <col min="11810" max="11810" width="4.08203125" style="21" customWidth="1"/>
    <col min="11811" max="11812" width="2.83203125" style="21" customWidth="1"/>
    <col min="11813" max="12032" width="2.58203125" style="21"/>
    <col min="12033" max="12065" width="2.58203125" style="21" customWidth="1"/>
    <col min="12066" max="12066" width="4.08203125" style="21" customWidth="1"/>
    <col min="12067" max="12068" width="2.83203125" style="21" customWidth="1"/>
    <col min="12069" max="12288" width="2.58203125" style="21"/>
    <col min="12289" max="12321" width="2.58203125" style="21" customWidth="1"/>
    <col min="12322" max="12322" width="4.08203125" style="21" customWidth="1"/>
    <col min="12323" max="12324" width="2.83203125" style="21" customWidth="1"/>
    <col min="12325" max="12544" width="2.58203125" style="21"/>
    <col min="12545" max="12577" width="2.58203125" style="21" customWidth="1"/>
    <col min="12578" max="12578" width="4.08203125" style="21" customWidth="1"/>
    <col min="12579" max="12580" width="2.83203125" style="21" customWidth="1"/>
    <col min="12581" max="12800" width="2.58203125" style="21"/>
    <col min="12801" max="12833" width="2.58203125" style="21" customWidth="1"/>
    <col min="12834" max="12834" width="4.08203125" style="21" customWidth="1"/>
    <col min="12835" max="12836" width="2.83203125" style="21" customWidth="1"/>
    <col min="12837" max="13056" width="2.58203125" style="21"/>
    <col min="13057" max="13089" width="2.58203125" style="21" customWidth="1"/>
    <col min="13090" max="13090" width="4.08203125" style="21" customWidth="1"/>
    <col min="13091" max="13092" width="2.83203125" style="21" customWidth="1"/>
    <col min="13093" max="13312" width="2.58203125" style="21"/>
    <col min="13313" max="13345" width="2.58203125" style="21" customWidth="1"/>
    <col min="13346" max="13346" width="4.08203125" style="21" customWidth="1"/>
    <col min="13347" max="13348" width="2.83203125" style="21" customWidth="1"/>
    <col min="13349" max="13568" width="2.58203125" style="21"/>
    <col min="13569" max="13601" width="2.58203125" style="21" customWidth="1"/>
    <col min="13602" max="13602" width="4.08203125" style="21" customWidth="1"/>
    <col min="13603" max="13604" width="2.83203125" style="21" customWidth="1"/>
    <col min="13605" max="13824" width="2.58203125" style="21"/>
    <col min="13825" max="13857" width="2.58203125" style="21" customWidth="1"/>
    <col min="13858" max="13858" width="4.08203125" style="21" customWidth="1"/>
    <col min="13859" max="13860" width="2.83203125" style="21" customWidth="1"/>
    <col min="13861" max="14080" width="2.58203125" style="21"/>
    <col min="14081" max="14113" width="2.58203125" style="21" customWidth="1"/>
    <col min="14114" max="14114" width="4.08203125" style="21" customWidth="1"/>
    <col min="14115" max="14116" width="2.83203125" style="21" customWidth="1"/>
    <col min="14117" max="14336" width="2.58203125" style="21"/>
    <col min="14337" max="14369" width="2.58203125" style="21" customWidth="1"/>
    <col min="14370" max="14370" width="4.08203125" style="21" customWidth="1"/>
    <col min="14371" max="14372" width="2.83203125" style="21" customWidth="1"/>
    <col min="14373" max="14592" width="2.58203125" style="21"/>
    <col min="14593" max="14625" width="2.58203125" style="21" customWidth="1"/>
    <col min="14626" max="14626" width="4.08203125" style="21" customWidth="1"/>
    <col min="14627" max="14628" width="2.83203125" style="21" customWidth="1"/>
    <col min="14629" max="14848" width="2.58203125" style="21"/>
    <col min="14849" max="14881" width="2.58203125" style="21" customWidth="1"/>
    <col min="14882" max="14882" width="4.08203125" style="21" customWidth="1"/>
    <col min="14883" max="14884" width="2.83203125" style="21" customWidth="1"/>
    <col min="14885" max="15104" width="2.58203125" style="21"/>
    <col min="15105" max="15137" width="2.58203125" style="21" customWidth="1"/>
    <col min="15138" max="15138" width="4.08203125" style="21" customWidth="1"/>
    <col min="15139" max="15140" width="2.83203125" style="21" customWidth="1"/>
    <col min="15141" max="15360" width="2.58203125" style="21"/>
    <col min="15361" max="15393" width="2.58203125" style="21" customWidth="1"/>
    <col min="15394" max="15394" width="4.08203125" style="21" customWidth="1"/>
    <col min="15395" max="15396" width="2.83203125" style="21" customWidth="1"/>
    <col min="15397" max="15616" width="2.58203125" style="21"/>
    <col min="15617" max="15649" width="2.58203125" style="21" customWidth="1"/>
    <col min="15650" max="15650" width="4.08203125" style="21" customWidth="1"/>
    <col min="15651" max="15652" width="2.83203125" style="21" customWidth="1"/>
    <col min="15653" max="15872" width="2.58203125" style="21"/>
    <col min="15873" max="15905" width="2.58203125" style="21" customWidth="1"/>
    <col min="15906" max="15906" width="4.08203125" style="21" customWidth="1"/>
    <col min="15907" max="15908" width="2.83203125" style="21" customWidth="1"/>
    <col min="15909" max="16128" width="2.58203125" style="21"/>
    <col min="16129" max="16161" width="2.58203125" style="21" customWidth="1"/>
    <col min="16162" max="16162" width="4.08203125" style="21" customWidth="1"/>
    <col min="16163" max="16164" width="2.83203125" style="21" customWidth="1"/>
    <col min="16165" max="16384" width="2.58203125" style="21"/>
  </cols>
  <sheetData>
    <row r="1" spans="1:72" ht="17.25" customHeight="1" x14ac:dyDescent="0.2">
      <c r="A1" s="121" t="s">
        <v>452</v>
      </c>
      <c r="B1" s="22"/>
      <c r="C1" s="22"/>
      <c r="D1" s="22"/>
      <c r="E1" s="22"/>
      <c r="F1" s="22"/>
      <c r="G1" s="22"/>
      <c r="M1" s="23"/>
      <c r="N1" s="23"/>
      <c r="W1" s="24"/>
      <c r="Y1" s="23"/>
      <c r="Z1" s="23"/>
      <c r="AK1" s="63"/>
      <c r="AL1" s="63"/>
      <c r="AM1" s="63"/>
      <c r="AN1" s="63"/>
      <c r="AO1" s="63"/>
      <c r="AP1" s="63"/>
      <c r="AQ1" s="63"/>
      <c r="AR1" s="63"/>
      <c r="AS1" s="63"/>
      <c r="AT1" s="63"/>
      <c r="AU1" s="63"/>
      <c r="AV1" s="63"/>
      <c r="AW1" s="310"/>
      <c r="AX1" s="310"/>
      <c r="AY1" s="310"/>
      <c r="AZ1" s="310"/>
      <c r="BA1" s="310"/>
      <c r="BB1" s="310"/>
      <c r="BC1" s="310"/>
      <c r="BD1" s="310"/>
      <c r="BE1" s="310"/>
      <c r="BF1" s="310"/>
      <c r="BG1" s="310"/>
      <c r="BH1" s="310"/>
      <c r="BI1" s="24"/>
      <c r="BJ1" s="24"/>
      <c r="BK1" s="24"/>
      <c r="BL1" s="24"/>
      <c r="BM1" s="24"/>
      <c r="BN1" s="24"/>
      <c r="BO1" s="24"/>
      <c r="BP1" s="24"/>
      <c r="BQ1" s="24"/>
      <c r="BR1" s="310"/>
      <c r="BS1" s="310"/>
      <c r="BT1" s="310"/>
    </row>
    <row r="2" spans="1:72" ht="41.25" customHeight="1" x14ac:dyDescent="0.2">
      <c r="W2" s="24"/>
      <c r="X2" s="24"/>
      <c r="Y2" s="24"/>
      <c r="Z2" s="24"/>
      <c r="AA2" s="24"/>
      <c r="AB2" s="24"/>
      <c r="AC2" s="24"/>
      <c r="AD2" s="24"/>
      <c r="AE2" s="24"/>
      <c r="AK2" s="63"/>
      <c r="AL2" s="63"/>
      <c r="AM2" s="63"/>
      <c r="AN2" s="63"/>
      <c r="AO2" s="63"/>
      <c r="AP2" s="63"/>
      <c r="AQ2" s="63"/>
      <c r="AR2" s="63"/>
      <c r="AS2" s="63"/>
      <c r="AT2" s="63"/>
      <c r="AU2" s="63"/>
      <c r="AV2" s="63"/>
      <c r="AW2" s="310"/>
      <c r="AX2" s="310"/>
      <c r="AY2" s="310"/>
      <c r="AZ2" s="310"/>
      <c r="BA2" s="310"/>
      <c r="BB2" s="310"/>
      <c r="BC2" s="310"/>
      <c r="BD2" s="310"/>
      <c r="BE2" s="310"/>
      <c r="BF2" s="310"/>
      <c r="BG2" s="310"/>
      <c r="BH2" s="310"/>
      <c r="BI2" s="24"/>
      <c r="BJ2" s="24"/>
      <c r="BK2" s="24"/>
      <c r="BL2" s="24"/>
      <c r="BM2" s="24"/>
      <c r="BN2" s="24"/>
      <c r="BO2" s="24"/>
      <c r="BP2" s="24"/>
      <c r="BQ2" s="24"/>
      <c r="BR2" s="310"/>
      <c r="BS2" s="310"/>
      <c r="BT2" s="310"/>
    </row>
    <row r="3" spans="1:72" ht="16.5" x14ac:dyDescent="0.2">
      <c r="A3" s="944" t="s">
        <v>431</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K3" s="63"/>
      <c r="AL3" s="63"/>
      <c r="AM3" s="63"/>
      <c r="AN3" s="63"/>
      <c r="AO3" s="63"/>
      <c r="AP3" s="63"/>
      <c r="AQ3" s="63"/>
      <c r="AR3" s="63"/>
      <c r="AS3" s="63"/>
      <c r="AT3" s="63"/>
      <c r="AU3" s="63"/>
      <c r="AV3" s="63"/>
      <c r="AW3" s="310"/>
      <c r="AX3" s="310"/>
      <c r="AY3" s="310"/>
      <c r="AZ3" s="310"/>
      <c r="BA3" s="310"/>
      <c r="BB3" s="310"/>
      <c r="BC3" s="310"/>
      <c r="BD3" s="310"/>
      <c r="BE3" s="310"/>
      <c r="BF3" s="310"/>
      <c r="BG3" s="310"/>
      <c r="BH3" s="310"/>
      <c r="BI3" s="310"/>
      <c r="BJ3" s="310"/>
      <c r="BK3" s="310"/>
      <c r="BL3" s="310"/>
      <c r="BM3" s="24"/>
      <c r="BN3" s="24"/>
      <c r="BO3" s="24"/>
      <c r="BP3" s="24"/>
      <c r="BQ3" s="24"/>
      <c r="BR3" s="24"/>
      <c r="BS3" s="24"/>
      <c r="BT3" s="24"/>
    </row>
    <row r="4" spans="1:72" ht="16.5" x14ac:dyDescent="0.2">
      <c r="A4" s="944" t="s">
        <v>453</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K4" s="63"/>
      <c r="AL4" s="63"/>
      <c r="AM4" s="63"/>
      <c r="AN4" s="63"/>
      <c r="AO4" s="63"/>
      <c r="AP4" s="63"/>
      <c r="AQ4" s="63"/>
      <c r="AR4" s="63"/>
      <c r="AS4" s="63"/>
      <c r="AT4" s="63"/>
      <c r="AU4" s="63"/>
      <c r="AV4" s="63"/>
      <c r="AW4" s="310"/>
      <c r="AX4" s="310"/>
      <c r="AY4" s="310"/>
      <c r="AZ4" s="310"/>
      <c r="BA4" s="310"/>
      <c r="BB4" s="310"/>
      <c r="BC4" s="310"/>
      <c r="BD4" s="310"/>
      <c r="BE4" s="310"/>
      <c r="BF4" s="310"/>
      <c r="BG4" s="310"/>
      <c r="BH4" s="310"/>
      <c r="BI4" s="310"/>
      <c r="BJ4" s="310"/>
      <c r="BK4" s="310"/>
      <c r="BL4" s="310"/>
      <c r="BM4" s="24"/>
      <c r="BN4" s="24"/>
      <c r="BO4" s="24"/>
      <c r="BP4" s="24"/>
      <c r="BQ4" s="24"/>
      <c r="BR4" s="24"/>
      <c r="BS4" s="24"/>
      <c r="BT4" s="24"/>
    </row>
    <row r="5" spans="1:72" ht="16.5" x14ac:dyDescent="0.2">
      <c r="A5" s="313"/>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K5" s="63"/>
      <c r="AL5" s="63"/>
      <c r="AM5" s="63"/>
      <c r="AN5" s="63"/>
      <c r="AO5" s="63"/>
      <c r="AP5" s="63"/>
      <c r="AQ5" s="63"/>
      <c r="AR5" s="63"/>
      <c r="AS5" s="63"/>
      <c r="AT5" s="63"/>
      <c r="AU5" s="63"/>
      <c r="AV5" s="63"/>
      <c r="AW5" s="310"/>
      <c r="AX5" s="310"/>
      <c r="AY5" s="310"/>
      <c r="AZ5" s="310"/>
      <c r="BA5" s="310"/>
      <c r="BB5" s="310"/>
      <c r="BC5" s="310"/>
      <c r="BD5" s="310"/>
      <c r="BE5" s="310"/>
      <c r="BF5" s="310"/>
      <c r="BG5" s="310"/>
      <c r="BH5" s="310"/>
      <c r="BI5" s="310"/>
      <c r="BJ5" s="310"/>
      <c r="BK5" s="310"/>
      <c r="BL5" s="310"/>
      <c r="BM5" s="24"/>
      <c r="BN5" s="24"/>
      <c r="BO5" s="24"/>
      <c r="BP5" s="24"/>
      <c r="BQ5" s="24"/>
      <c r="BR5" s="24"/>
      <c r="BS5" s="24"/>
      <c r="BT5" s="24"/>
    </row>
    <row r="6" spans="1:72" ht="16" customHeight="1" x14ac:dyDescent="0.2">
      <c r="C6" s="310"/>
      <c r="D6" s="310"/>
      <c r="F6" s="310"/>
      <c r="G6" s="310"/>
      <c r="H6" s="310"/>
      <c r="I6" s="310"/>
      <c r="J6" s="310"/>
      <c r="K6" s="310"/>
      <c r="Z6" s="498"/>
      <c r="AA6" s="498"/>
      <c r="AB6" s="21" t="s">
        <v>65</v>
      </c>
      <c r="AC6" s="498"/>
      <c r="AD6" s="498"/>
      <c r="AE6" s="21" t="s">
        <v>17</v>
      </c>
      <c r="AF6" s="498"/>
      <c r="AG6" s="498"/>
      <c r="AH6" s="21" t="s">
        <v>18</v>
      </c>
      <c r="AK6" s="63"/>
      <c r="AL6" s="63"/>
      <c r="AM6" s="63"/>
      <c r="AN6" s="63"/>
      <c r="AO6" s="63"/>
      <c r="AP6" s="63"/>
      <c r="AQ6" s="63"/>
      <c r="AR6" s="63"/>
      <c r="AS6" s="63"/>
      <c r="AT6" s="63"/>
      <c r="AU6" s="63"/>
      <c r="AV6" s="63"/>
      <c r="AW6" s="310"/>
      <c r="AX6" s="310"/>
      <c r="AY6" s="310"/>
      <c r="AZ6" s="310"/>
      <c r="BA6" s="310"/>
      <c r="BB6" s="310"/>
      <c r="BC6" s="310"/>
      <c r="BD6" s="310"/>
      <c r="BE6" s="310"/>
      <c r="BF6" s="310"/>
      <c r="BG6" s="310"/>
      <c r="BH6" s="310"/>
      <c r="BI6" s="310"/>
      <c r="BJ6" s="310"/>
      <c r="BK6" s="310"/>
      <c r="BL6" s="310"/>
      <c r="BM6" s="24"/>
      <c r="BN6" s="24"/>
      <c r="BO6" s="24"/>
      <c r="BP6" s="24"/>
      <c r="BQ6" s="24"/>
      <c r="BR6" s="24"/>
      <c r="BS6" s="24"/>
      <c r="BT6" s="24"/>
    </row>
    <row r="7" spans="1:72" ht="18" customHeight="1" x14ac:dyDescent="0.2">
      <c r="C7" s="310"/>
      <c r="D7" s="310"/>
      <c r="E7" s="310"/>
      <c r="F7" s="310"/>
      <c r="G7" s="310"/>
      <c r="H7" s="310"/>
      <c r="I7" s="310"/>
      <c r="J7" s="310"/>
      <c r="K7" s="310"/>
      <c r="AK7" s="63"/>
      <c r="AL7" s="63"/>
      <c r="AM7" s="63"/>
      <c r="AN7" s="63"/>
      <c r="AO7" s="63"/>
      <c r="AP7" s="63"/>
      <c r="AQ7" s="63"/>
      <c r="AR7" s="63"/>
      <c r="AS7" s="63"/>
      <c r="AT7" s="63"/>
      <c r="AU7" s="63"/>
      <c r="AV7" s="63"/>
      <c r="AW7" s="310"/>
      <c r="AX7" s="310"/>
      <c r="AY7" s="310"/>
      <c r="AZ7" s="310"/>
      <c r="BA7" s="310"/>
      <c r="BB7" s="310"/>
      <c r="BC7" s="310"/>
      <c r="BD7" s="310"/>
      <c r="BE7" s="310"/>
      <c r="BF7" s="310"/>
      <c r="BG7" s="310"/>
      <c r="BH7" s="310"/>
      <c r="BI7" s="310"/>
      <c r="BJ7" s="310"/>
      <c r="BK7" s="310"/>
      <c r="BL7" s="310"/>
      <c r="BM7" s="24"/>
      <c r="BN7" s="24"/>
      <c r="BO7" s="24"/>
      <c r="BP7" s="24"/>
      <c r="BQ7" s="24"/>
      <c r="BR7" s="24"/>
      <c r="BS7" s="24"/>
      <c r="BT7" s="24"/>
    </row>
    <row r="8" spans="1:72" ht="16.5" customHeight="1" x14ac:dyDescent="0.2">
      <c r="B8" s="21" t="s">
        <v>232</v>
      </c>
      <c r="H8" s="310"/>
      <c r="I8" s="310"/>
      <c r="J8" s="310"/>
      <c r="K8" s="310"/>
      <c r="Q8" s="499"/>
      <c r="R8" s="499"/>
      <c r="S8" s="499"/>
      <c r="W8" s="501"/>
      <c r="X8" s="501"/>
      <c r="Y8" s="501"/>
      <c r="Z8" s="501"/>
      <c r="AA8" s="501"/>
      <c r="AB8" s="501"/>
      <c r="AC8" s="501"/>
      <c r="AD8" s="501"/>
      <c r="AE8" s="501"/>
      <c r="AF8" s="501"/>
      <c r="AG8" s="501"/>
      <c r="AH8" s="501"/>
      <c r="AK8" s="63"/>
      <c r="AL8" s="63"/>
      <c r="AM8" s="63"/>
      <c r="AN8" s="63"/>
      <c r="AO8" s="63"/>
      <c r="AP8" s="63"/>
      <c r="AQ8" s="63"/>
      <c r="AR8" s="63"/>
      <c r="AS8" s="63"/>
      <c r="AT8" s="63"/>
      <c r="AU8" s="63"/>
      <c r="AV8" s="63"/>
      <c r="AW8" s="310"/>
      <c r="AX8" s="310"/>
      <c r="AY8" s="310"/>
      <c r="AZ8" s="310"/>
      <c r="BA8" s="310"/>
      <c r="BB8" s="310"/>
      <c r="BC8" s="310"/>
      <c r="BD8" s="310"/>
      <c r="BE8" s="310"/>
      <c r="BF8" s="310"/>
      <c r="BG8" s="310"/>
      <c r="BH8" s="310"/>
      <c r="BI8" s="310"/>
      <c r="BJ8" s="310"/>
      <c r="BK8" s="310"/>
      <c r="BL8" s="310"/>
      <c r="BM8" s="24"/>
      <c r="BN8" s="24"/>
      <c r="BO8" s="24"/>
      <c r="BP8" s="24"/>
      <c r="BQ8" s="24"/>
      <c r="BR8" s="24"/>
      <c r="BS8" s="24"/>
      <c r="BT8" s="24"/>
    </row>
    <row r="9" spans="1:72" ht="16.5" customHeight="1" x14ac:dyDescent="0.2">
      <c r="C9" s="310"/>
      <c r="D9" s="310"/>
      <c r="E9" s="310"/>
      <c r="F9" s="310"/>
      <c r="G9" s="310"/>
      <c r="H9" s="310"/>
      <c r="I9" s="310"/>
      <c r="J9" s="310"/>
      <c r="K9" s="310"/>
      <c r="Q9" s="499"/>
      <c r="R9" s="499"/>
      <c r="S9" s="499"/>
      <c r="W9" s="501"/>
      <c r="X9" s="501"/>
      <c r="Y9" s="501"/>
      <c r="Z9" s="501"/>
      <c r="AA9" s="501"/>
      <c r="AB9" s="501"/>
      <c r="AC9" s="501"/>
      <c r="AD9" s="501"/>
      <c r="AE9" s="501"/>
      <c r="AF9" s="501"/>
      <c r="AG9" s="501"/>
      <c r="AH9" s="501"/>
      <c r="AK9" s="63"/>
      <c r="AL9" s="63"/>
      <c r="AM9" s="63"/>
      <c r="AN9" s="63"/>
      <c r="AO9" s="63"/>
      <c r="AP9" s="63"/>
      <c r="AQ9" s="63"/>
      <c r="AR9" s="63"/>
      <c r="AS9" s="63"/>
      <c r="AT9" s="63"/>
      <c r="AU9" s="63"/>
      <c r="AV9" s="63"/>
      <c r="AW9" s="310"/>
      <c r="AX9" s="310"/>
      <c r="AY9" s="310"/>
      <c r="AZ9" s="310"/>
      <c r="BA9" s="310"/>
      <c r="BB9" s="310"/>
      <c r="BC9" s="310"/>
      <c r="BD9" s="310"/>
      <c r="BE9" s="310"/>
      <c r="BF9" s="310"/>
      <c r="BG9" s="310"/>
      <c r="BH9" s="310"/>
      <c r="BI9" s="310"/>
      <c r="BJ9" s="310"/>
      <c r="BK9" s="310"/>
      <c r="BL9" s="310"/>
      <c r="BM9" s="24"/>
      <c r="BN9" s="24"/>
      <c r="BO9" s="24"/>
      <c r="BP9" s="24"/>
      <c r="BQ9" s="24"/>
      <c r="BR9" s="24"/>
      <c r="BS9" s="24"/>
      <c r="BT9" s="24"/>
    </row>
    <row r="10" spans="1:72" ht="16.5" customHeight="1" x14ac:dyDescent="0.2">
      <c r="C10" s="310"/>
      <c r="D10" s="310"/>
      <c r="E10" s="310"/>
      <c r="F10" s="310"/>
      <c r="G10" s="310"/>
      <c r="H10" s="310"/>
      <c r="I10" s="310"/>
      <c r="J10" s="310"/>
      <c r="K10" s="310"/>
      <c r="Q10" s="500" t="s">
        <v>432</v>
      </c>
      <c r="R10" s="499"/>
      <c r="S10" s="499"/>
      <c r="T10" s="499"/>
      <c r="U10" s="499"/>
      <c r="V10" s="499"/>
      <c r="W10" s="501"/>
      <c r="X10" s="501"/>
      <c r="Y10" s="501"/>
      <c r="Z10" s="501"/>
      <c r="AA10" s="501"/>
      <c r="AB10" s="501"/>
      <c r="AC10" s="501"/>
      <c r="AD10" s="501"/>
      <c r="AE10" s="501"/>
      <c r="AF10" s="501"/>
      <c r="AG10" s="501"/>
      <c r="AH10" s="501"/>
      <c r="AK10" s="63"/>
      <c r="AL10" s="63"/>
      <c r="AM10" s="63"/>
      <c r="AN10" s="63"/>
      <c r="AO10" s="63"/>
      <c r="AP10" s="63"/>
      <c r="AQ10" s="63"/>
      <c r="AR10" s="63"/>
      <c r="AS10" s="63"/>
      <c r="AT10" s="63"/>
      <c r="AU10" s="63"/>
      <c r="AV10" s="63"/>
      <c r="AW10" s="310"/>
      <c r="AX10" s="310"/>
      <c r="AY10" s="310"/>
      <c r="AZ10" s="310"/>
      <c r="BA10" s="310"/>
      <c r="BB10" s="310"/>
      <c r="BC10" s="310"/>
      <c r="BD10" s="310"/>
      <c r="BE10" s="310"/>
      <c r="BF10" s="310"/>
      <c r="BG10" s="310"/>
      <c r="BH10" s="310"/>
      <c r="BI10" s="310"/>
      <c r="BJ10" s="310"/>
      <c r="BK10" s="310"/>
      <c r="BL10" s="310"/>
      <c r="BM10" s="24"/>
      <c r="BN10" s="24"/>
      <c r="BO10" s="24"/>
      <c r="BP10" s="24"/>
      <c r="BQ10" s="24"/>
      <c r="BR10" s="24"/>
      <c r="BS10" s="24"/>
      <c r="BT10" s="24"/>
    </row>
    <row r="11" spans="1:72" ht="16.5" customHeight="1" x14ac:dyDescent="0.2">
      <c r="C11" s="310"/>
      <c r="D11" s="310"/>
      <c r="E11" s="310"/>
      <c r="F11" s="310"/>
      <c r="G11" s="310"/>
      <c r="H11" s="310"/>
      <c r="I11" s="310"/>
      <c r="J11" s="310"/>
      <c r="K11" s="310"/>
      <c r="M11" s="21" t="s">
        <v>67</v>
      </c>
      <c r="Q11" s="499" t="s">
        <v>120</v>
      </c>
      <c r="R11" s="499"/>
      <c r="S11" s="499"/>
      <c r="W11" s="501"/>
      <c r="X11" s="501"/>
      <c r="Y11" s="501"/>
      <c r="Z11" s="501"/>
      <c r="AA11" s="501"/>
      <c r="AB11" s="501"/>
      <c r="AC11" s="501"/>
      <c r="AD11" s="501"/>
      <c r="AE11" s="501"/>
      <c r="AF11" s="501"/>
      <c r="AG11" s="501"/>
      <c r="AH11" s="501"/>
      <c r="AK11" s="63"/>
      <c r="AL11" s="63"/>
      <c r="AM11" s="63"/>
      <c r="AN11" s="63"/>
      <c r="AO11" s="63"/>
      <c r="AP11" s="63"/>
      <c r="AQ11" s="63"/>
      <c r="AR11" s="63"/>
      <c r="AS11" s="63"/>
      <c r="AT11" s="63"/>
      <c r="AU11" s="63"/>
      <c r="AV11" s="63"/>
      <c r="AW11" s="310"/>
      <c r="AX11" s="310"/>
      <c r="AY11" s="310"/>
      <c r="AZ11" s="310"/>
      <c r="BA11" s="310"/>
      <c r="BB11" s="310"/>
      <c r="BC11" s="310"/>
      <c r="BD11" s="310"/>
      <c r="BE11" s="310"/>
      <c r="BF11" s="310"/>
      <c r="BG11" s="310"/>
      <c r="BH11" s="310"/>
      <c r="BI11" s="310"/>
      <c r="BJ11" s="310"/>
      <c r="BK11" s="310"/>
      <c r="BL11" s="310"/>
      <c r="BM11" s="24"/>
      <c r="BN11" s="24"/>
      <c r="BO11" s="24"/>
      <c r="BP11" s="24"/>
      <c r="BQ11" s="24"/>
      <c r="BR11" s="24"/>
      <c r="BS11" s="24"/>
      <c r="BT11" s="24"/>
    </row>
    <row r="12" spans="1:72" ht="16.5" customHeight="1" x14ac:dyDescent="0.2">
      <c r="C12" s="310"/>
      <c r="D12" s="310"/>
      <c r="E12" s="310"/>
      <c r="F12" s="310"/>
      <c r="G12" s="310"/>
      <c r="H12" s="310"/>
      <c r="I12" s="310"/>
      <c r="J12" s="310"/>
      <c r="K12" s="310"/>
      <c r="Q12" s="499" t="s">
        <v>68</v>
      </c>
      <c r="R12" s="499"/>
      <c r="S12" s="499"/>
      <c r="T12" s="499"/>
      <c r="U12" s="499"/>
      <c r="V12" s="499"/>
      <c r="W12" s="502"/>
      <c r="X12" s="502"/>
      <c r="Y12" s="502"/>
      <c r="Z12" s="502"/>
      <c r="AA12" s="502"/>
      <c r="AB12" s="502"/>
      <c r="AC12" s="502"/>
      <c r="AD12" s="502"/>
      <c r="AE12" s="502"/>
      <c r="AF12" s="502"/>
      <c r="AG12" s="502"/>
      <c r="AH12" s="64"/>
      <c r="AK12" s="63"/>
      <c r="AL12" s="63"/>
      <c r="AM12" s="63"/>
      <c r="AN12" s="63"/>
      <c r="AO12" s="63"/>
      <c r="AP12" s="63"/>
      <c r="AQ12" s="63"/>
      <c r="AR12" s="63"/>
      <c r="AS12" s="63"/>
      <c r="AT12" s="63"/>
      <c r="AU12" s="63"/>
      <c r="AV12" s="63"/>
      <c r="AW12" s="310"/>
      <c r="AX12" s="310"/>
      <c r="AY12" s="310"/>
      <c r="AZ12" s="310"/>
      <c r="BA12" s="310"/>
      <c r="BB12" s="310"/>
      <c r="BC12" s="310"/>
      <c r="BD12" s="310"/>
      <c r="BE12" s="310"/>
      <c r="BF12" s="310"/>
      <c r="BG12" s="310"/>
      <c r="BH12" s="310"/>
      <c r="BI12" s="310"/>
      <c r="BJ12" s="310"/>
      <c r="BK12" s="310"/>
      <c r="BL12" s="310"/>
      <c r="BM12" s="24"/>
      <c r="BN12" s="24"/>
      <c r="BO12" s="24"/>
      <c r="BP12" s="24"/>
      <c r="BQ12" s="24"/>
      <c r="BR12" s="24"/>
      <c r="BS12" s="24"/>
      <c r="BT12" s="24"/>
    </row>
    <row r="13" spans="1:72" ht="75.75" customHeight="1" x14ac:dyDescent="0.2">
      <c r="C13" s="310"/>
      <c r="D13" s="310"/>
      <c r="E13" s="310"/>
      <c r="F13" s="310"/>
      <c r="G13" s="310"/>
      <c r="H13" s="310"/>
      <c r="I13" s="310"/>
      <c r="J13" s="310"/>
      <c r="K13" s="310"/>
      <c r="X13" s="26"/>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24"/>
      <c r="BN13" s="24"/>
      <c r="BO13" s="24"/>
      <c r="BP13" s="24"/>
      <c r="BQ13" s="24"/>
      <c r="BR13" s="24"/>
      <c r="BS13" s="24"/>
      <c r="BT13" s="24"/>
    </row>
    <row r="14" spans="1:72" ht="16" customHeight="1" x14ac:dyDescent="0.2">
      <c r="A14" s="947" t="s">
        <v>454</v>
      </c>
      <c r="B14" s="947"/>
      <c r="C14" s="947"/>
      <c r="D14" s="947"/>
      <c r="E14" s="947"/>
      <c r="F14" s="947"/>
      <c r="G14" s="947"/>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24"/>
      <c r="BN14" s="24"/>
      <c r="BO14" s="24"/>
      <c r="BP14" s="24"/>
      <c r="BQ14" s="24"/>
      <c r="BR14" s="24"/>
      <c r="BS14" s="24"/>
      <c r="BT14" s="24"/>
    </row>
    <row r="15" spans="1:72" ht="67.5" customHeight="1" x14ac:dyDescent="0.2">
      <c r="A15" s="945" t="s">
        <v>45</v>
      </c>
      <c r="B15" s="945"/>
      <c r="C15" s="945"/>
      <c r="D15" s="945"/>
      <c r="E15" s="945"/>
      <c r="F15" s="945"/>
      <c r="G15" s="945"/>
      <c r="H15" s="945"/>
      <c r="I15" s="945"/>
      <c r="J15" s="945"/>
      <c r="K15" s="945"/>
      <c r="L15" s="945"/>
      <c r="M15" s="945"/>
      <c r="N15" s="945"/>
      <c r="O15" s="945"/>
      <c r="P15" s="945"/>
      <c r="Q15" s="945"/>
      <c r="R15" s="945"/>
      <c r="S15" s="945"/>
      <c r="T15" s="945"/>
      <c r="U15" s="945"/>
      <c r="V15" s="945"/>
      <c r="W15" s="945"/>
      <c r="X15" s="945"/>
      <c r="Y15" s="945"/>
      <c r="Z15" s="945"/>
      <c r="AA15" s="945"/>
      <c r="AB15" s="945"/>
      <c r="AC15" s="945"/>
      <c r="AD15" s="945"/>
      <c r="AE15" s="945"/>
      <c r="AF15" s="945"/>
      <c r="AG15" s="945"/>
      <c r="AH15" s="945"/>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24"/>
      <c r="BN15" s="24"/>
      <c r="BO15" s="24"/>
      <c r="BP15" s="24"/>
      <c r="BQ15" s="24"/>
      <c r="BR15" s="24"/>
      <c r="BS15" s="24"/>
      <c r="BT15" s="24"/>
    </row>
    <row r="16" spans="1:72" ht="16.5" customHeight="1" x14ac:dyDescent="0.2">
      <c r="A16" s="314"/>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24"/>
      <c r="BN16" s="24"/>
      <c r="BO16" s="24"/>
      <c r="BP16" s="24"/>
      <c r="BQ16" s="24"/>
      <c r="BR16" s="24"/>
      <c r="BS16" s="24"/>
      <c r="BT16" s="24"/>
    </row>
    <row r="17" spans="1:72" ht="16" customHeight="1" x14ac:dyDescent="0.2">
      <c r="B17" s="324">
        <v>1</v>
      </c>
      <c r="C17" s="21" t="s">
        <v>433</v>
      </c>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24"/>
      <c r="BN17" s="24"/>
      <c r="BO17" s="24"/>
      <c r="BP17" s="24"/>
      <c r="BQ17" s="24"/>
      <c r="BR17" s="24"/>
      <c r="BS17" s="24"/>
      <c r="BT17" s="24"/>
    </row>
    <row r="18" spans="1:72" ht="16" customHeight="1" x14ac:dyDescent="0.2">
      <c r="B18" s="942"/>
      <c r="C18" s="942"/>
      <c r="D18" s="942"/>
      <c r="E18" s="942"/>
      <c r="F18" s="942"/>
      <c r="G18" s="942"/>
      <c r="H18" s="942"/>
      <c r="I18" s="942"/>
      <c r="J18" s="942"/>
      <c r="K18" s="942"/>
      <c r="L18" s="942"/>
      <c r="M18" s="942"/>
      <c r="N18" s="942"/>
      <c r="O18" s="942"/>
      <c r="P18" s="942"/>
      <c r="Q18" s="942"/>
      <c r="R18" s="942"/>
      <c r="S18" s="942"/>
      <c r="T18" s="942"/>
      <c r="U18" s="942"/>
      <c r="V18" s="942"/>
      <c r="W18" s="942"/>
      <c r="X18" s="942"/>
      <c r="Y18" s="942"/>
      <c r="Z18" s="942"/>
      <c r="AA18" s="942"/>
      <c r="AB18" s="942"/>
      <c r="AC18" s="942"/>
      <c r="AD18" s="942"/>
      <c r="AE18" s="942"/>
      <c r="AF18" s="942"/>
      <c r="AG18" s="942"/>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24"/>
      <c r="BN18" s="24"/>
      <c r="BO18" s="24"/>
      <c r="BP18" s="24"/>
      <c r="BQ18" s="24"/>
      <c r="BR18" s="24"/>
      <c r="BS18" s="24"/>
      <c r="BT18" s="24"/>
    </row>
    <row r="19" spans="1:72" ht="16" customHeight="1" x14ac:dyDescent="0.2">
      <c r="B19" s="942"/>
      <c r="C19" s="942"/>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2"/>
      <c r="AF19" s="942"/>
      <c r="AG19" s="942"/>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24"/>
      <c r="BN19" s="24"/>
      <c r="BO19" s="24"/>
      <c r="BP19" s="24"/>
      <c r="BQ19" s="24"/>
      <c r="BR19" s="24"/>
      <c r="BS19" s="24"/>
      <c r="BT19" s="24"/>
    </row>
    <row r="20" spans="1:72" ht="16" customHeight="1" x14ac:dyDescent="0.2">
      <c r="B20" s="942"/>
      <c r="C20" s="942"/>
      <c r="D20" s="942"/>
      <c r="E20" s="942"/>
      <c r="F20" s="942"/>
      <c r="G20" s="942"/>
      <c r="H20" s="942"/>
      <c r="I20" s="942"/>
      <c r="J20" s="942"/>
      <c r="K20" s="942"/>
      <c r="L20" s="942"/>
      <c r="M20" s="942"/>
      <c r="N20" s="942"/>
      <c r="O20" s="942"/>
      <c r="P20" s="942"/>
      <c r="Q20" s="942"/>
      <c r="R20" s="942"/>
      <c r="S20" s="942"/>
      <c r="T20" s="942"/>
      <c r="U20" s="942"/>
      <c r="V20" s="942"/>
      <c r="W20" s="942"/>
      <c r="X20" s="942"/>
      <c r="Y20" s="942"/>
      <c r="Z20" s="942"/>
      <c r="AA20" s="942"/>
      <c r="AB20" s="942"/>
      <c r="AC20" s="942"/>
      <c r="AD20" s="942"/>
      <c r="AE20" s="942"/>
      <c r="AF20" s="942"/>
      <c r="AG20" s="942"/>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24"/>
      <c r="BN20" s="24"/>
      <c r="BO20" s="24"/>
      <c r="BP20" s="24"/>
      <c r="BQ20" s="24"/>
      <c r="BR20" s="24"/>
      <c r="BS20" s="24"/>
      <c r="BT20" s="24"/>
    </row>
    <row r="21" spans="1:72" ht="16" customHeight="1" x14ac:dyDescent="0.2">
      <c r="B21" s="948" t="s">
        <v>455</v>
      </c>
      <c r="C21" s="948"/>
      <c r="D21" s="948"/>
      <c r="E21" s="948"/>
      <c r="F21" s="948"/>
      <c r="G21" s="948"/>
      <c r="H21" s="948"/>
      <c r="I21" s="948"/>
      <c r="J21" s="948"/>
      <c r="K21" s="948"/>
      <c r="L21" s="948"/>
      <c r="M21" s="948"/>
      <c r="N21" s="948"/>
      <c r="O21" s="948"/>
      <c r="P21" s="948"/>
      <c r="Q21" s="948"/>
      <c r="R21" s="948"/>
      <c r="S21" s="948"/>
      <c r="T21" s="948"/>
      <c r="U21" s="948"/>
      <c r="V21" s="948"/>
      <c r="W21" s="948"/>
      <c r="X21" s="948"/>
      <c r="Y21" s="948"/>
      <c r="Z21" s="948"/>
      <c r="AA21" s="948"/>
      <c r="AB21" s="948"/>
      <c r="AC21" s="948"/>
      <c r="AD21" s="948"/>
      <c r="AE21" s="948"/>
      <c r="AF21" s="948"/>
      <c r="AG21" s="948"/>
      <c r="AM21" s="310"/>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24"/>
      <c r="BN21" s="24"/>
      <c r="BO21" s="24"/>
      <c r="BP21" s="24"/>
      <c r="BQ21" s="24"/>
      <c r="BR21" s="24"/>
      <c r="BS21" s="24"/>
      <c r="BT21" s="24"/>
    </row>
    <row r="22" spans="1:72" ht="16" customHeight="1" x14ac:dyDescent="0.2">
      <c r="B22" s="311">
        <v>2</v>
      </c>
      <c r="C22" s="941" t="s">
        <v>456</v>
      </c>
      <c r="D22" s="941"/>
      <c r="E22" s="941"/>
      <c r="F22" s="941"/>
      <c r="G22" s="941"/>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24"/>
      <c r="BN22" s="24"/>
      <c r="BO22" s="24"/>
      <c r="BP22" s="24"/>
      <c r="BQ22" s="24"/>
      <c r="BR22" s="24"/>
      <c r="BS22" s="24"/>
      <c r="BT22" s="24"/>
    </row>
    <row r="23" spans="1:72" ht="16" customHeight="1" x14ac:dyDescent="0.2">
      <c r="B23" s="325"/>
      <c r="C23" s="941"/>
      <c r="D23" s="941"/>
      <c r="E23" s="941"/>
      <c r="F23" s="941"/>
      <c r="G23" s="941"/>
      <c r="H23" s="941"/>
      <c r="I23" s="941"/>
      <c r="J23" s="941"/>
      <c r="K23" s="941"/>
      <c r="L23" s="941"/>
      <c r="M23" s="941"/>
      <c r="N23" s="941"/>
      <c r="O23" s="941"/>
      <c r="P23" s="941"/>
      <c r="Q23" s="941"/>
      <c r="R23" s="941"/>
      <c r="S23" s="941"/>
      <c r="T23" s="941"/>
      <c r="U23" s="941"/>
      <c r="V23" s="941"/>
      <c r="W23" s="941"/>
      <c r="X23" s="941"/>
      <c r="Y23" s="941"/>
      <c r="Z23" s="941"/>
      <c r="AA23" s="941"/>
      <c r="AB23" s="941"/>
      <c r="AC23" s="941"/>
      <c r="AD23" s="941"/>
      <c r="AE23" s="941"/>
      <c r="AF23" s="941"/>
      <c r="AG23" s="941"/>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24"/>
      <c r="BN23" s="24"/>
      <c r="BO23" s="24"/>
      <c r="BP23" s="24"/>
      <c r="BQ23" s="24"/>
      <c r="BR23" s="24"/>
      <c r="BS23" s="24"/>
      <c r="BT23" s="24"/>
    </row>
    <row r="24" spans="1:72" ht="16" customHeight="1" x14ac:dyDescent="0.2">
      <c r="B24" s="325"/>
      <c r="C24" s="941"/>
      <c r="D24" s="941"/>
      <c r="E24" s="941"/>
      <c r="F24" s="941"/>
      <c r="G24" s="941"/>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24"/>
      <c r="BN24" s="24"/>
      <c r="BO24" s="24"/>
      <c r="BP24" s="24"/>
      <c r="BQ24" s="24"/>
      <c r="BR24" s="24"/>
      <c r="BS24" s="24"/>
      <c r="BT24" s="24"/>
    </row>
    <row r="25" spans="1:72" ht="16" customHeight="1" x14ac:dyDescent="0.2">
      <c r="B25" s="325"/>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M25" s="310"/>
      <c r="AN25" s="310"/>
      <c r="AO25" s="310"/>
      <c r="AP25" s="310"/>
      <c r="AQ25" s="310"/>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24"/>
      <c r="BN25" s="24"/>
      <c r="BO25" s="24"/>
      <c r="BP25" s="24"/>
      <c r="BQ25" s="24"/>
      <c r="BR25" s="24"/>
      <c r="BS25" s="24"/>
      <c r="BT25" s="24"/>
    </row>
    <row r="26" spans="1:72" ht="14.25" customHeight="1" x14ac:dyDescent="0.2">
      <c r="B26" s="122"/>
      <c r="C26" s="122"/>
      <c r="D26" s="312"/>
      <c r="E26" s="312"/>
      <c r="F26" s="312"/>
      <c r="G26" s="312"/>
      <c r="H26" s="312"/>
      <c r="I26" s="312"/>
      <c r="J26" s="312"/>
      <c r="K26" s="312"/>
      <c r="L26" s="312"/>
      <c r="M26" s="312"/>
      <c r="N26" s="312"/>
      <c r="O26" s="312"/>
      <c r="P26" s="312"/>
      <c r="Q26" s="312"/>
      <c r="R26" s="312"/>
      <c r="S26" s="312"/>
      <c r="T26" s="312"/>
      <c r="U26" s="312"/>
      <c r="V26" s="312"/>
      <c r="W26" s="312"/>
      <c r="X26" s="312"/>
      <c r="Y26" s="312"/>
      <c r="Z26" s="312"/>
      <c r="AA26" s="312"/>
      <c r="AB26" s="312"/>
      <c r="AC26" s="312"/>
      <c r="AD26" s="312"/>
      <c r="AE26" s="312"/>
      <c r="AF26" s="312"/>
      <c r="AG26" s="312"/>
      <c r="AM26" s="310"/>
      <c r="AN26" s="310"/>
      <c r="AO26" s="310"/>
      <c r="AP26" s="310"/>
      <c r="AQ26" s="310"/>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24"/>
      <c r="BN26" s="24"/>
      <c r="BO26" s="24"/>
      <c r="BP26" s="24"/>
      <c r="BQ26" s="24"/>
      <c r="BR26" s="24"/>
      <c r="BS26" s="24"/>
      <c r="BT26" s="24"/>
    </row>
    <row r="27" spans="1:72" ht="14.25" customHeight="1" x14ac:dyDescent="0.2">
      <c r="B27" s="946" t="s">
        <v>457</v>
      </c>
      <c r="C27" s="946"/>
      <c r="D27" s="946"/>
      <c r="E27" s="946"/>
      <c r="F27" s="946"/>
      <c r="G27" s="946"/>
      <c r="H27" s="946"/>
      <c r="I27" s="946"/>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M27" s="310"/>
      <c r="AN27" s="310"/>
      <c r="AO27" s="310"/>
      <c r="AP27" s="310"/>
      <c r="AQ27" s="310"/>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24"/>
      <c r="BN27" s="24"/>
      <c r="BO27" s="24"/>
      <c r="BP27" s="24"/>
      <c r="BQ27" s="24"/>
      <c r="BR27" s="24"/>
      <c r="BS27" s="24"/>
      <c r="BT27" s="24"/>
    </row>
    <row r="28" spans="1:72" ht="16" customHeight="1" x14ac:dyDescent="0.2">
      <c r="B28" s="311">
        <v>3</v>
      </c>
      <c r="C28" s="941" t="s">
        <v>458</v>
      </c>
      <c r="D28" s="942"/>
      <c r="E28" s="942"/>
      <c r="F28" s="942"/>
      <c r="G28" s="942"/>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M28" s="310"/>
      <c r="AN28" s="310"/>
      <c r="AO28" s="310"/>
      <c r="AP28" s="310"/>
      <c r="AQ28" s="310"/>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24"/>
      <c r="BN28" s="24"/>
      <c r="BO28" s="24"/>
      <c r="BP28" s="24"/>
      <c r="BQ28" s="24"/>
      <c r="BR28" s="24"/>
      <c r="BS28" s="24"/>
      <c r="BT28" s="24"/>
    </row>
    <row r="29" spans="1:72" ht="18" customHeight="1" x14ac:dyDescent="0.2">
      <c r="B29" s="326"/>
      <c r="C29" s="942"/>
      <c r="D29" s="942"/>
      <c r="E29" s="942"/>
      <c r="F29" s="942"/>
      <c r="G29" s="942"/>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M29" s="310"/>
      <c r="AN29" s="310"/>
      <c r="AO29" s="310"/>
      <c r="AP29" s="310"/>
      <c r="AQ29" s="310"/>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24"/>
      <c r="BN29" s="24"/>
      <c r="BO29" s="24"/>
      <c r="BP29" s="24"/>
      <c r="BQ29" s="24"/>
      <c r="BR29" s="24"/>
      <c r="BS29" s="24"/>
      <c r="BT29" s="24"/>
    </row>
    <row r="30" spans="1:72" ht="18" customHeight="1" x14ac:dyDescent="0.2">
      <c r="B30" s="326"/>
      <c r="C30" s="942"/>
      <c r="D30" s="942"/>
      <c r="E30" s="942"/>
      <c r="F30" s="942"/>
      <c r="G30" s="942"/>
      <c r="H30" s="942"/>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M30" s="310"/>
      <c r="AN30" s="310"/>
      <c r="AO30" s="310"/>
      <c r="AP30" s="310"/>
      <c r="AQ30" s="310"/>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24"/>
      <c r="BN30" s="24"/>
      <c r="BO30" s="24"/>
      <c r="BP30" s="24"/>
      <c r="BQ30" s="24"/>
      <c r="BR30" s="24"/>
      <c r="BS30" s="24"/>
      <c r="BT30" s="24"/>
    </row>
    <row r="31" spans="1:72" ht="18" customHeight="1" x14ac:dyDescent="0.2">
      <c r="B31" s="312"/>
      <c r="C31" s="942"/>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24"/>
      <c r="BN31" s="24"/>
      <c r="BO31" s="24"/>
      <c r="BP31" s="24"/>
      <c r="BQ31" s="24"/>
      <c r="BR31" s="24"/>
      <c r="BS31" s="24"/>
      <c r="BT31" s="24"/>
    </row>
    <row r="32" spans="1:72" ht="20.149999999999999" customHeight="1" x14ac:dyDescent="0.2">
      <c r="A32" s="310"/>
    </row>
    <row r="33" spans="1:1" ht="20.149999999999999" customHeight="1" x14ac:dyDescent="0.2">
      <c r="A33" s="310"/>
    </row>
    <row r="34" spans="1:1" ht="20.149999999999999" customHeight="1" x14ac:dyDescent="0.2">
      <c r="A34" s="310"/>
    </row>
    <row r="35" spans="1:1" ht="20.149999999999999" customHeight="1" x14ac:dyDescent="0.2">
      <c r="A35" s="310"/>
    </row>
    <row r="36" spans="1:1" ht="20.149999999999999" customHeight="1" x14ac:dyDescent="0.2">
      <c r="A36" s="310"/>
    </row>
    <row r="37" spans="1:1" ht="20.149999999999999" customHeight="1" x14ac:dyDescent="0.2">
      <c r="A37" s="310"/>
    </row>
    <row r="38" spans="1:1" ht="20.149999999999999" customHeight="1" x14ac:dyDescent="0.2">
      <c r="A38" s="310"/>
    </row>
    <row r="39" spans="1:1" ht="20.149999999999999" customHeight="1" x14ac:dyDescent="0.2">
      <c r="A39" s="310"/>
    </row>
    <row r="40" spans="1:1" ht="20.149999999999999" customHeight="1" x14ac:dyDescent="0.2">
      <c r="A40" s="310"/>
    </row>
    <row r="41" spans="1:1" ht="20.149999999999999" customHeight="1" x14ac:dyDescent="0.2">
      <c r="A41" s="310"/>
    </row>
    <row r="42" spans="1:1" ht="20.149999999999999" customHeight="1" x14ac:dyDescent="0.2">
      <c r="A42" s="310"/>
    </row>
    <row r="43" spans="1:1" ht="20.149999999999999" customHeight="1" x14ac:dyDescent="0.2">
      <c r="A43" s="310"/>
    </row>
    <row r="44" spans="1:1" ht="20.149999999999999" customHeight="1" x14ac:dyDescent="0.2">
      <c r="A44" s="310"/>
    </row>
    <row r="45" spans="1:1" ht="20.149999999999999" customHeight="1" x14ac:dyDescent="0.2">
      <c r="A45" s="310"/>
    </row>
    <row r="46" spans="1:1" ht="20.149999999999999" customHeight="1" x14ac:dyDescent="0.2">
      <c r="A46" s="310"/>
    </row>
    <row r="47" spans="1:1" ht="20.149999999999999" customHeight="1" x14ac:dyDescent="0.2">
      <c r="A47" s="310"/>
    </row>
    <row r="48" spans="1:1" ht="20.149999999999999" customHeight="1" x14ac:dyDescent="0.2">
      <c r="A48" s="310"/>
    </row>
    <row r="49" spans="1:1" ht="20.149999999999999" customHeight="1" x14ac:dyDescent="0.2">
      <c r="A49" s="310"/>
    </row>
    <row r="50" spans="1:1" ht="20.149999999999999" customHeight="1" x14ac:dyDescent="0.2">
      <c r="A50" s="310"/>
    </row>
    <row r="51" spans="1:1" ht="20.149999999999999" customHeight="1" x14ac:dyDescent="0.2">
      <c r="A51" s="310"/>
    </row>
    <row r="52" spans="1:1" ht="20.149999999999999" customHeight="1" x14ac:dyDescent="0.2">
      <c r="A52" s="310"/>
    </row>
    <row r="53" spans="1:1" ht="20.149999999999999" customHeight="1" x14ac:dyDescent="0.2">
      <c r="A53" s="310"/>
    </row>
    <row r="54" spans="1:1" ht="20.149999999999999" customHeight="1" x14ac:dyDescent="0.2">
      <c r="A54" s="310"/>
    </row>
    <row r="55" spans="1:1" ht="20.149999999999999" customHeight="1" x14ac:dyDescent="0.2">
      <c r="A55" s="310"/>
    </row>
    <row r="56" spans="1:1" ht="20.149999999999999" customHeight="1" x14ac:dyDescent="0.2">
      <c r="A56" s="310"/>
    </row>
    <row r="57" spans="1:1" ht="20.149999999999999" customHeight="1" x14ac:dyDescent="0.2">
      <c r="A57" s="310"/>
    </row>
    <row r="58" spans="1:1" ht="20.149999999999999" customHeight="1" x14ac:dyDescent="0.2">
      <c r="A58" s="310"/>
    </row>
    <row r="59" spans="1:1" ht="20.149999999999999" customHeight="1" x14ac:dyDescent="0.2">
      <c r="A59" s="310"/>
    </row>
    <row r="60" spans="1:1" ht="20.149999999999999" customHeight="1" x14ac:dyDescent="0.2">
      <c r="A60" s="310"/>
    </row>
    <row r="61" spans="1:1" ht="20.149999999999999" customHeight="1" x14ac:dyDescent="0.2">
      <c r="A61" s="310"/>
    </row>
    <row r="62" spans="1:1" ht="20.149999999999999" customHeight="1" x14ac:dyDescent="0.2">
      <c r="A62" s="310"/>
    </row>
    <row r="63" spans="1:1" ht="20.149999999999999" customHeight="1" x14ac:dyDescent="0.2">
      <c r="A63" s="310"/>
    </row>
  </sheetData>
  <mergeCells count="22">
    <mergeCell ref="C22:AG24"/>
    <mergeCell ref="B27:AG27"/>
    <mergeCell ref="C28:AG31"/>
    <mergeCell ref="Q12:V12"/>
    <mergeCell ref="W12:AG12"/>
    <mergeCell ref="A14:AH14"/>
    <mergeCell ref="A15:AH15"/>
    <mergeCell ref="B18:AG20"/>
    <mergeCell ref="B21:AG21"/>
    <mergeCell ref="Q10:V10"/>
    <mergeCell ref="W10:AH10"/>
    <mergeCell ref="Q11:S11"/>
    <mergeCell ref="W11:AH11"/>
    <mergeCell ref="A3:AH3"/>
    <mergeCell ref="A4:AH4"/>
    <mergeCell ref="Z6:AA6"/>
    <mergeCell ref="AC6:AD6"/>
    <mergeCell ref="AF6:AG6"/>
    <mergeCell ref="Q8:S8"/>
    <mergeCell ref="W8:AH8"/>
    <mergeCell ref="Q9:S9"/>
    <mergeCell ref="W9:AH9"/>
  </mergeCells>
  <phoneticPr fontId="11"/>
  <dataValidations count="1">
    <dataValidation showInputMessage="1" showErrorMessage="1" sqref="W65474:AH65474 JS65474:KD65474 TO65474:TZ65474 ADK65474:ADV65474 ANG65474:ANR65474 AXC65474:AXN65474 BGY65474:BHJ65474 BQU65474:BRF65474 CAQ65474:CBB65474 CKM65474:CKX65474 CUI65474:CUT65474 DEE65474:DEP65474 DOA65474:DOL65474 DXW65474:DYH65474 EHS65474:EID65474 ERO65474:ERZ65474 FBK65474:FBV65474 FLG65474:FLR65474 FVC65474:FVN65474 GEY65474:GFJ65474 GOU65474:GPF65474 GYQ65474:GZB65474 HIM65474:HIX65474 HSI65474:HST65474 ICE65474:ICP65474 IMA65474:IML65474 IVW65474:IWH65474 JFS65474:JGD65474 JPO65474:JPZ65474 JZK65474:JZV65474 KJG65474:KJR65474 KTC65474:KTN65474 LCY65474:LDJ65474 LMU65474:LNF65474 LWQ65474:LXB65474 MGM65474:MGX65474 MQI65474:MQT65474 NAE65474:NAP65474 NKA65474:NKL65474 NTW65474:NUH65474 ODS65474:OED65474 ONO65474:ONZ65474 OXK65474:OXV65474 PHG65474:PHR65474 PRC65474:PRN65474 QAY65474:QBJ65474 QKU65474:QLF65474 QUQ65474:QVB65474 REM65474:REX65474 ROI65474:ROT65474 RYE65474:RYP65474 SIA65474:SIL65474 SRW65474:SSH65474 TBS65474:TCD65474 TLO65474:TLZ65474 TVK65474:TVV65474 UFG65474:UFR65474 UPC65474:UPN65474 UYY65474:UZJ65474 VIU65474:VJF65474 VSQ65474:VTB65474 WCM65474:WCX65474 WMI65474:WMT65474 WWE65474:WWP65474 W131010:AH131010 JS131010:KD131010 TO131010:TZ131010 ADK131010:ADV131010 ANG131010:ANR131010 AXC131010:AXN131010 BGY131010:BHJ131010 BQU131010:BRF131010 CAQ131010:CBB131010 CKM131010:CKX131010 CUI131010:CUT131010 DEE131010:DEP131010 DOA131010:DOL131010 DXW131010:DYH131010 EHS131010:EID131010 ERO131010:ERZ131010 FBK131010:FBV131010 FLG131010:FLR131010 FVC131010:FVN131010 GEY131010:GFJ131010 GOU131010:GPF131010 GYQ131010:GZB131010 HIM131010:HIX131010 HSI131010:HST131010 ICE131010:ICP131010 IMA131010:IML131010 IVW131010:IWH131010 JFS131010:JGD131010 JPO131010:JPZ131010 JZK131010:JZV131010 KJG131010:KJR131010 KTC131010:KTN131010 LCY131010:LDJ131010 LMU131010:LNF131010 LWQ131010:LXB131010 MGM131010:MGX131010 MQI131010:MQT131010 NAE131010:NAP131010 NKA131010:NKL131010 NTW131010:NUH131010 ODS131010:OED131010 ONO131010:ONZ131010 OXK131010:OXV131010 PHG131010:PHR131010 PRC131010:PRN131010 QAY131010:QBJ131010 QKU131010:QLF131010 QUQ131010:QVB131010 REM131010:REX131010 ROI131010:ROT131010 RYE131010:RYP131010 SIA131010:SIL131010 SRW131010:SSH131010 TBS131010:TCD131010 TLO131010:TLZ131010 TVK131010:TVV131010 UFG131010:UFR131010 UPC131010:UPN131010 UYY131010:UZJ131010 VIU131010:VJF131010 VSQ131010:VTB131010 WCM131010:WCX131010 WMI131010:WMT131010 WWE131010:WWP131010 W196546:AH196546 JS196546:KD196546 TO196546:TZ196546 ADK196546:ADV196546 ANG196546:ANR196546 AXC196546:AXN196546 BGY196546:BHJ196546 BQU196546:BRF196546 CAQ196546:CBB196546 CKM196546:CKX196546 CUI196546:CUT196546 DEE196546:DEP196546 DOA196546:DOL196546 DXW196546:DYH196546 EHS196546:EID196546 ERO196546:ERZ196546 FBK196546:FBV196546 FLG196546:FLR196546 FVC196546:FVN196546 GEY196546:GFJ196546 GOU196546:GPF196546 GYQ196546:GZB196546 HIM196546:HIX196546 HSI196546:HST196546 ICE196546:ICP196546 IMA196546:IML196546 IVW196546:IWH196546 JFS196546:JGD196546 JPO196546:JPZ196546 JZK196546:JZV196546 KJG196546:KJR196546 KTC196546:KTN196546 LCY196546:LDJ196546 LMU196546:LNF196546 LWQ196546:LXB196546 MGM196546:MGX196546 MQI196546:MQT196546 NAE196546:NAP196546 NKA196546:NKL196546 NTW196546:NUH196546 ODS196546:OED196546 ONO196546:ONZ196546 OXK196546:OXV196546 PHG196546:PHR196546 PRC196546:PRN196546 QAY196546:QBJ196546 QKU196546:QLF196546 QUQ196546:QVB196546 REM196546:REX196546 ROI196546:ROT196546 RYE196546:RYP196546 SIA196546:SIL196546 SRW196546:SSH196546 TBS196546:TCD196546 TLO196546:TLZ196546 TVK196546:TVV196546 UFG196546:UFR196546 UPC196546:UPN196546 UYY196546:UZJ196546 VIU196546:VJF196546 VSQ196546:VTB196546 WCM196546:WCX196546 WMI196546:WMT196546 WWE196546:WWP196546 W262082:AH262082 JS262082:KD262082 TO262082:TZ262082 ADK262082:ADV262082 ANG262082:ANR262082 AXC262082:AXN262082 BGY262082:BHJ262082 BQU262082:BRF262082 CAQ262082:CBB262082 CKM262082:CKX262082 CUI262082:CUT262082 DEE262082:DEP262082 DOA262082:DOL262082 DXW262082:DYH262082 EHS262082:EID262082 ERO262082:ERZ262082 FBK262082:FBV262082 FLG262082:FLR262082 FVC262082:FVN262082 GEY262082:GFJ262082 GOU262082:GPF262082 GYQ262082:GZB262082 HIM262082:HIX262082 HSI262082:HST262082 ICE262082:ICP262082 IMA262082:IML262082 IVW262082:IWH262082 JFS262082:JGD262082 JPO262082:JPZ262082 JZK262082:JZV262082 KJG262082:KJR262082 KTC262082:KTN262082 LCY262082:LDJ262082 LMU262082:LNF262082 LWQ262082:LXB262082 MGM262082:MGX262082 MQI262082:MQT262082 NAE262082:NAP262082 NKA262082:NKL262082 NTW262082:NUH262082 ODS262082:OED262082 ONO262082:ONZ262082 OXK262082:OXV262082 PHG262082:PHR262082 PRC262082:PRN262082 QAY262082:QBJ262082 QKU262082:QLF262082 QUQ262082:QVB262082 REM262082:REX262082 ROI262082:ROT262082 RYE262082:RYP262082 SIA262082:SIL262082 SRW262082:SSH262082 TBS262082:TCD262082 TLO262082:TLZ262082 TVK262082:TVV262082 UFG262082:UFR262082 UPC262082:UPN262082 UYY262082:UZJ262082 VIU262082:VJF262082 VSQ262082:VTB262082 WCM262082:WCX262082 WMI262082:WMT262082 WWE262082:WWP262082 W327618:AH327618 JS327618:KD327618 TO327618:TZ327618 ADK327618:ADV327618 ANG327618:ANR327618 AXC327618:AXN327618 BGY327618:BHJ327618 BQU327618:BRF327618 CAQ327618:CBB327618 CKM327618:CKX327618 CUI327618:CUT327618 DEE327618:DEP327618 DOA327618:DOL327618 DXW327618:DYH327618 EHS327618:EID327618 ERO327618:ERZ327618 FBK327618:FBV327618 FLG327618:FLR327618 FVC327618:FVN327618 GEY327618:GFJ327618 GOU327618:GPF327618 GYQ327618:GZB327618 HIM327618:HIX327618 HSI327618:HST327618 ICE327618:ICP327618 IMA327618:IML327618 IVW327618:IWH327618 JFS327618:JGD327618 JPO327618:JPZ327618 JZK327618:JZV327618 KJG327618:KJR327618 KTC327618:KTN327618 LCY327618:LDJ327618 LMU327618:LNF327618 LWQ327618:LXB327618 MGM327618:MGX327618 MQI327618:MQT327618 NAE327618:NAP327618 NKA327618:NKL327618 NTW327618:NUH327618 ODS327618:OED327618 ONO327618:ONZ327618 OXK327618:OXV327618 PHG327618:PHR327618 PRC327618:PRN327618 QAY327618:QBJ327618 QKU327618:QLF327618 QUQ327618:QVB327618 REM327618:REX327618 ROI327618:ROT327618 RYE327618:RYP327618 SIA327618:SIL327618 SRW327618:SSH327618 TBS327618:TCD327618 TLO327618:TLZ327618 TVK327618:TVV327618 UFG327618:UFR327618 UPC327618:UPN327618 UYY327618:UZJ327618 VIU327618:VJF327618 VSQ327618:VTB327618 WCM327618:WCX327618 WMI327618:WMT327618 WWE327618:WWP327618 W393154:AH393154 JS393154:KD393154 TO393154:TZ393154 ADK393154:ADV393154 ANG393154:ANR393154 AXC393154:AXN393154 BGY393154:BHJ393154 BQU393154:BRF393154 CAQ393154:CBB393154 CKM393154:CKX393154 CUI393154:CUT393154 DEE393154:DEP393154 DOA393154:DOL393154 DXW393154:DYH393154 EHS393154:EID393154 ERO393154:ERZ393154 FBK393154:FBV393154 FLG393154:FLR393154 FVC393154:FVN393154 GEY393154:GFJ393154 GOU393154:GPF393154 GYQ393154:GZB393154 HIM393154:HIX393154 HSI393154:HST393154 ICE393154:ICP393154 IMA393154:IML393154 IVW393154:IWH393154 JFS393154:JGD393154 JPO393154:JPZ393154 JZK393154:JZV393154 KJG393154:KJR393154 KTC393154:KTN393154 LCY393154:LDJ393154 LMU393154:LNF393154 LWQ393154:LXB393154 MGM393154:MGX393154 MQI393154:MQT393154 NAE393154:NAP393154 NKA393154:NKL393154 NTW393154:NUH393154 ODS393154:OED393154 ONO393154:ONZ393154 OXK393154:OXV393154 PHG393154:PHR393154 PRC393154:PRN393154 QAY393154:QBJ393154 QKU393154:QLF393154 QUQ393154:QVB393154 REM393154:REX393154 ROI393154:ROT393154 RYE393154:RYP393154 SIA393154:SIL393154 SRW393154:SSH393154 TBS393154:TCD393154 TLO393154:TLZ393154 TVK393154:TVV393154 UFG393154:UFR393154 UPC393154:UPN393154 UYY393154:UZJ393154 VIU393154:VJF393154 VSQ393154:VTB393154 WCM393154:WCX393154 WMI393154:WMT393154 WWE393154:WWP393154 W458690:AH458690 JS458690:KD458690 TO458690:TZ458690 ADK458690:ADV458690 ANG458690:ANR458690 AXC458690:AXN458690 BGY458690:BHJ458690 BQU458690:BRF458690 CAQ458690:CBB458690 CKM458690:CKX458690 CUI458690:CUT458690 DEE458690:DEP458690 DOA458690:DOL458690 DXW458690:DYH458690 EHS458690:EID458690 ERO458690:ERZ458690 FBK458690:FBV458690 FLG458690:FLR458690 FVC458690:FVN458690 GEY458690:GFJ458690 GOU458690:GPF458690 GYQ458690:GZB458690 HIM458690:HIX458690 HSI458690:HST458690 ICE458690:ICP458690 IMA458690:IML458690 IVW458690:IWH458690 JFS458690:JGD458690 JPO458690:JPZ458690 JZK458690:JZV458690 KJG458690:KJR458690 KTC458690:KTN458690 LCY458690:LDJ458690 LMU458690:LNF458690 LWQ458690:LXB458690 MGM458690:MGX458690 MQI458690:MQT458690 NAE458690:NAP458690 NKA458690:NKL458690 NTW458690:NUH458690 ODS458690:OED458690 ONO458690:ONZ458690 OXK458690:OXV458690 PHG458690:PHR458690 PRC458690:PRN458690 QAY458690:QBJ458690 QKU458690:QLF458690 QUQ458690:QVB458690 REM458690:REX458690 ROI458690:ROT458690 RYE458690:RYP458690 SIA458690:SIL458690 SRW458690:SSH458690 TBS458690:TCD458690 TLO458690:TLZ458690 TVK458690:TVV458690 UFG458690:UFR458690 UPC458690:UPN458690 UYY458690:UZJ458690 VIU458690:VJF458690 VSQ458690:VTB458690 WCM458690:WCX458690 WMI458690:WMT458690 WWE458690:WWP458690 W524226:AH524226 JS524226:KD524226 TO524226:TZ524226 ADK524226:ADV524226 ANG524226:ANR524226 AXC524226:AXN524226 BGY524226:BHJ524226 BQU524226:BRF524226 CAQ524226:CBB524226 CKM524226:CKX524226 CUI524226:CUT524226 DEE524226:DEP524226 DOA524226:DOL524226 DXW524226:DYH524226 EHS524226:EID524226 ERO524226:ERZ524226 FBK524226:FBV524226 FLG524226:FLR524226 FVC524226:FVN524226 GEY524226:GFJ524226 GOU524226:GPF524226 GYQ524226:GZB524226 HIM524226:HIX524226 HSI524226:HST524226 ICE524226:ICP524226 IMA524226:IML524226 IVW524226:IWH524226 JFS524226:JGD524226 JPO524226:JPZ524226 JZK524226:JZV524226 KJG524226:KJR524226 KTC524226:KTN524226 LCY524226:LDJ524226 LMU524226:LNF524226 LWQ524226:LXB524226 MGM524226:MGX524226 MQI524226:MQT524226 NAE524226:NAP524226 NKA524226:NKL524226 NTW524226:NUH524226 ODS524226:OED524226 ONO524226:ONZ524226 OXK524226:OXV524226 PHG524226:PHR524226 PRC524226:PRN524226 QAY524226:QBJ524226 QKU524226:QLF524226 QUQ524226:QVB524226 REM524226:REX524226 ROI524226:ROT524226 RYE524226:RYP524226 SIA524226:SIL524226 SRW524226:SSH524226 TBS524226:TCD524226 TLO524226:TLZ524226 TVK524226:TVV524226 UFG524226:UFR524226 UPC524226:UPN524226 UYY524226:UZJ524226 VIU524226:VJF524226 VSQ524226:VTB524226 WCM524226:WCX524226 WMI524226:WMT524226 WWE524226:WWP524226 W589762:AH589762 JS589762:KD589762 TO589762:TZ589762 ADK589762:ADV589762 ANG589762:ANR589762 AXC589762:AXN589762 BGY589762:BHJ589762 BQU589762:BRF589762 CAQ589762:CBB589762 CKM589762:CKX589762 CUI589762:CUT589762 DEE589762:DEP589762 DOA589762:DOL589762 DXW589762:DYH589762 EHS589762:EID589762 ERO589762:ERZ589762 FBK589762:FBV589762 FLG589762:FLR589762 FVC589762:FVN589762 GEY589762:GFJ589762 GOU589762:GPF589762 GYQ589762:GZB589762 HIM589762:HIX589762 HSI589762:HST589762 ICE589762:ICP589762 IMA589762:IML589762 IVW589762:IWH589762 JFS589762:JGD589762 JPO589762:JPZ589762 JZK589762:JZV589762 KJG589762:KJR589762 KTC589762:KTN589762 LCY589762:LDJ589762 LMU589762:LNF589762 LWQ589762:LXB589762 MGM589762:MGX589762 MQI589762:MQT589762 NAE589762:NAP589762 NKA589762:NKL589762 NTW589762:NUH589762 ODS589762:OED589762 ONO589762:ONZ589762 OXK589762:OXV589762 PHG589762:PHR589762 PRC589762:PRN589762 QAY589762:QBJ589762 QKU589762:QLF589762 QUQ589762:QVB589762 REM589762:REX589762 ROI589762:ROT589762 RYE589762:RYP589762 SIA589762:SIL589762 SRW589762:SSH589762 TBS589762:TCD589762 TLO589762:TLZ589762 TVK589762:TVV589762 UFG589762:UFR589762 UPC589762:UPN589762 UYY589762:UZJ589762 VIU589762:VJF589762 VSQ589762:VTB589762 WCM589762:WCX589762 WMI589762:WMT589762 WWE589762:WWP589762 W655298:AH655298 JS655298:KD655298 TO655298:TZ655298 ADK655298:ADV655298 ANG655298:ANR655298 AXC655298:AXN655298 BGY655298:BHJ655298 BQU655298:BRF655298 CAQ655298:CBB655298 CKM655298:CKX655298 CUI655298:CUT655298 DEE655298:DEP655298 DOA655298:DOL655298 DXW655298:DYH655298 EHS655298:EID655298 ERO655298:ERZ655298 FBK655298:FBV655298 FLG655298:FLR655298 FVC655298:FVN655298 GEY655298:GFJ655298 GOU655298:GPF655298 GYQ655298:GZB655298 HIM655298:HIX655298 HSI655298:HST655298 ICE655298:ICP655298 IMA655298:IML655298 IVW655298:IWH655298 JFS655298:JGD655298 JPO655298:JPZ655298 JZK655298:JZV655298 KJG655298:KJR655298 KTC655298:KTN655298 LCY655298:LDJ655298 LMU655298:LNF655298 LWQ655298:LXB655298 MGM655298:MGX655298 MQI655298:MQT655298 NAE655298:NAP655298 NKA655298:NKL655298 NTW655298:NUH655298 ODS655298:OED655298 ONO655298:ONZ655298 OXK655298:OXV655298 PHG655298:PHR655298 PRC655298:PRN655298 QAY655298:QBJ655298 QKU655298:QLF655298 QUQ655298:QVB655298 REM655298:REX655298 ROI655298:ROT655298 RYE655298:RYP655298 SIA655298:SIL655298 SRW655298:SSH655298 TBS655298:TCD655298 TLO655298:TLZ655298 TVK655298:TVV655298 UFG655298:UFR655298 UPC655298:UPN655298 UYY655298:UZJ655298 VIU655298:VJF655298 VSQ655298:VTB655298 WCM655298:WCX655298 WMI655298:WMT655298 WWE655298:WWP655298 W720834:AH720834 JS720834:KD720834 TO720834:TZ720834 ADK720834:ADV720834 ANG720834:ANR720834 AXC720834:AXN720834 BGY720834:BHJ720834 BQU720834:BRF720834 CAQ720834:CBB720834 CKM720834:CKX720834 CUI720834:CUT720834 DEE720834:DEP720834 DOA720834:DOL720834 DXW720834:DYH720834 EHS720834:EID720834 ERO720834:ERZ720834 FBK720834:FBV720834 FLG720834:FLR720834 FVC720834:FVN720834 GEY720834:GFJ720834 GOU720834:GPF720834 GYQ720834:GZB720834 HIM720834:HIX720834 HSI720834:HST720834 ICE720834:ICP720834 IMA720834:IML720834 IVW720834:IWH720834 JFS720834:JGD720834 JPO720834:JPZ720834 JZK720834:JZV720834 KJG720834:KJR720834 KTC720834:KTN720834 LCY720834:LDJ720834 LMU720834:LNF720834 LWQ720834:LXB720834 MGM720834:MGX720834 MQI720834:MQT720834 NAE720834:NAP720834 NKA720834:NKL720834 NTW720834:NUH720834 ODS720834:OED720834 ONO720834:ONZ720834 OXK720834:OXV720834 PHG720834:PHR720834 PRC720834:PRN720834 QAY720834:QBJ720834 QKU720834:QLF720834 QUQ720834:QVB720834 REM720834:REX720834 ROI720834:ROT720834 RYE720834:RYP720834 SIA720834:SIL720834 SRW720834:SSH720834 TBS720834:TCD720834 TLO720834:TLZ720834 TVK720834:TVV720834 UFG720834:UFR720834 UPC720834:UPN720834 UYY720834:UZJ720834 VIU720834:VJF720834 VSQ720834:VTB720834 WCM720834:WCX720834 WMI720834:WMT720834 WWE720834:WWP720834 W786370:AH786370 JS786370:KD786370 TO786370:TZ786370 ADK786370:ADV786370 ANG786370:ANR786370 AXC786370:AXN786370 BGY786370:BHJ786370 BQU786370:BRF786370 CAQ786370:CBB786370 CKM786370:CKX786370 CUI786370:CUT786370 DEE786370:DEP786370 DOA786370:DOL786370 DXW786370:DYH786370 EHS786370:EID786370 ERO786370:ERZ786370 FBK786370:FBV786370 FLG786370:FLR786370 FVC786370:FVN786370 GEY786370:GFJ786370 GOU786370:GPF786370 GYQ786370:GZB786370 HIM786370:HIX786370 HSI786370:HST786370 ICE786370:ICP786370 IMA786370:IML786370 IVW786370:IWH786370 JFS786370:JGD786370 JPO786370:JPZ786370 JZK786370:JZV786370 KJG786370:KJR786370 KTC786370:KTN786370 LCY786370:LDJ786370 LMU786370:LNF786370 LWQ786370:LXB786370 MGM786370:MGX786370 MQI786370:MQT786370 NAE786370:NAP786370 NKA786370:NKL786370 NTW786370:NUH786370 ODS786370:OED786370 ONO786370:ONZ786370 OXK786370:OXV786370 PHG786370:PHR786370 PRC786370:PRN786370 QAY786370:QBJ786370 QKU786370:QLF786370 QUQ786370:QVB786370 REM786370:REX786370 ROI786370:ROT786370 RYE786370:RYP786370 SIA786370:SIL786370 SRW786370:SSH786370 TBS786370:TCD786370 TLO786370:TLZ786370 TVK786370:TVV786370 UFG786370:UFR786370 UPC786370:UPN786370 UYY786370:UZJ786370 VIU786370:VJF786370 VSQ786370:VTB786370 WCM786370:WCX786370 WMI786370:WMT786370 WWE786370:WWP786370 W851906:AH851906 JS851906:KD851906 TO851906:TZ851906 ADK851906:ADV851906 ANG851906:ANR851906 AXC851906:AXN851906 BGY851906:BHJ851906 BQU851906:BRF851906 CAQ851906:CBB851906 CKM851906:CKX851906 CUI851906:CUT851906 DEE851906:DEP851906 DOA851906:DOL851906 DXW851906:DYH851906 EHS851906:EID851906 ERO851906:ERZ851906 FBK851906:FBV851906 FLG851906:FLR851906 FVC851906:FVN851906 GEY851906:GFJ851906 GOU851906:GPF851906 GYQ851906:GZB851906 HIM851906:HIX851906 HSI851906:HST851906 ICE851906:ICP851906 IMA851906:IML851906 IVW851906:IWH851906 JFS851906:JGD851906 JPO851906:JPZ851906 JZK851906:JZV851906 KJG851906:KJR851906 KTC851906:KTN851906 LCY851906:LDJ851906 LMU851906:LNF851906 LWQ851906:LXB851906 MGM851906:MGX851906 MQI851906:MQT851906 NAE851906:NAP851906 NKA851906:NKL851906 NTW851906:NUH851906 ODS851906:OED851906 ONO851906:ONZ851906 OXK851906:OXV851906 PHG851906:PHR851906 PRC851906:PRN851906 QAY851906:QBJ851906 QKU851906:QLF851906 QUQ851906:QVB851906 REM851906:REX851906 ROI851906:ROT851906 RYE851906:RYP851906 SIA851906:SIL851906 SRW851906:SSH851906 TBS851906:TCD851906 TLO851906:TLZ851906 TVK851906:TVV851906 UFG851906:UFR851906 UPC851906:UPN851906 UYY851906:UZJ851906 VIU851906:VJF851906 VSQ851906:VTB851906 WCM851906:WCX851906 WMI851906:WMT851906 WWE851906:WWP851906 W917442:AH917442 JS917442:KD917442 TO917442:TZ917442 ADK917442:ADV917442 ANG917442:ANR917442 AXC917442:AXN917442 BGY917442:BHJ917442 BQU917442:BRF917442 CAQ917442:CBB917442 CKM917442:CKX917442 CUI917442:CUT917442 DEE917442:DEP917442 DOA917442:DOL917442 DXW917442:DYH917442 EHS917442:EID917442 ERO917442:ERZ917442 FBK917442:FBV917442 FLG917442:FLR917442 FVC917442:FVN917442 GEY917442:GFJ917442 GOU917442:GPF917442 GYQ917442:GZB917442 HIM917442:HIX917442 HSI917442:HST917442 ICE917442:ICP917442 IMA917442:IML917442 IVW917442:IWH917442 JFS917442:JGD917442 JPO917442:JPZ917442 JZK917442:JZV917442 KJG917442:KJR917442 KTC917442:KTN917442 LCY917442:LDJ917442 LMU917442:LNF917442 LWQ917442:LXB917442 MGM917442:MGX917442 MQI917442:MQT917442 NAE917442:NAP917442 NKA917442:NKL917442 NTW917442:NUH917442 ODS917442:OED917442 ONO917442:ONZ917442 OXK917442:OXV917442 PHG917442:PHR917442 PRC917442:PRN917442 QAY917442:QBJ917442 QKU917442:QLF917442 QUQ917442:QVB917442 REM917442:REX917442 ROI917442:ROT917442 RYE917442:RYP917442 SIA917442:SIL917442 SRW917442:SSH917442 TBS917442:TCD917442 TLO917442:TLZ917442 TVK917442:TVV917442 UFG917442:UFR917442 UPC917442:UPN917442 UYY917442:UZJ917442 VIU917442:VJF917442 VSQ917442:VTB917442 WCM917442:WCX917442 WMI917442:WMT917442 WWE917442:WWP917442 W982978:AH982978 JS982978:KD982978 TO982978:TZ982978 ADK982978:ADV982978 ANG982978:ANR982978 AXC982978:AXN982978 BGY982978:BHJ982978 BQU982978:BRF982978 CAQ982978:CBB982978 CKM982978:CKX982978 CUI982978:CUT982978 DEE982978:DEP982978 DOA982978:DOL982978 DXW982978:DYH982978 EHS982978:EID982978 ERO982978:ERZ982978 FBK982978:FBV982978 FLG982978:FLR982978 FVC982978:FVN982978 GEY982978:GFJ982978 GOU982978:GPF982978 GYQ982978:GZB982978 HIM982978:HIX982978 HSI982978:HST982978 ICE982978:ICP982978 IMA982978:IML982978 IVW982978:IWH982978 JFS982978:JGD982978 JPO982978:JPZ982978 JZK982978:JZV982978 KJG982978:KJR982978 KTC982978:KTN982978 LCY982978:LDJ982978 LMU982978:LNF982978 LWQ982978:LXB982978 MGM982978:MGX982978 MQI982978:MQT982978 NAE982978:NAP982978 NKA982978:NKL982978 NTW982978:NUH982978 ODS982978:OED982978 ONO982978:ONZ982978 OXK982978:OXV982978 PHG982978:PHR982978 PRC982978:PRN982978 QAY982978:QBJ982978 QKU982978:QLF982978 QUQ982978:QVB982978 REM982978:REX982978 ROI982978:ROT982978 RYE982978:RYP982978 SIA982978:SIL982978 SRW982978:SSH982978 TBS982978:TCD982978 TLO982978:TLZ982978 TVK982978:TVV982978 UFG982978:UFR982978 UPC982978:UPN982978 UYY982978:UZJ982978 VIU982978:VJF982978 VSQ982978:VTB982978 WCM982978:WCX982978 WMI982978:WMT982978 WWE982978:WWP982978 WVP982978:WWA982978 H65474:S65474 JD65474:JO65474 SZ65474:TK65474 ACV65474:ADG65474 AMR65474:ANC65474 AWN65474:AWY65474 BGJ65474:BGU65474 BQF65474:BQQ65474 CAB65474:CAM65474 CJX65474:CKI65474 CTT65474:CUE65474 DDP65474:DEA65474 DNL65474:DNW65474 DXH65474:DXS65474 EHD65474:EHO65474 EQZ65474:ERK65474 FAV65474:FBG65474 FKR65474:FLC65474 FUN65474:FUY65474 GEJ65474:GEU65474 GOF65474:GOQ65474 GYB65474:GYM65474 HHX65474:HII65474 HRT65474:HSE65474 IBP65474:ICA65474 ILL65474:ILW65474 IVH65474:IVS65474 JFD65474:JFO65474 JOZ65474:JPK65474 JYV65474:JZG65474 KIR65474:KJC65474 KSN65474:KSY65474 LCJ65474:LCU65474 LMF65474:LMQ65474 LWB65474:LWM65474 MFX65474:MGI65474 MPT65474:MQE65474 MZP65474:NAA65474 NJL65474:NJW65474 NTH65474:NTS65474 ODD65474:ODO65474 OMZ65474:ONK65474 OWV65474:OXG65474 PGR65474:PHC65474 PQN65474:PQY65474 QAJ65474:QAU65474 QKF65474:QKQ65474 QUB65474:QUM65474 RDX65474:REI65474 RNT65474:ROE65474 RXP65474:RYA65474 SHL65474:SHW65474 SRH65474:SRS65474 TBD65474:TBO65474 TKZ65474:TLK65474 TUV65474:TVG65474 UER65474:UFC65474 UON65474:UOY65474 UYJ65474:UYU65474 VIF65474:VIQ65474 VSB65474:VSM65474 WBX65474:WCI65474 WLT65474:WME65474 WVP65474:WWA65474 H131010:S131010 JD131010:JO131010 SZ131010:TK131010 ACV131010:ADG131010 AMR131010:ANC131010 AWN131010:AWY131010 BGJ131010:BGU131010 BQF131010:BQQ131010 CAB131010:CAM131010 CJX131010:CKI131010 CTT131010:CUE131010 DDP131010:DEA131010 DNL131010:DNW131010 DXH131010:DXS131010 EHD131010:EHO131010 EQZ131010:ERK131010 FAV131010:FBG131010 FKR131010:FLC131010 FUN131010:FUY131010 GEJ131010:GEU131010 GOF131010:GOQ131010 GYB131010:GYM131010 HHX131010:HII131010 HRT131010:HSE131010 IBP131010:ICA131010 ILL131010:ILW131010 IVH131010:IVS131010 JFD131010:JFO131010 JOZ131010:JPK131010 JYV131010:JZG131010 KIR131010:KJC131010 KSN131010:KSY131010 LCJ131010:LCU131010 LMF131010:LMQ131010 LWB131010:LWM131010 MFX131010:MGI131010 MPT131010:MQE131010 MZP131010:NAA131010 NJL131010:NJW131010 NTH131010:NTS131010 ODD131010:ODO131010 OMZ131010:ONK131010 OWV131010:OXG131010 PGR131010:PHC131010 PQN131010:PQY131010 QAJ131010:QAU131010 QKF131010:QKQ131010 QUB131010:QUM131010 RDX131010:REI131010 RNT131010:ROE131010 RXP131010:RYA131010 SHL131010:SHW131010 SRH131010:SRS131010 TBD131010:TBO131010 TKZ131010:TLK131010 TUV131010:TVG131010 UER131010:UFC131010 UON131010:UOY131010 UYJ131010:UYU131010 VIF131010:VIQ131010 VSB131010:VSM131010 WBX131010:WCI131010 WLT131010:WME131010 WVP131010:WWA131010 H196546:S196546 JD196546:JO196546 SZ196546:TK196546 ACV196546:ADG196546 AMR196546:ANC196546 AWN196546:AWY196546 BGJ196546:BGU196546 BQF196546:BQQ196546 CAB196546:CAM196546 CJX196546:CKI196546 CTT196546:CUE196546 DDP196546:DEA196546 DNL196546:DNW196546 DXH196546:DXS196546 EHD196546:EHO196546 EQZ196546:ERK196546 FAV196546:FBG196546 FKR196546:FLC196546 FUN196546:FUY196546 GEJ196546:GEU196546 GOF196546:GOQ196546 GYB196546:GYM196546 HHX196546:HII196546 HRT196546:HSE196546 IBP196546:ICA196546 ILL196546:ILW196546 IVH196546:IVS196546 JFD196546:JFO196546 JOZ196546:JPK196546 JYV196546:JZG196546 KIR196546:KJC196546 KSN196546:KSY196546 LCJ196546:LCU196546 LMF196546:LMQ196546 LWB196546:LWM196546 MFX196546:MGI196546 MPT196546:MQE196546 MZP196546:NAA196546 NJL196546:NJW196546 NTH196546:NTS196546 ODD196546:ODO196546 OMZ196546:ONK196546 OWV196546:OXG196546 PGR196546:PHC196546 PQN196546:PQY196546 QAJ196546:QAU196546 QKF196546:QKQ196546 QUB196546:QUM196546 RDX196546:REI196546 RNT196546:ROE196546 RXP196546:RYA196546 SHL196546:SHW196546 SRH196546:SRS196546 TBD196546:TBO196546 TKZ196546:TLK196546 TUV196546:TVG196546 UER196546:UFC196546 UON196546:UOY196546 UYJ196546:UYU196546 VIF196546:VIQ196546 VSB196546:VSM196546 WBX196546:WCI196546 WLT196546:WME196546 WVP196546:WWA196546 H262082:S262082 JD262082:JO262082 SZ262082:TK262082 ACV262082:ADG262082 AMR262082:ANC262082 AWN262082:AWY262082 BGJ262082:BGU262082 BQF262082:BQQ262082 CAB262082:CAM262082 CJX262082:CKI262082 CTT262082:CUE262082 DDP262082:DEA262082 DNL262082:DNW262082 DXH262082:DXS262082 EHD262082:EHO262082 EQZ262082:ERK262082 FAV262082:FBG262082 FKR262082:FLC262082 FUN262082:FUY262082 GEJ262082:GEU262082 GOF262082:GOQ262082 GYB262082:GYM262082 HHX262082:HII262082 HRT262082:HSE262082 IBP262082:ICA262082 ILL262082:ILW262082 IVH262082:IVS262082 JFD262082:JFO262082 JOZ262082:JPK262082 JYV262082:JZG262082 KIR262082:KJC262082 KSN262082:KSY262082 LCJ262082:LCU262082 LMF262082:LMQ262082 LWB262082:LWM262082 MFX262082:MGI262082 MPT262082:MQE262082 MZP262082:NAA262082 NJL262082:NJW262082 NTH262082:NTS262082 ODD262082:ODO262082 OMZ262082:ONK262082 OWV262082:OXG262082 PGR262082:PHC262082 PQN262082:PQY262082 QAJ262082:QAU262082 QKF262082:QKQ262082 QUB262082:QUM262082 RDX262082:REI262082 RNT262082:ROE262082 RXP262082:RYA262082 SHL262082:SHW262082 SRH262082:SRS262082 TBD262082:TBO262082 TKZ262082:TLK262082 TUV262082:TVG262082 UER262082:UFC262082 UON262082:UOY262082 UYJ262082:UYU262082 VIF262082:VIQ262082 VSB262082:VSM262082 WBX262082:WCI262082 WLT262082:WME262082 WVP262082:WWA262082 H327618:S327618 JD327618:JO327618 SZ327618:TK327618 ACV327618:ADG327618 AMR327618:ANC327618 AWN327618:AWY327618 BGJ327618:BGU327618 BQF327618:BQQ327618 CAB327618:CAM327618 CJX327618:CKI327618 CTT327618:CUE327618 DDP327618:DEA327618 DNL327618:DNW327618 DXH327618:DXS327618 EHD327618:EHO327618 EQZ327618:ERK327618 FAV327618:FBG327618 FKR327618:FLC327618 FUN327618:FUY327618 GEJ327618:GEU327618 GOF327618:GOQ327618 GYB327618:GYM327618 HHX327618:HII327618 HRT327618:HSE327618 IBP327618:ICA327618 ILL327618:ILW327618 IVH327618:IVS327618 JFD327618:JFO327618 JOZ327618:JPK327618 JYV327618:JZG327618 KIR327618:KJC327618 KSN327618:KSY327618 LCJ327618:LCU327618 LMF327618:LMQ327618 LWB327618:LWM327618 MFX327618:MGI327618 MPT327618:MQE327618 MZP327618:NAA327618 NJL327618:NJW327618 NTH327618:NTS327618 ODD327618:ODO327618 OMZ327618:ONK327618 OWV327618:OXG327618 PGR327618:PHC327618 PQN327618:PQY327618 QAJ327618:QAU327618 QKF327618:QKQ327618 QUB327618:QUM327618 RDX327618:REI327618 RNT327618:ROE327618 RXP327618:RYA327618 SHL327618:SHW327618 SRH327618:SRS327618 TBD327618:TBO327618 TKZ327618:TLK327618 TUV327618:TVG327618 UER327618:UFC327618 UON327618:UOY327618 UYJ327618:UYU327618 VIF327618:VIQ327618 VSB327618:VSM327618 WBX327618:WCI327618 WLT327618:WME327618 WVP327618:WWA327618 H393154:S393154 JD393154:JO393154 SZ393154:TK393154 ACV393154:ADG393154 AMR393154:ANC393154 AWN393154:AWY393154 BGJ393154:BGU393154 BQF393154:BQQ393154 CAB393154:CAM393154 CJX393154:CKI393154 CTT393154:CUE393154 DDP393154:DEA393154 DNL393154:DNW393154 DXH393154:DXS393154 EHD393154:EHO393154 EQZ393154:ERK393154 FAV393154:FBG393154 FKR393154:FLC393154 FUN393154:FUY393154 GEJ393154:GEU393154 GOF393154:GOQ393154 GYB393154:GYM393154 HHX393154:HII393154 HRT393154:HSE393154 IBP393154:ICA393154 ILL393154:ILW393154 IVH393154:IVS393154 JFD393154:JFO393154 JOZ393154:JPK393154 JYV393154:JZG393154 KIR393154:KJC393154 KSN393154:KSY393154 LCJ393154:LCU393154 LMF393154:LMQ393154 LWB393154:LWM393154 MFX393154:MGI393154 MPT393154:MQE393154 MZP393154:NAA393154 NJL393154:NJW393154 NTH393154:NTS393154 ODD393154:ODO393154 OMZ393154:ONK393154 OWV393154:OXG393154 PGR393154:PHC393154 PQN393154:PQY393154 QAJ393154:QAU393154 QKF393154:QKQ393154 QUB393154:QUM393154 RDX393154:REI393154 RNT393154:ROE393154 RXP393154:RYA393154 SHL393154:SHW393154 SRH393154:SRS393154 TBD393154:TBO393154 TKZ393154:TLK393154 TUV393154:TVG393154 UER393154:UFC393154 UON393154:UOY393154 UYJ393154:UYU393154 VIF393154:VIQ393154 VSB393154:VSM393154 WBX393154:WCI393154 WLT393154:WME393154 WVP393154:WWA393154 H458690:S458690 JD458690:JO458690 SZ458690:TK458690 ACV458690:ADG458690 AMR458690:ANC458690 AWN458690:AWY458690 BGJ458690:BGU458690 BQF458690:BQQ458690 CAB458690:CAM458690 CJX458690:CKI458690 CTT458690:CUE458690 DDP458690:DEA458690 DNL458690:DNW458690 DXH458690:DXS458690 EHD458690:EHO458690 EQZ458690:ERK458690 FAV458690:FBG458690 FKR458690:FLC458690 FUN458690:FUY458690 GEJ458690:GEU458690 GOF458690:GOQ458690 GYB458690:GYM458690 HHX458690:HII458690 HRT458690:HSE458690 IBP458690:ICA458690 ILL458690:ILW458690 IVH458690:IVS458690 JFD458690:JFO458690 JOZ458690:JPK458690 JYV458690:JZG458690 KIR458690:KJC458690 KSN458690:KSY458690 LCJ458690:LCU458690 LMF458690:LMQ458690 LWB458690:LWM458690 MFX458690:MGI458690 MPT458690:MQE458690 MZP458690:NAA458690 NJL458690:NJW458690 NTH458690:NTS458690 ODD458690:ODO458690 OMZ458690:ONK458690 OWV458690:OXG458690 PGR458690:PHC458690 PQN458690:PQY458690 QAJ458690:QAU458690 QKF458690:QKQ458690 QUB458690:QUM458690 RDX458690:REI458690 RNT458690:ROE458690 RXP458690:RYA458690 SHL458690:SHW458690 SRH458690:SRS458690 TBD458690:TBO458690 TKZ458690:TLK458690 TUV458690:TVG458690 UER458690:UFC458690 UON458690:UOY458690 UYJ458690:UYU458690 VIF458690:VIQ458690 VSB458690:VSM458690 WBX458690:WCI458690 WLT458690:WME458690 WVP458690:WWA458690 H524226:S524226 JD524226:JO524226 SZ524226:TK524226 ACV524226:ADG524226 AMR524226:ANC524226 AWN524226:AWY524226 BGJ524226:BGU524226 BQF524226:BQQ524226 CAB524226:CAM524226 CJX524226:CKI524226 CTT524226:CUE524226 DDP524226:DEA524226 DNL524226:DNW524226 DXH524226:DXS524226 EHD524226:EHO524226 EQZ524226:ERK524226 FAV524226:FBG524226 FKR524226:FLC524226 FUN524226:FUY524226 GEJ524226:GEU524226 GOF524226:GOQ524226 GYB524226:GYM524226 HHX524226:HII524226 HRT524226:HSE524226 IBP524226:ICA524226 ILL524226:ILW524226 IVH524226:IVS524226 JFD524226:JFO524226 JOZ524226:JPK524226 JYV524226:JZG524226 KIR524226:KJC524226 KSN524226:KSY524226 LCJ524226:LCU524226 LMF524226:LMQ524226 LWB524226:LWM524226 MFX524226:MGI524226 MPT524226:MQE524226 MZP524226:NAA524226 NJL524226:NJW524226 NTH524226:NTS524226 ODD524226:ODO524226 OMZ524226:ONK524226 OWV524226:OXG524226 PGR524226:PHC524226 PQN524226:PQY524226 QAJ524226:QAU524226 QKF524226:QKQ524226 QUB524226:QUM524226 RDX524226:REI524226 RNT524226:ROE524226 RXP524226:RYA524226 SHL524226:SHW524226 SRH524226:SRS524226 TBD524226:TBO524226 TKZ524226:TLK524226 TUV524226:TVG524226 UER524226:UFC524226 UON524226:UOY524226 UYJ524226:UYU524226 VIF524226:VIQ524226 VSB524226:VSM524226 WBX524226:WCI524226 WLT524226:WME524226 WVP524226:WWA524226 H589762:S589762 JD589762:JO589762 SZ589762:TK589762 ACV589762:ADG589762 AMR589762:ANC589762 AWN589762:AWY589762 BGJ589762:BGU589762 BQF589762:BQQ589762 CAB589762:CAM589762 CJX589762:CKI589762 CTT589762:CUE589762 DDP589762:DEA589762 DNL589762:DNW589762 DXH589762:DXS589762 EHD589762:EHO589762 EQZ589762:ERK589762 FAV589762:FBG589762 FKR589762:FLC589762 FUN589762:FUY589762 GEJ589762:GEU589762 GOF589762:GOQ589762 GYB589762:GYM589762 HHX589762:HII589762 HRT589762:HSE589762 IBP589762:ICA589762 ILL589762:ILW589762 IVH589762:IVS589762 JFD589762:JFO589762 JOZ589762:JPK589762 JYV589762:JZG589762 KIR589762:KJC589762 KSN589762:KSY589762 LCJ589762:LCU589762 LMF589762:LMQ589762 LWB589762:LWM589762 MFX589762:MGI589762 MPT589762:MQE589762 MZP589762:NAA589762 NJL589762:NJW589762 NTH589762:NTS589762 ODD589762:ODO589762 OMZ589762:ONK589762 OWV589762:OXG589762 PGR589762:PHC589762 PQN589762:PQY589762 QAJ589762:QAU589762 QKF589762:QKQ589762 QUB589762:QUM589762 RDX589762:REI589762 RNT589762:ROE589762 RXP589762:RYA589762 SHL589762:SHW589762 SRH589762:SRS589762 TBD589762:TBO589762 TKZ589762:TLK589762 TUV589762:TVG589762 UER589762:UFC589762 UON589762:UOY589762 UYJ589762:UYU589762 VIF589762:VIQ589762 VSB589762:VSM589762 WBX589762:WCI589762 WLT589762:WME589762 WVP589762:WWA589762 H655298:S655298 JD655298:JO655298 SZ655298:TK655298 ACV655298:ADG655298 AMR655298:ANC655298 AWN655298:AWY655298 BGJ655298:BGU655298 BQF655298:BQQ655298 CAB655298:CAM655298 CJX655298:CKI655298 CTT655298:CUE655298 DDP655298:DEA655298 DNL655298:DNW655298 DXH655298:DXS655298 EHD655298:EHO655298 EQZ655298:ERK655298 FAV655298:FBG655298 FKR655298:FLC655298 FUN655298:FUY655298 GEJ655298:GEU655298 GOF655298:GOQ655298 GYB655298:GYM655298 HHX655298:HII655298 HRT655298:HSE655298 IBP655298:ICA655298 ILL655298:ILW655298 IVH655298:IVS655298 JFD655298:JFO655298 JOZ655298:JPK655298 JYV655298:JZG655298 KIR655298:KJC655298 KSN655298:KSY655298 LCJ655298:LCU655298 LMF655298:LMQ655298 LWB655298:LWM655298 MFX655298:MGI655298 MPT655298:MQE655298 MZP655298:NAA655298 NJL655298:NJW655298 NTH655298:NTS655298 ODD655298:ODO655298 OMZ655298:ONK655298 OWV655298:OXG655298 PGR655298:PHC655298 PQN655298:PQY655298 QAJ655298:QAU655298 QKF655298:QKQ655298 QUB655298:QUM655298 RDX655298:REI655298 RNT655298:ROE655298 RXP655298:RYA655298 SHL655298:SHW655298 SRH655298:SRS655298 TBD655298:TBO655298 TKZ655298:TLK655298 TUV655298:TVG655298 UER655298:UFC655298 UON655298:UOY655298 UYJ655298:UYU655298 VIF655298:VIQ655298 VSB655298:VSM655298 WBX655298:WCI655298 WLT655298:WME655298 WVP655298:WWA655298 H720834:S720834 JD720834:JO720834 SZ720834:TK720834 ACV720834:ADG720834 AMR720834:ANC720834 AWN720834:AWY720834 BGJ720834:BGU720834 BQF720834:BQQ720834 CAB720834:CAM720834 CJX720834:CKI720834 CTT720834:CUE720834 DDP720834:DEA720834 DNL720834:DNW720834 DXH720834:DXS720834 EHD720834:EHO720834 EQZ720834:ERK720834 FAV720834:FBG720834 FKR720834:FLC720834 FUN720834:FUY720834 GEJ720834:GEU720834 GOF720834:GOQ720834 GYB720834:GYM720834 HHX720834:HII720834 HRT720834:HSE720834 IBP720834:ICA720834 ILL720834:ILW720834 IVH720834:IVS720834 JFD720834:JFO720834 JOZ720834:JPK720834 JYV720834:JZG720834 KIR720834:KJC720834 KSN720834:KSY720834 LCJ720834:LCU720834 LMF720834:LMQ720834 LWB720834:LWM720834 MFX720834:MGI720834 MPT720834:MQE720834 MZP720834:NAA720834 NJL720834:NJW720834 NTH720834:NTS720834 ODD720834:ODO720834 OMZ720834:ONK720834 OWV720834:OXG720834 PGR720834:PHC720834 PQN720834:PQY720834 QAJ720834:QAU720834 QKF720834:QKQ720834 QUB720834:QUM720834 RDX720834:REI720834 RNT720834:ROE720834 RXP720834:RYA720834 SHL720834:SHW720834 SRH720834:SRS720834 TBD720834:TBO720834 TKZ720834:TLK720834 TUV720834:TVG720834 UER720834:UFC720834 UON720834:UOY720834 UYJ720834:UYU720834 VIF720834:VIQ720834 VSB720834:VSM720834 WBX720834:WCI720834 WLT720834:WME720834 WVP720834:WWA720834 H786370:S786370 JD786370:JO786370 SZ786370:TK786370 ACV786370:ADG786370 AMR786370:ANC786370 AWN786370:AWY786370 BGJ786370:BGU786370 BQF786370:BQQ786370 CAB786370:CAM786370 CJX786370:CKI786370 CTT786370:CUE786370 DDP786370:DEA786370 DNL786370:DNW786370 DXH786370:DXS786370 EHD786370:EHO786370 EQZ786370:ERK786370 FAV786370:FBG786370 FKR786370:FLC786370 FUN786370:FUY786370 GEJ786370:GEU786370 GOF786370:GOQ786370 GYB786370:GYM786370 HHX786370:HII786370 HRT786370:HSE786370 IBP786370:ICA786370 ILL786370:ILW786370 IVH786370:IVS786370 JFD786370:JFO786370 JOZ786370:JPK786370 JYV786370:JZG786370 KIR786370:KJC786370 KSN786370:KSY786370 LCJ786370:LCU786370 LMF786370:LMQ786370 LWB786370:LWM786370 MFX786370:MGI786370 MPT786370:MQE786370 MZP786370:NAA786370 NJL786370:NJW786370 NTH786370:NTS786370 ODD786370:ODO786370 OMZ786370:ONK786370 OWV786370:OXG786370 PGR786370:PHC786370 PQN786370:PQY786370 QAJ786370:QAU786370 QKF786370:QKQ786370 QUB786370:QUM786370 RDX786370:REI786370 RNT786370:ROE786370 RXP786370:RYA786370 SHL786370:SHW786370 SRH786370:SRS786370 TBD786370:TBO786370 TKZ786370:TLK786370 TUV786370:TVG786370 UER786370:UFC786370 UON786370:UOY786370 UYJ786370:UYU786370 VIF786370:VIQ786370 VSB786370:VSM786370 WBX786370:WCI786370 WLT786370:WME786370 WVP786370:WWA786370 H851906:S851906 JD851906:JO851906 SZ851906:TK851906 ACV851906:ADG851906 AMR851906:ANC851906 AWN851906:AWY851906 BGJ851906:BGU851906 BQF851906:BQQ851906 CAB851906:CAM851906 CJX851906:CKI851906 CTT851906:CUE851906 DDP851906:DEA851906 DNL851906:DNW851906 DXH851906:DXS851906 EHD851906:EHO851906 EQZ851906:ERK851906 FAV851906:FBG851906 FKR851906:FLC851906 FUN851906:FUY851906 GEJ851906:GEU851906 GOF851906:GOQ851906 GYB851906:GYM851906 HHX851906:HII851906 HRT851906:HSE851906 IBP851906:ICA851906 ILL851906:ILW851906 IVH851906:IVS851906 JFD851906:JFO851906 JOZ851906:JPK851906 JYV851906:JZG851906 KIR851906:KJC851906 KSN851906:KSY851906 LCJ851906:LCU851906 LMF851906:LMQ851906 LWB851906:LWM851906 MFX851906:MGI851906 MPT851906:MQE851906 MZP851906:NAA851906 NJL851906:NJW851906 NTH851906:NTS851906 ODD851906:ODO851906 OMZ851906:ONK851906 OWV851906:OXG851906 PGR851906:PHC851906 PQN851906:PQY851906 QAJ851906:QAU851906 QKF851906:QKQ851906 QUB851906:QUM851906 RDX851906:REI851906 RNT851906:ROE851906 RXP851906:RYA851906 SHL851906:SHW851906 SRH851906:SRS851906 TBD851906:TBO851906 TKZ851906:TLK851906 TUV851906:TVG851906 UER851906:UFC851906 UON851906:UOY851906 UYJ851906:UYU851906 VIF851906:VIQ851906 VSB851906:VSM851906 WBX851906:WCI851906 WLT851906:WME851906 WVP851906:WWA851906 H917442:S917442 JD917442:JO917442 SZ917442:TK917442 ACV917442:ADG917442 AMR917442:ANC917442 AWN917442:AWY917442 BGJ917442:BGU917442 BQF917442:BQQ917442 CAB917442:CAM917442 CJX917442:CKI917442 CTT917442:CUE917442 DDP917442:DEA917442 DNL917442:DNW917442 DXH917442:DXS917442 EHD917442:EHO917442 EQZ917442:ERK917442 FAV917442:FBG917442 FKR917442:FLC917442 FUN917442:FUY917442 GEJ917442:GEU917442 GOF917442:GOQ917442 GYB917442:GYM917442 HHX917442:HII917442 HRT917442:HSE917442 IBP917442:ICA917442 ILL917442:ILW917442 IVH917442:IVS917442 JFD917442:JFO917442 JOZ917442:JPK917442 JYV917442:JZG917442 KIR917442:KJC917442 KSN917442:KSY917442 LCJ917442:LCU917442 LMF917442:LMQ917442 LWB917442:LWM917442 MFX917442:MGI917442 MPT917442:MQE917442 MZP917442:NAA917442 NJL917442:NJW917442 NTH917442:NTS917442 ODD917442:ODO917442 OMZ917442:ONK917442 OWV917442:OXG917442 PGR917442:PHC917442 PQN917442:PQY917442 QAJ917442:QAU917442 QKF917442:QKQ917442 QUB917442:QUM917442 RDX917442:REI917442 RNT917442:ROE917442 RXP917442:RYA917442 SHL917442:SHW917442 SRH917442:SRS917442 TBD917442:TBO917442 TKZ917442:TLK917442 TUV917442:TVG917442 UER917442:UFC917442 UON917442:UOY917442 UYJ917442:UYU917442 VIF917442:VIQ917442 VSB917442:VSM917442 WBX917442:WCI917442 WLT917442:WME917442 WVP917442:WWA917442 H982978:S982978 JD982978:JO982978 SZ982978:TK982978 ACV982978:ADG982978 AMR982978:ANC982978 AWN982978:AWY982978 BGJ982978:BGU982978 BQF982978:BQQ982978 CAB982978:CAM982978 CJX982978:CKI982978 CTT982978:CUE982978 DDP982978:DEA982978 DNL982978:DNW982978 DXH982978:DXS982978 EHD982978:EHO982978 EQZ982978:ERK982978 FAV982978:FBG982978 FKR982978:FLC982978 FUN982978:FUY982978 GEJ982978:GEU982978 GOF982978:GOQ982978 GYB982978:GYM982978 HHX982978:HII982978 HRT982978:HSE982978 IBP982978:ICA982978 ILL982978:ILW982978 IVH982978:IVS982978 JFD982978:JFO982978 JOZ982978:JPK982978 JYV982978:JZG982978 KIR982978:KJC982978 KSN982978:KSY982978 LCJ982978:LCU982978 LMF982978:LMQ982978 LWB982978:LWM982978 MFX982978:MGI982978 MPT982978:MQE982978 MZP982978:NAA982978 NJL982978:NJW982978 NTH982978:NTS982978 ODD982978:ODO982978 OMZ982978:ONK982978 OWV982978:OXG982978 PGR982978:PHC982978 PQN982978:PQY982978 QAJ982978:QAU982978 QKF982978:QKQ982978 QUB982978:QUM982978 RDX982978:REI982978 RNT982978:ROE982978 RXP982978:RYA982978 SHL982978:SHW982978 SRH982978:SRS982978 TBD982978:TBO982978 TKZ982978:TLK982978 TUV982978:TVG982978 UER982978:UFC982978 UON982978:UOY982978 UYJ982978:UYU982978 VIF982978:VIQ982978 VSB982978:VSM982978 WBX982978:WCI982978 WLT982978:WME982978"/>
  </dataValidations>
  <printOptions horizontalCentered="1"/>
  <pageMargins left="0.11811023622047245" right="0.11811023622047245" top="0.54" bottom="0.19685039370078741" header="0.92" footer="0.51181102362204722"/>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85"/>
  <sheetViews>
    <sheetView tabSelected="1" view="pageBreakPreview" topLeftCell="A38" zoomScale="74" zoomScaleNormal="100" zoomScaleSheetLayoutView="74" workbookViewId="0">
      <selection activeCell="N30" sqref="N30"/>
    </sheetView>
  </sheetViews>
  <sheetFormatPr defaultColWidth="2.58203125" defaultRowHeight="13" x14ac:dyDescent="0.2"/>
  <cols>
    <col min="1" max="7" width="2.83203125" style="21" customWidth="1"/>
    <col min="8" max="17" width="2.58203125" style="21" customWidth="1"/>
    <col min="18" max="18" width="2.33203125" style="21" customWidth="1"/>
    <col min="19" max="20" width="2.58203125" style="21" customWidth="1"/>
    <col min="21" max="21" width="3.1640625" style="21" customWidth="1"/>
    <col min="22" max="22" width="4.58203125" style="21" customWidth="1"/>
    <col min="23" max="24" width="2.58203125" style="21" customWidth="1"/>
    <col min="25" max="25" width="6.1640625" style="21" customWidth="1"/>
    <col min="26" max="26" width="1.08203125" style="21" customWidth="1"/>
    <col min="27" max="27" width="7.5" style="21" customWidth="1"/>
    <col min="28" max="28" width="2.58203125" style="21" customWidth="1"/>
    <col min="29" max="29" width="4.08203125" style="21" customWidth="1"/>
    <col min="30" max="31" width="2.83203125" style="21" customWidth="1"/>
    <col min="32" max="251" width="2.58203125" style="21"/>
    <col min="252" max="284" width="2.58203125" style="21" customWidth="1"/>
    <col min="285" max="285" width="4.08203125" style="21" customWidth="1"/>
    <col min="286" max="287" width="2.83203125" style="21" customWidth="1"/>
    <col min="288" max="507" width="2.58203125" style="21"/>
    <col min="508" max="540" width="2.58203125" style="21" customWidth="1"/>
    <col min="541" max="541" width="4.08203125" style="21" customWidth="1"/>
    <col min="542" max="543" width="2.83203125" style="21" customWidth="1"/>
    <col min="544" max="763" width="2.58203125" style="21"/>
    <col min="764" max="796" width="2.58203125" style="21" customWidth="1"/>
    <col min="797" max="797" width="4.08203125" style="21" customWidth="1"/>
    <col min="798" max="799" width="2.83203125" style="21" customWidth="1"/>
    <col min="800" max="1019" width="2.58203125" style="21"/>
    <col min="1020" max="1052" width="2.58203125" style="21" customWidth="1"/>
    <col min="1053" max="1053" width="4.08203125" style="21" customWidth="1"/>
    <col min="1054" max="1055" width="2.83203125" style="21" customWidth="1"/>
    <col min="1056" max="1275" width="2.58203125" style="21"/>
    <col min="1276" max="1308" width="2.58203125" style="21" customWidth="1"/>
    <col min="1309" max="1309" width="4.08203125" style="21" customWidth="1"/>
    <col min="1310" max="1311" width="2.83203125" style="21" customWidth="1"/>
    <col min="1312" max="1531" width="2.58203125" style="21"/>
    <col min="1532" max="1564" width="2.58203125" style="21" customWidth="1"/>
    <col min="1565" max="1565" width="4.08203125" style="21" customWidth="1"/>
    <col min="1566" max="1567" width="2.83203125" style="21" customWidth="1"/>
    <col min="1568" max="1787" width="2.58203125" style="21"/>
    <col min="1788" max="1820" width="2.58203125" style="21" customWidth="1"/>
    <col min="1821" max="1821" width="4.08203125" style="21" customWidth="1"/>
    <col min="1822" max="1823" width="2.83203125" style="21" customWidth="1"/>
    <col min="1824" max="2043" width="2.58203125" style="21"/>
    <col min="2044" max="2076" width="2.58203125" style="21" customWidth="1"/>
    <col min="2077" max="2077" width="4.08203125" style="21" customWidth="1"/>
    <col min="2078" max="2079" width="2.83203125" style="21" customWidth="1"/>
    <col min="2080" max="2299" width="2.58203125" style="21"/>
    <col min="2300" max="2332" width="2.58203125" style="21" customWidth="1"/>
    <col min="2333" max="2333" width="4.08203125" style="21" customWidth="1"/>
    <col min="2334" max="2335" width="2.83203125" style="21" customWidth="1"/>
    <col min="2336" max="2555" width="2.58203125" style="21"/>
    <col min="2556" max="2588" width="2.58203125" style="21" customWidth="1"/>
    <col min="2589" max="2589" width="4.08203125" style="21" customWidth="1"/>
    <col min="2590" max="2591" width="2.83203125" style="21" customWidth="1"/>
    <col min="2592" max="2811" width="2.58203125" style="21"/>
    <col min="2812" max="2844" width="2.58203125" style="21" customWidth="1"/>
    <col min="2845" max="2845" width="4.08203125" style="21" customWidth="1"/>
    <col min="2846" max="2847" width="2.83203125" style="21" customWidth="1"/>
    <col min="2848" max="3067" width="2.58203125" style="21"/>
    <col min="3068" max="3100" width="2.58203125" style="21" customWidth="1"/>
    <col min="3101" max="3101" width="4.08203125" style="21" customWidth="1"/>
    <col min="3102" max="3103" width="2.83203125" style="21" customWidth="1"/>
    <col min="3104" max="3323" width="2.58203125" style="21"/>
    <col min="3324" max="3356" width="2.58203125" style="21" customWidth="1"/>
    <col min="3357" max="3357" width="4.08203125" style="21" customWidth="1"/>
    <col min="3358" max="3359" width="2.83203125" style="21" customWidth="1"/>
    <col min="3360" max="3579" width="2.58203125" style="21"/>
    <col min="3580" max="3612" width="2.58203125" style="21" customWidth="1"/>
    <col min="3613" max="3613" width="4.08203125" style="21" customWidth="1"/>
    <col min="3614" max="3615" width="2.83203125" style="21" customWidth="1"/>
    <col min="3616" max="3835" width="2.58203125" style="21"/>
    <col min="3836" max="3868" width="2.58203125" style="21" customWidth="1"/>
    <col min="3869" max="3869" width="4.08203125" style="21" customWidth="1"/>
    <col min="3870" max="3871" width="2.83203125" style="21" customWidth="1"/>
    <col min="3872" max="4091" width="2.58203125" style="21"/>
    <col min="4092" max="4124" width="2.58203125" style="21" customWidth="1"/>
    <col min="4125" max="4125" width="4.08203125" style="21" customWidth="1"/>
    <col min="4126" max="4127" width="2.83203125" style="21" customWidth="1"/>
    <col min="4128" max="4347" width="2.58203125" style="21"/>
    <col min="4348" max="4380" width="2.58203125" style="21" customWidth="1"/>
    <col min="4381" max="4381" width="4.08203125" style="21" customWidth="1"/>
    <col min="4382" max="4383" width="2.83203125" style="21" customWidth="1"/>
    <col min="4384" max="4603" width="2.58203125" style="21"/>
    <col min="4604" max="4636" width="2.58203125" style="21" customWidth="1"/>
    <col min="4637" max="4637" width="4.08203125" style="21" customWidth="1"/>
    <col min="4638" max="4639" width="2.83203125" style="21" customWidth="1"/>
    <col min="4640" max="4859" width="2.58203125" style="21"/>
    <col min="4860" max="4892" width="2.58203125" style="21" customWidth="1"/>
    <col min="4893" max="4893" width="4.08203125" style="21" customWidth="1"/>
    <col min="4894" max="4895" width="2.83203125" style="21" customWidth="1"/>
    <col min="4896" max="5115" width="2.58203125" style="21"/>
    <col min="5116" max="5148" width="2.58203125" style="21" customWidth="1"/>
    <col min="5149" max="5149" width="4.08203125" style="21" customWidth="1"/>
    <col min="5150" max="5151" width="2.83203125" style="21" customWidth="1"/>
    <col min="5152" max="5371" width="2.58203125" style="21"/>
    <col min="5372" max="5404" width="2.58203125" style="21" customWidth="1"/>
    <col min="5405" max="5405" width="4.08203125" style="21" customWidth="1"/>
    <col min="5406" max="5407" width="2.83203125" style="21" customWidth="1"/>
    <col min="5408" max="5627" width="2.58203125" style="21"/>
    <col min="5628" max="5660" width="2.58203125" style="21" customWidth="1"/>
    <col min="5661" max="5661" width="4.08203125" style="21" customWidth="1"/>
    <col min="5662" max="5663" width="2.83203125" style="21" customWidth="1"/>
    <col min="5664" max="5883" width="2.58203125" style="21"/>
    <col min="5884" max="5916" width="2.58203125" style="21" customWidth="1"/>
    <col min="5917" max="5917" width="4.08203125" style="21" customWidth="1"/>
    <col min="5918" max="5919" width="2.83203125" style="21" customWidth="1"/>
    <col min="5920" max="6139" width="2.58203125" style="21"/>
    <col min="6140" max="6172" width="2.58203125" style="21" customWidth="1"/>
    <col min="6173" max="6173" width="4.08203125" style="21" customWidth="1"/>
    <col min="6174" max="6175" width="2.83203125" style="21" customWidth="1"/>
    <col min="6176" max="6395" width="2.58203125" style="21"/>
    <col min="6396" max="6428" width="2.58203125" style="21" customWidth="1"/>
    <col min="6429" max="6429" width="4.08203125" style="21" customWidth="1"/>
    <col min="6430" max="6431" width="2.83203125" style="21" customWidth="1"/>
    <col min="6432" max="6651" width="2.58203125" style="21"/>
    <col min="6652" max="6684" width="2.58203125" style="21" customWidth="1"/>
    <col min="6685" max="6685" width="4.08203125" style="21" customWidth="1"/>
    <col min="6686" max="6687" width="2.83203125" style="21" customWidth="1"/>
    <col min="6688" max="6907" width="2.58203125" style="21"/>
    <col min="6908" max="6940" width="2.58203125" style="21" customWidth="1"/>
    <col min="6941" max="6941" width="4.08203125" style="21" customWidth="1"/>
    <col min="6942" max="6943" width="2.83203125" style="21" customWidth="1"/>
    <col min="6944" max="7163" width="2.58203125" style="21"/>
    <col min="7164" max="7196" width="2.58203125" style="21" customWidth="1"/>
    <col min="7197" max="7197" width="4.08203125" style="21" customWidth="1"/>
    <col min="7198" max="7199" width="2.83203125" style="21" customWidth="1"/>
    <col min="7200" max="7419" width="2.58203125" style="21"/>
    <col min="7420" max="7452" width="2.58203125" style="21" customWidth="1"/>
    <col min="7453" max="7453" width="4.08203125" style="21" customWidth="1"/>
    <col min="7454" max="7455" width="2.83203125" style="21" customWidth="1"/>
    <col min="7456" max="7675" width="2.58203125" style="21"/>
    <col min="7676" max="7708" width="2.58203125" style="21" customWidth="1"/>
    <col min="7709" max="7709" width="4.08203125" style="21" customWidth="1"/>
    <col min="7710" max="7711" width="2.83203125" style="21" customWidth="1"/>
    <col min="7712" max="7931" width="2.58203125" style="21"/>
    <col min="7932" max="7964" width="2.58203125" style="21" customWidth="1"/>
    <col min="7965" max="7965" width="4.08203125" style="21" customWidth="1"/>
    <col min="7966" max="7967" width="2.83203125" style="21" customWidth="1"/>
    <col min="7968" max="8187" width="2.58203125" style="21"/>
    <col min="8188" max="8220" width="2.58203125" style="21" customWidth="1"/>
    <col min="8221" max="8221" width="4.08203125" style="21" customWidth="1"/>
    <col min="8222" max="8223" width="2.83203125" style="21" customWidth="1"/>
    <col min="8224" max="8443" width="2.58203125" style="21"/>
    <col min="8444" max="8476" width="2.58203125" style="21" customWidth="1"/>
    <col min="8477" max="8477" width="4.08203125" style="21" customWidth="1"/>
    <col min="8478" max="8479" width="2.83203125" style="21" customWidth="1"/>
    <col min="8480" max="8699" width="2.58203125" style="21"/>
    <col min="8700" max="8732" width="2.58203125" style="21" customWidth="1"/>
    <col min="8733" max="8733" width="4.08203125" style="21" customWidth="1"/>
    <col min="8734" max="8735" width="2.83203125" style="21" customWidth="1"/>
    <col min="8736" max="8955" width="2.58203125" style="21"/>
    <col min="8956" max="8988" width="2.58203125" style="21" customWidth="1"/>
    <col min="8989" max="8989" width="4.08203125" style="21" customWidth="1"/>
    <col min="8990" max="8991" width="2.83203125" style="21" customWidth="1"/>
    <col min="8992" max="9211" width="2.58203125" style="21"/>
    <col min="9212" max="9244" width="2.58203125" style="21" customWidth="1"/>
    <col min="9245" max="9245" width="4.08203125" style="21" customWidth="1"/>
    <col min="9246" max="9247" width="2.83203125" style="21" customWidth="1"/>
    <col min="9248" max="9467" width="2.58203125" style="21"/>
    <col min="9468" max="9500" width="2.58203125" style="21" customWidth="1"/>
    <col min="9501" max="9501" width="4.08203125" style="21" customWidth="1"/>
    <col min="9502" max="9503" width="2.83203125" style="21" customWidth="1"/>
    <col min="9504" max="9723" width="2.58203125" style="21"/>
    <col min="9724" max="9756" width="2.58203125" style="21" customWidth="1"/>
    <col min="9757" max="9757" width="4.08203125" style="21" customWidth="1"/>
    <col min="9758" max="9759" width="2.83203125" style="21" customWidth="1"/>
    <col min="9760" max="9979" width="2.58203125" style="21"/>
    <col min="9980" max="10012" width="2.58203125" style="21" customWidth="1"/>
    <col min="10013" max="10013" width="4.08203125" style="21" customWidth="1"/>
    <col min="10014" max="10015" width="2.83203125" style="21" customWidth="1"/>
    <col min="10016" max="10235" width="2.58203125" style="21"/>
    <col min="10236" max="10268" width="2.58203125" style="21" customWidth="1"/>
    <col min="10269" max="10269" width="4.08203125" style="21" customWidth="1"/>
    <col min="10270" max="10271" width="2.83203125" style="21" customWidth="1"/>
    <col min="10272" max="10491" width="2.58203125" style="21"/>
    <col min="10492" max="10524" width="2.58203125" style="21" customWidth="1"/>
    <col min="10525" max="10525" width="4.08203125" style="21" customWidth="1"/>
    <col min="10526" max="10527" width="2.83203125" style="21" customWidth="1"/>
    <col min="10528" max="10747" width="2.58203125" style="21"/>
    <col min="10748" max="10780" width="2.58203125" style="21" customWidth="1"/>
    <col min="10781" max="10781" width="4.08203125" style="21" customWidth="1"/>
    <col min="10782" max="10783" width="2.83203125" style="21" customWidth="1"/>
    <col min="10784" max="11003" width="2.58203125" style="21"/>
    <col min="11004" max="11036" width="2.58203125" style="21" customWidth="1"/>
    <col min="11037" max="11037" width="4.08203125" style="21" customWidth="1"/>
    <col min="11038" max="11039" width="2.83203125" style="21" customWidth="1"/>
    <col min="11040" max="11259" width="2.58203125" style="21"/>
    <col min="11260" max="11292" width="2.58203125" style="21" customWidth="1"/>
    <col min="11293" max="11293" width="4.08203125" style="21" customWidth="1"/>
    <col min="11294" max="11295" width="2.83203125" style="21" customWidth="1"/>
    <col min="11296" max="11515" width="2.58203125" style="21"/>
    <col min="11516" max="11548" width="2.58203125" style="21" customWidth="1"/>
    <col min="11549" max="11549" width="4.08203125" style="21" customWidth="1"/>
    <col min="11550" max="11551" width="2.83203125" style="21" customWidth="1"/>
    <col min="11552" max="11771" width="2.58203125" style="21"/>
    <col min="11772" max="11804" width="2.58203125" style="21" customWidth="1"/>
    <col min="11805" max="11805" width="4.08203125" style="21" customWidth="1"/>
    <col min="11806" max="11807" width="2.83203125" style="21" customWidth="1"/>
    <col min="11808" max="12027" width="2.58203125" style="21"/>
    <col min="12028" max="12060" width="2.58203125" style="21" customWidth="1"/>
    <col min="12061" max="12061" width="4.08203125" style="21" customWidth="1"/>
    <col min="12062" max="12063" width="2.83203125" style="21" customWidth="1"/>
    <col min="12064" max="12283" width="2.58203125" style="21"/>
    <col min="12284" max="12316" width="2.58203125" style="21" customWidth="1"/>
    <col min="12317" max="12317" width="4.08203125" style="21" customWidth="1"/>
    <col min="12318" max="12319" width="2.83203125" style="21" customWidth="1"/>
    <col min="12320" max="12539" width="2.58203125" style="21"/>
    <col min="12540" max="12572" width="2.58203125" style="21" customWidth="1"/>
    <col min="12573" max="12573" width="4.08203125" style="21" customWidth="1"/>
    <col min="12574" max="12575" width="2.83203125" style="21" customWidth="1"/>
    <col min="12576" max="12795" width="2.58203125" style="21"/>
    <col min="12796" max="12828" width="2.58203125" style="21" customWidth="1"/>
    <col min="12829" max="12829" width="4.08203125" style="21" customWidth="1"/>
    <col min="12830" max="12831" width="2.83203125" style="21" customWidth="1"/>
    <col min="12832" max="13051" width="2.58203125" style="21"/>
    <col min="13052" max="13084" width="2.58203125" style="21" customWidth="1"/>
    <col min="13085" max="13085" width="4.08203125" style="21" customWidth="1"/>
    <col min="13086" max="13087" width="2.83203125" style="21" customWidth="1"/>
    <col min="13088" max="13307" width="2.58203125" style="21"/>
    <col min="13308" max="13340" width="2.58203125" style="21" customWidth="1"/>
    <col min="13341" max="13341" width="4.08203125" style="21" customWidth="1"/>
    <col min="13342" max="13343" width="2.83203125" style="21" customWidth="1"/>
    <col min="13344" max="13563" width="2.58203125" style="21"/>
    <col min="13564" max="13596" width="2.58203125" style="21" customWidth="1"/>
    <col min="13597" max="13597" width="4.08203125" style="21" customWidth="1"/>
    <col min="13598" max="13599" width="2.83203125" style="21" customWidth="1"/>
    <col min="13600" max="13819" width="2.58203125" style="21"/>
    <col min="13820" max="13852" width="2.58203125" style="21" customWidth="1"/>
    <col min="13853" max="13853" width="4.08203125" style="21" customWidth="1"/>
    <col min="13854" max="13855" width="2.83203125" style="21" customWidth="1"/>
    <col min="13856" max="14075" width="2.58203125" style="21"/>
    <col min="14076" max="14108" width="2.58203125" style="21" customWidth="1"/>
    <col min="14109" max="14109" width="4.08203125" style="21" customWidth="1"/>
    <col min="14110" max="14111" width="2.83203125" style="21" customWidth="1"/>
    <col min="14112" max="14331" width="2.58203125" style="21"/>
    <col min="14332" max="14364" width="2.58203125" style="21" customWidth="1"/>
    <col min="14365" max="14365" width="4.08203125" style="21" customWidth="1"/>
    <col min="14366" max="14367" width="2.83203125" style="21" customWidth="1"/>
    <col min="14368" max="14587" width="2.58203125" style="21"/>
    <col min="14588" max="14620" width="2.58203125" style="21" customWidth="1"/>
    <col min="14621" max="14621" width="4.08203125" style="21" customWidth="1"/>
    <col min="14622" max="14623" width="2.83203125" style="21" customWidth="1"/>
    <col min="14624" max="14843" width="2.58203125" style="21"/>
    <col min="14844" max="14876" width="2.58203125" style="21" customWidth="1"/>
    <col min="14877" max="14877" width="4.08203125" style="21" customWidth="1"/>
    <col min="14878" max="14879" width="2.83203125" style="21" customWidth="1"/>
    <col min="14880" max="15099" width="2.58203125" style="21"/>
    <col min="15100" max="15132" width="2.58203125" style="21" customWidth="1"/>
    <col min="15133" max="15133" width="4.08203125" style="21" customWidth="1"/>
    <col min="15134" max="15135" width="2.83203125" style="21" customWidth="1"/>
    <col min="15136" max="15355" width="2.58203125" style="21"/>
    <col min="15356" max="15388" width="2.58203125" style="21" customWidth="1"/>
    <col min="15389" max="15389" width="4.08203125" style="21" customWidth="1"/>
    <col min="15390" max="15391" width="2.83203125" style="21" customWidth="1"/>
    <col min="15392" max="15611" width="2.58203125" style="21"/>
    <col min="15612" max="15644" width="2.58203125" style="21" customWidth="1"/>
    <col min="15645" max="15645" width="4.08203125" style="21" customWidth="1"/>
    <col min="15646" max="15647" width="2.83203125" style="21" customWidth="1"/>
    <col min="15648" max="15867" width="2.58203125" style="21"/>
    <col min="15868" max="15900" width="2.58203125" style="21" customWidth="1"/>
    <col min="15901" max="15901" width="4.08203125" style="21" customWidth="1"/>
    <col min="15902" max="15903" width="2.83203125" style="21" customWidth="1"/>
    <col min="15904" max="16123" width="2.58203125" style="21"/>
    <col min="16124" max="16156" width="2.58203125" style="21" customWidth="1"/>
    <col min="16157" max="16157" width="4.08203125" style="21" customWidth="1"/>
    <col min="16158" max="16159" width="2.83203125" style="21" customWidth="1"/>
    <col min="16160" max="16384" width="2.58203125" style="21"/>
  </cols>
  <sheetData>
    <row r="1" spans="1:67" ht="17.25" customHeight="1" x14ac:dyDescent="0.2">
      <c r="A1" s="303" t="s">
        <v>211</v>
      </c>
      <c r="B1" s="22"/>
      <c r="C1" s="22"/>
      <c r="D1" s="22"/>
      <c r="E1" s="22"/>
      <c r="F1" s="22"/>
      <c r="G1" s="22"/>
      <c r="M1" s="23"/>
      <c r="U1" s="24"/>
      <c r="AF1" s="63"/>
      <c r="AG1" s="63"/>
      <c r="AH1" s="63"/>
      <c r="AI1" s="63"/>
      <c r="AJ1" s="63"/>
      <c r="AK1" s="63"/>
      <c r="AL1" s="63"/>
      <c r="AM1" s="63"/>
      <c r="AN1" s="63"/>
      <c r="AO1" s="63"/>
      <c r="AP1" s="63"/>
      <c r="AQ1" s="63"/>
      <c r="AR1" s="327"/>
      <c r="AS1" s="327"/>
      <c r="AT1" s="327"/>
      <c r="AU1" s="327"/>
      <c r="AV1" s="327"/>
      <c r="AW1" s="327"/>
      <c r="AX1" s="327"/>
      <c r="AY1" s="327"/>
      <c r="AZ1" s="327"/>
      <c r="BA1" s="327"/>
      <c r="BB1" s="327"/>
      <c r="BC1" s="327"/>
      <c r="BD1" s="24"/>
      <c r="BE1" s="24"/>
      <c r="BF1" s="24"/>
      <c r="BG1" s="24"/>
      <c r="BH1" s="24"/>
      <c r="BI1" s="24"/>
      <c r="BJ1" s="24"/>
      <c r="BK1" s="24"/>
      <c r="BL1" s="24"/>
      <c r="BM1" s="327"/>
      <c r="BN1" s="327"/>
      <c r="BO1" s="327"/>
    </row>
    <row r="2" spans="1:67" ht="6" customHeight="1" x14ac:dyDescent="0.2">
      <c r="U2" s="24"/>
      <c r="V2" s="24"/>
      <c r="W2" s="24"/>
      <c r="X2" s="24"/>
      <c r="Y2" s="24"/>
      <c r="AF2" s="63"/>
      <c r="AG2" s="63"/>
      <c r="AH2" s="63"/>
      <c r="AI2" s="63"/>
      <c r="AJ2" s="63"/>
      <c r="AK2" s="63"/>
      <c r="AL2" s="63"/>
      <c r="AM2" s="63"/>
      <c r="AN2" s="63"/>
      <c r="AO2" s="63"/>
      <c r="AP2" s="63"/>
      <c r="AQ2" s="63"/>
      <c r="AR2" s="327"/>
      <c r="AS2" s="327"/>
      <c r="AT2" s="327"/>
      <c r="AU2" s="327"/>
      <c r="AV2" s="327"/>
      <c r="AW2" s="327"/>
      <c r="AX2" s="327"/>
      <c r="AY2" s="327"/>
      <c r="AZ2" s="327"/>
      <c r="BA2" s="327"/>
      <c r="BB2" s="327"/>
      <c r="BC2" s="327"/>
      <c r="BD2" s="24"/>
      <c r="BE2" s="24"/>
      <c r="BF2" s="24"/>
      <c r="BG2" s="24"/>
      <c r="BH2" s="24"/>
      <c r="BI2" s="24"/>
      <c r="BJ2" s="24"/>
      <c r="BK2" s="24"/>
      <c r="BL2" s="24"/>
      <c r="BM2" s="327"/>
      <c r="BN2" s="327"/>
      <c r="BO2" s="327"/>
    </row>
    <row r="3" spans="1:67" ht="16.5" x14ac:dyDescent="0.2">
      <c r="A3" s="470" t="s">
        <v>237</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F3" s="63"/>
      <c r="AG3" s="63"/>
      <c r="AH3" s="63"/>
      <c r="AI3" s="63"/>
      <c r="AJ3" s="63"/>
      <c r="AK3" s="63"/>
      <c r="AL3" s="63"/>
      <c r="AM3" s="63"/>
      <c r="AN3" s="63"/>
      <c r="AO3" s="63"/>
      <c r="AP3" s="63"/>
      <c r="AQ3" s="63"/>
      <c r="AR3" s="327"/>
      <c r="AS3" s="327"/>
      <c r="AT3" s="327"/>
      <c r="AU3" s="327"/>
      <c r="AV3" s="327"/>
      <c r="AW3" s="327"/>
      <c r="AX3" s="327"/>
      <c r="AY3" s="327"/>
      <c r="AZ3" s="327"/>
      <c r="BA3" s="327"/>
      <c r="BB3" s="327"/>
      <c r="BC3" s="327"/>
      <c r="BD3" s="327"/>
      <c r="BE3" s="327"/>
      <c r="BF3" s="327"/>
      <c r="BG3" s="327"/>
      <c r="BH3" s="24"/>
      <c r="BI3" s="24"/>
      <c r="BJ3" s="24"/>
      <c r="BK3" s="24"/>
      <c r="BL3" s="24"/>
      <c r="BM3" s="24"/>
      <c r="BN3" s="24"/>
      <c r="BO3" s="24"/>
    </row>
    <row r="4" spans="1:67" ht="16.5" x14ac:dyDescent="0.2">
      <c r="A4" s="470" t="s">
        <v>238</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F4" s="63"/>
      <c r="AG4" s="63"/>
      <c r="AH4" s="63"/>
      <c r="AI4" s="63"/>
      <c r="AJ4" s="63"/>
      <c r="AK4" s="63"/>
      <c r="AL4" s="63"/>
      <c r="AM4" s="63"/>
      <c r="AN4" s="63"/>
      <c r="AO4" s="63"/>
      <c r="AP4" s="63"/>
      <c r="AQ4" s="63"/>
      <c r="AR4" s="327"/>
      <c r="AS4" s="327"/>
      <c r="AT4" s="327"/>
      <c r="AU4" s="327"/>
      <c r="AV4" s="327"/>
      <c r="AW4" s="327"/>
      <c r="AX4" s="327"/>
      <c r="AY4" s="327"/>
      <c r="AZ4" s="327"/>
      <c r="BA4" s="327"/>
      <c r="BB4" s="327"/>
      <c r="BC4" s="327"/>
      <c r="BD4" s="327"/>
      <c r="BE4" s="327"/>
      <c r="BF4" s="327"/>
      <c r="BG4" s="327"/>
      <c r="BH4" s="24"/>
      <c r="BI4" s="24"/>
      <c r="BJ4" s="24"/>
      <c r="BK4" s="24"/>
      <c r="BL4" s="24"/>
      <c r="BM4" s="24"/>
      <c r="BN4" s="24"/>
      <c r="BO4" s="24"/>
    </row>
    <row r="5" spans="1:67" ht="21" customHeight="1" x14ac:dyDescent="0.2">
      <c r="G5" s="327"/>
      <c r="H5" s="327"/>
      <c r="I5" s="327"/>
      <c r="J5" s="327"/>
      <c r="K5" s="327"/>
      <c r="L5" s="327"/>
      <c r="M5" s="327"/>
      <c r="N5" s="327"/>
      <c r="O5" s="327"/>
      <c r="P5" s="327"/>
      <c r="Q5" s="327"/>
      <c r="AF5" s="63"/>
      <c r="AG5" s="63"/>
      <c r="AH5" s="63"/>
      <c r="AI5" s="63"/>
      <c r="AJ5" s="63"/>
      <c r="AK5" s="63"/>
      <c r="AL5" s="63"/>
      <c r="AM5" s="63"/>
      <c r="AN5" s="63"/>
      <c r="AO5" s="63"/>
      <c r="AP5" s="63"/>
      <c r="AQ5" s="63"/>
      <c r="AR5" s="327"/>
      <c r="AS5" s="327"/>
      <c r="AT5" s="327"/>
      <c r="AU5" s="327"/>
      <c r="AV5" s="327"/>
      <c r="AW5" s="327"/>
      <c r="AX5" s="327"/>
      <c r="AY5" s="327"/>
      <c r="AZ5" s="327"/>
      <c r="BA5" s="327"/>
      <c r="BB5" s="327"/>
      <c r="BC5" s="327"/>
      <c r="BD5" s="327"/>
      <c r="BE5" s="327"/>
      <c r="BF5" s="327"/>
      <c r="BG5" s="327"/>
      <c r="BH5" s="24"/>
      <c r="BI5" s="24"/>
      <c r="BJ5" s="24"/>
      <c r="BK5" s="24"/>
      <c r="BL5" s="24"/>
      <c r="BM5" s="24"/>
      <c r="BN5" s="24"/>
      <c r="BO5" s="24"/>
    </row>
    <row r="6" spans="1:67" ht="16" customHeight="1" x14ac:dyDescent="0.2">
      <c r="B6" s="327"/>
      <c r="C6" s="327"/>
      <c r="D6" s="327"/>
      <c r="F6" s="327"/>
      <c r="G6" s="327"/>
      <c r="H6" s="327"/>
      <c r="I6" s="327"/>
      <c r="J6" s="327"/>
      <c r="K6" s="327"/>
      <c r="W6" s="26"/>
      <c r="X6" s="21" t="s">
        <v>65</v>
      </c>
      <c r="Y6" s="26"/>
      <c r="Z6" s="499" t="s">
        <v>79</v>
      </c>
      <c r="AA6" s="499"/>
      <c r="AB6" s="499" t="s">
        <v>29</v>
      </c>
      <c r="AC6" s="499"/>
      <c r="AF6" s="63"/>
      <c r="AG6" s="63"/>
      <c r="AH6" s="63"/>
      <c r="AI6" s="63"/>
      <c r="AJ6" s="63"/>
      <c r="AK6" s="63"/>
      <c r="AL6" s="63"/>
      <c r="AM6" s="63"/>
      <c r="AN6" s="63"/>
      <c r="AO6" s="63"/>
      <c r="AP6" s="63"/>
      <c r="AQ6" s="63"/>
      <c r="AR6" s="327"/>
      <c r="AS6" s="327"/>
      <c r="AT6" s="327"/>
      <c r="AU6" s="327"/>
      <c r="AV6" s="327"/>
      <c r="AW6" s="327"/>
      <c r="AX6" s="327"/>
      <c r="AY6" s="327"/>
      <c r="AZ6" s="327"/>
      <c r="BA6" s="327"/>
      <c r="BB6" s="327"/>
      <c r="BC6" s="327"/>
      <c r="BD6" s="327"/>
      <c r="BE6" s="327"/>
      <c r="BF6" s="327"/>
      <c r="BG6" s="327"/>
      <c r="BH6" s="24"/>
      <c r="BI6" s="24"/>
      <c r="BJ6" s="24"/>
      <c r="BK6" s="24"/>
      <c r="BL6" s="24"/>
      <c r="BM6" s="24"/>
      <c r="BN6" s="24"/>
      <c r="BO6" s="24"/>
    </row>
    <row r="7" spans="1:67" ht="15" customHeight="1" x14ac:dyDescent="0.2">
      <c r="B7" s="327"/>
      <c r="C7" s="327"/>
      <c r="D7" s="327"/>
      <c r="E7" s="327"/>
      <c r="F7" s="327"/>
      <c r="G7" s="327"/>
      <c r="H7" s="327"/>
      <c r="I7" s="327"/>
      <c r="J7" s="327"/>
      <c r="K7" s="327"/>
      <c r="AF7" s="63"/>
      <c r="AG7" s="63"/>
      <c r="AH7" s="63"/>
      <c r="AI7" s="63"/>
      <c r="AJ7" s="63"/>
      <c r="AK7" s="63"/>
      <c r="AL7" s="63"/>
      <c r="AM7" s="63"/>
      <c r="AN7" s="63"/>
      <c r="AO7" s="63"/>
      <c r="AP7" s="63"/>
      <c r="AQ7" s="63"/>
      <c r="AR7" s="327"/>
      <c r="AS7" s="327"/>
      <c r="AT7" s="327"/>
      <c r="AU7" s="327"/>
      <c r="AV7" s="327"/>
      <c r="AW7" s="327"/>
      <c r="AX7" s="327"/>
      <c r="AY7" s="327"/>
      <c r="AZ7" s="327"/>
      <c r="BA7" s="327"/>
      <c r="BB7" s="327"/>
      <c r="BC7" s="327"/>
      <c r="BD7" s="327"/>
      <c r="BE7" s="327"/>
      <c r="BF7" s="327"/>
      <c r="BG7" s="327"/>
      <c r="BH7" s="24"/>
      <c r="BI7" s="24"/>
      <c r="BJ7" s="24"/>
      <c r="BK7" s="24"/>
      <c r="BL7" s="24"/>
      <c r="BM7" s="24"/>
      <c r="BN7" s="24"/>
      <c r="BO7" s="24"/>
    </row>
    <row r="8" spans="1:67" ht="16.5" customHeight="1" x14ac:dyDescent="0.2">
      <c r="A8" s="21" t="s">
        <v>232</v>
      </c>
      <c r="H8" s="327"/>
      <c r="I8" s="327"/>
      <c r="J8" s="327"/>
      <c r="K8" s="327"/>
      <c r="P8" s="21" t="s">
        <v>66</v>
      </c>
      <c r="U8" s="501"/>
      <c r="V8" s="501"/>
      <c r="W8" s="501"/>
      <c r="X8" s="501"/>
      <c r="Y8" s="501"/>
      <c r="Z8" s="501"/>
      <c r="AA8" s="501"/>
      <c r="AB8" s="501"/>
      <c r="AC8" s="501"/>
      <c r="AF8" s="63"/>
      <c r="AG8" s="63"/>
      <c r="AH8" s="63"/>
      <c r="AI8" s="63"/>
      <c r="AJ8" s="63"/>
      <c r="AK8" s="63"/>
      <c r="AL8" s="63"/>
      <c r="AM8" s="63"/>
      <c r="AN8" s="63"/>
      <c r="AO8" s="63"/>
      <c r="AP8" s="63"/>
      <c r="AQ8" s="63"/>
      <c r="AR8" s="327"/>
      <c r="AS8" s="327"/>
      <c r="AT8" s="327"/>
      <c r="AU8" s="327"/>
      <c r="AV8" s="327"/>
      <c r="AW8" s="327"/>
      <c r="AX8" s="327"/>
      <c r="AY8" s="327"/>
      <c r="AZ8" s="327"/>
      <c r="BA8" s="327"/>
      <c r="BB8" s="327"/>
      <c r="BC8" s="327"/>
      <c r="BD8" s="327"/>
      <c r="BE8" s="327"/>
      <c r="BF8" s="327"/>
      <c r="BG8" s="327"/>
      <c r="BH8" s="24"/>
      <c r="BI8" s="24"/>
      <c r="BJ8" s="24"/>
      <c r="BK8" s="24"/>
      <c r="BL8" s="24"/>
      <c r="BM8" s="24"/>
      <c r="BN8" s="24"/>
      <c r="BO8" s="24"/>
    </row>
    <row r="9" spans="1:67" ht="16.5" customHeight="1" x14ac:dyDescent="0.2">
      <c r="B9" s="327"/>
      <c r="C9" s="327"/>
      <c r="D9" s="327"/>
      <c r="E9" s="327"/>
      <c r="F9" s="327"/>
      <c r="G9" s="327"/>
      <c r="H9" s="327"/>
      <c r="I9" s="327"/>
      <c r="J9" s="327"/>
      <c r="K9" s="327"/>
      <c r="P9" s="21" t="s">
        <v>120</v>
      </c>
      <c r="U9" s="501"/>
      <c r="V9" s="501"/>
      <c r="W9" s="501"/>
      <c r="X9" s="501"/>
      <c r="Y9" s="501"/>
      <c r="Z9" s="501"/>
      <c r="AA9" s="501"/>
      <c r="AB9" s="501"/>
      <c r="AC9" s="501"/>
      <c r="AF9" s="63"/>
      <c r="AG9" s="63"/>
      <c r="AH9" s="63"/>
      <c r="AI9" s="63"/>
      <c r="AJ9" s="63"/>
      <c r="AK9" s="63"/>
      <c r="AL9" s="63"/>
      <c r="AM9" s="63"/>
      <c r="AN9" s="63"/>
      <c r="AO9" s="63"/>
      <c r="AP9" s="63"/>
      <c r="AQ9" s="63"/>
      <c r="AR9" s="327"/>
      <c r="AS9" s="327"/>
      <c r="AT9" s="327"/>
      <c r="AU9" s="327"/>
      <c r="AV9" s="327"/>
      <c r="AW9" s="327"/>
      <c r="AX9" s="327"/>
      <c r="AY9" s="327"/>
      <c r="AZ9" s="327"/>
      <c r="BA9" s="327"/>
      <c r="BB9" s="327"/>
      <c r="BC9" s="327"/>
      <c r="BD9" s="327"/>
      <c r="BE9" s="327"/>
      <c r="BF9" s="327"/>
      <c r="BG9" s="327"/>
      <c r="BH9" s="24"/>
      <c r="BI9" s="24"/>
      <c r="BJ9" s="24"/>
      <c r="BK9" s="24"/>
      <c r="BL9" s="24"/>
      <c r="BM9" s="24"/>
      <c r="BN9" s="24"/>
      <c r="BO9" s="24"/>
    </row>
    <row r="10" spans="1:67" ht="16.5" customHeight="1" x14ac:dyDescent="0.2">
      <c r="B10" s="327"/>
      <c r="C10" s="327"/>
      <c r="D10" s="327"/>
      <c r="E10" s="327"/>
      <c r="F10" s="327"/>
      <c r="G10" s="327"/>
      <c r="H10" s="327"/>
      <c r="I10" s="327"/>
      <c r="J10" s="327"/>
      <c r="K10" s="327"/>
      <c r="P10" s="21" t="s">
        <v>68</v>
      </c>
      <c r="U10" s="279"/>
      <c r="V10" s="279"/>
      <c r="W10" s="279"/>
      <c r="X10" s="279"/>
      <c r="Y10" s="279"/>
      <c r="Z10" s="279"/>
      <c r="AA10" s="279"/>
      <c r="AB10" s="279"/>
      <c r="AC10" s="64"/>
      <c r="AF10" s="63"/>
      <c r="AG10" s="63"/>
      <c r="AH10" s="63"/>
      <c r="AI10" s="63"/>
      <c r="AJ10" s="63"/>
      <c r="AK10" s="63"/>
      <c r="AL10" s="63"/>
      <c r="AM10" s="63"/>
      <c r="AN10" s="63"/>
      <c r="AO10" s="63"/>
      <c r="AP10" s="63"/>
      <c r="AQ10" s="63"/>
      <c r="AR10" s="327"/>
      <c r="AS10" s="327"/>
      <c r="AT10" s="327"/>
      <c r="AU10" s="327"/>
      <c r="AV10" s="327"/>
      <c r="AW10" s="327"/>
      <c r="AX10" s="327"/>
      <c r="AY10" s="327"/>
      <c r="AZ10" s="327"/>
      <c r="BA10" s="327"/>
      <c r="BB10" s="327"/>
      <c r="BC10" s="327"/>
      <c r="BD10" s="327"/>
      <c r="BE10" s="327"/>
      <c r="BF10" s="327"/>
      <c r="BG10" s="327"/>
      <c r="BH10" s="24"/>
      <c r="BI10" s="24"/>
      <c r="BJ10" s="24"/>
      <c r="BK10" s="24"/>
      <c r="BL10" s="24"/>
      <c r="BM10" s="24"/>
      <c r="BN10" s="24"/>
      <c r="BO10" s="24"/>
    </row>
    <row r="11" spans="1:67" ht="29.25" customHeight="1" x14ac:dyDescent="0.2">
      <c r="B11" s="327"/>
      <c r="C11" s="327"/>
      <c r="D11" s="327"/>
      <c r="E11" s="327"/>
      <c r="F11" s="327"/>
      <c r="G11" s="327"/>
      <c r="H11" s="327"/>
      <c r="I11" s="327"/>
      <c r="J11" s="327"/>
      <c r="K11" s="327"/>
      <c r="V11" s="26"/>
      <c r="AH11" s="327"/>
      <c r="AI11" s="327"/>
      <c r="AJ11" s="327"/>
      <c r="AK11" s="327"/>
      <c r="AL11" s="327"/>
      <c r="AM11" s="327"/>
      <c r="AN11" s="327"/>
      <c r="AO11" s="327"/>
      <c r="AP11" s="327"/>
      <c r="AQ11" s="327"/>
      <c r="AR11" s="327"/>
      <c r="AS11" s="327"/>
      <c r="AT11" s="327"/>
      <c r="AU11" s="327"/>
      <c r="AV11" s="327"/>
      <c r="AW11" s="327"/>
      <c r="AX11" s="327"/>
      <c r="AY11" s="327"/>
      <c r="AZ11" s="327"/>
      <c r="BA11" s="327"/>
      <c r="BB11" s="327"/>
      <c r="BC11" s="327"/>
      <c r="BD11" s="327"/>
      <c r="BE11" s="327"/>
      <c r="BF11" s="327"/>
      <c r="BG11" s="327"/>
      <c r="BH11" s="24"/>
      <c r="BI11" s="24"/>
      <c r="BJ11" s="24"/>
      <c r="BK11" s="24"/>
      <c r="BL11" s="24"/>
      <c r="BM11" s="24"/>
      <c r="BN11" s="24"/>
      <c r="BO11" s="24"/>
    </row>
    <row r="12" spans="1:67" ht="16" customHeight="1" x14ac:dyDescent="0.2">
      <c r="B12" s="21" t="s">
        <v>208</v>
      </c>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24"/>
      <c r="BI12" s="24"/>
      <c r="BJ12" s="24"/>
      <c r="BK12" s="24"/>
      <c r="BL12" s="24"/>
      <c r="BM12" s="24"/>
      <c r="BN12" s="24"/>
      <c r="BO12" s="24"/>
    </row>
    <row r="13" spans="1:67" ht="16" customHeight="1" x14ac:dyDescent="0.2">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7"/>
      <c r="BF13" s="327"/>
      <c r="BG13" s="327"/>
      <c r="BH13" s="24"/>
      <c r="BI13" s="24"/>
      <c r="BJ13" s="24"/>
      <c r="BK13" s="24"/>
      <c r="BL13" s="24"/>
      <c r="BM13" s="24"/>
      <c r="BN13" s="24"/>
      <c r="BO13" s="24"/>
    </row>
    <row r="14" spans="1:67" ht="16" customHeight="1" x14ac:dyDescent="0.2">
      <c r="A14" s="112" t="s">
        <v>187</v>
      </c>
      <c r="B14" s="112"/>
      <c r="C14" s="112"/>
      <c r="D14" s="112"/>
      <c r="E14" s="112"/>
      <c r="F14" s="112"/>
      <c r="G14" s="112"/>
      <c r="H14" s="112"/>
      <c r="I14" s="112"/>
      <c r="J14" s="112"/>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24"/>
      <c r="BI14" s="24"/>
      <c r="BJ14" s="24"/>
      <c r="BK14" s="24"/>
      <c r="BL14" s="24"/>
      <c r="BM14" s="24"/>
      <c r="BN14" s="24"/>
      <c r="BO14" s="24"/>
    </row>
    <row r="15" spans="1:67" ht="5.25" customHeight="1" thickBot="1" x14ac:dyDescent="0.25">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24"/>
      <c r="BI15" s="24"/>
      <c r="BJ15" s="24"/>
      <c r="BK15" s="24"/>
      <c r="BL15" s="24"/>
      <c r="BM15" s="24"/>
      <c r="BN15" s="24"/>
      <c r="BO15" s="24"/>
    </row>
    <row r="16" spans="1:67" ht="22.5" customHeight="1" thickBot="1" x14ac:dyDescent="0.25">
      <c r="A16" s="1055" t="s">
        <v>77</v>
      </c>
      <c r="B16" s="1056"/>
      <c r="C16" s="1056"/>
      <c r="D16" s="1056"/>
      <c r="E16" s="1056"/>
      <c r="F16" s="1056"/>
      <c r="G16" s="1057"/>
      <c r="H16" s="280"/>
      <c r="I16" s="281"/>
      <c r="J16" s="281"/>
      <c r="K16" s="281"/>
      <c r="L16" s="281"/>
      <c r="M16" s="281"/>
      <c r="N16" s="281"/>
      <c r="O16" s="281"/>
      <c r="P16" s="281"/>
      <c r="Q16" s="282"/>
      <c r="R16" s="113"/>
      <c r="S16" s="113"/>
      <c r="T16" s="113"/>
      <c r="U16" s="113"/>
      <c r="V16" s="113"/>
      <c r="W16" s="113"/>
      <c r="X16" s="113"/>
      <c r="Y16" s="113"/>
      <c r="Z16" s="113"/>
      <c r="AA16" s="113"/>
      <c r="AB16" s="113"/>
      <c r="AC16" s="113"/>
      <c r="AD16" s="327"/>
      <c r="AE16" s="327"/>
      <c r="AH16" s="28"/>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row>
    <row r="17" spans="1:70" s="34" customFormat="1" ht="15" customHeight="1" x14ac:dyDescent="0.2">
      <c r="A17" s="1058" t="s">
        <v>114</v>
      </c>
      <c r="B17" s="537"/>
      <c r="C17" s="537"/>
      <c r="D17" s="537"/>
      <c r="E17" s="537"/>
      <c r="F17" s="537"/>
      <c r="G17" s="538"/>
      <c r="H17" s="1059"/>
      <c r="I17" s="1060"/>
      <c r="J17" s="1060"/>
      <c r="K17" s="1060"/>
      <c r="L17" s="1060"/>
      <c r="M17" s="1060"/>
      <c r="N17" s="1060"/>
      <c r="O17" s="1060"/>
      <c r="P17" s="1060"/>
      <c r="Q17" s="1060"/>
      <c r="R17" s="1060"/>
      <c r="S17" s="1060"/>
      <c r="T17" s="1060"/>
      <c r="U17" s="1060"/>
      <c r="V17" s="1060"/>
      <c r="W17" s="1060"/>
      <c r="X17" s="515"/>
      <c r="Y17" s="515"/>
      <c r="Z17" s="515"/>
      <c r="AA17" s="515"/>
      <c r="AB17" s="515"/>
      <c r="AC17" s="516"/>
      <c r="AD17" s="25"/>
      <c r="AE17" s="25"/>
      <c r="AF17" s="25"/>
      <c r="AG17" s="25"/>
      <c r="AH17" s="33"/>
      <c r="AI17" s="25"/>
      <c r="AJ17" s="48"/>
      <c r="AK17" s="48"/>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row>
    <row r="18" spans="1:70" s="34" customFormat="1" ht="26.25" customHeight="1" x14ac:dyDescent="0.2">
      <c r="A18" s="1050" t="s">
        <v>113</v>
      </c>
      <c r="B18" s="549"/>
      <c r="C18" s="549"/>
      <c r="D18" s="549"/>
      <c r="E18" s="549"/>
      <c r="F18" s="549"/>
      <c r="G18" s="550"/>
      <c r="H18" s="1052"/>
      <c r="I18" s="1053"/>
      <c r="J18" s="1053"/>
      <c r="K18" s="1053"/>
      <c r="L18" s="1053"/>
      <c r="M18" s="1053"/>
      <c r="N18" s="1053"/>
      <c r="O18" s="1053"/>
      <c r="P18" s="1053"/>
      <c r="Q18" s="1053"/>
      <c r="R18" s="1053"/>
      <c r="S18" s="1053"/>
      <c r="T18" s="1053"/>
      <c r="U18" s="1053"/>
      <c r="V18" s="1053"/>
      <c r="W18" s="1053"/>
      <c r="X18" s="1053"/>
      <c r="Y18" s="1053"/>
      <c r="Z18" s="1053"/>
      <c r="AA18" s="1053"/>
      <c r="AB18" s="1053"/>
      <c r="AC18" s="1054"/>
      <c r="AD18" s="25"/>
      <c r="AE18" s="25"/>
      <c r="AF18" s="25"/>
      <c r="AG18" s="25"/>
      <c r="AH18" s="3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row>
    <row r="19" spans="1:70" ht="16" customHeight="1" x14ac:dyDescent="0.2">
      <c r="A19" s="506" t="s">
        <v>112</v>
      </c>
      <c r="B19" s="443"/>
      <c r="C19" s="443"/>
      <c r="D19" s="443"/>
      <c r="E19" s="443"/>
      <c r="F19" s="443"/>
      <c r="G19" s="444"/>
      <c r="H19" s="465" t="s">
        <v>71</v>
      </c>
      <c r="I19" s="466"/>
      <c r="J19" s="466"/>
      <c r="K19" s="466"/>
      <c r="L19" s="458"/>
      <c r="M19" s="458"/>
      <c r="N19" s="29" t="s">
        <v>9</v>
      </c>
      <c r="O19" s="459"/>
      <c r="P19" s="459"/>
      <c r="Q19" s="459"/>
      <c r="R19" s="29" t="s">
        <v>10</v>
      </c>
      <c r="S19" s="62"/>
      <c r="T19" s="29"/>
      <c r="U19" s="29"/>
      <c r="V19" s="29"/>
      <c r="W19" s="29"/>
      <c r="X19" s="29"/>
      <c r="Y19" s="29"/>
      <c r="Z19" s="29"/>
      <c r="AA19" s="29"/>
      <c r="AB19" s="29"/>
      <c r="AC19" s="30"/>
      <c r="AD19" s="25"/>
      <c r="AE19" s="25"/>
      <c r="AH19" s="35"/>
      <c r="AI19" s="327"/>
      <c r="AJ19" s="327"/>
      <c r="AK19" s="327"/>
      <c r="AL19" s="327"/>
      <c r="AM19" s="327"/>
      <c r="AN19" s="327"/>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row>
    <row r="20" spans="1:70" ht="16" customHeight="1" x14ac:dyDescent="0.2">
      <c r="A20" s="1051"/>
      <c r="B20" s="552"/>
      <c r="C20" s="552"/>
      <c r="D20" s="552"/>
      <c r="E20" s="552"/>
      <c r="F20" s="552"/>
      <c r="G20" s="553"/>
      <c r="H20" s="478"/>
      <c r="I20" s="460"/>
      <c r="J20" s="460"/>
      <c r="K20" s="25" t="s">
        <v>56</v>
      </c>
      <c r="L20" s="48" t="s">
        <v>59</v>
      </c>
      <c r="M20" s="460"/>
      <c r="N20" s="460"/>
      <c r="O20" s="460"/>
      <c r="P20" s="460"/>
      <c r="Q20" s="50" t="s">
        <v>20</v>
      </c>
      <c r="R20" s="460"/>
      <c r="S20" s="461"/>
      <c r="T20" s="461"/>
      <c r="U20" s="461"/>
      <c r="V20" s="461"/>
      <c r="W20" s="461"/>
      <c r="X20" s="461"/>
      <c r="Y20" s="461"/>
      <c r="Z20" s="461"/>
      <c r="AA20" s="461"/>
      <c r="AB20" s="461"/>
      <c r="AC20" s="462"/>
      <c r="AD20" s="25"/>
      <c r="AE20" s="25"/>
      <c r="AH20" s="35"/>
      <c r="AI20" s="327"/>
      <c r="AJ20" s="327"/>
      <c r="AK20" s="327"/>
      <c r="AL20" s="327"/>
      <c r="AM20" s="327"/>
      <c r="AN20" s="327"/>
      <c r="AO20" s="25"/>
      <c r="AP20" s="25"/>
      <c r="AQ20" s="25"/>
      <c r="AR20" s="25"/>
      <c r="AS20" s="48"/>
      <c r="AT20" s="48"/>
      <c r="AU20" s="25"/>
      <c r="AV20" s="25"/>
      <c r="AW20" s="25"/>
      <c r="AX20" s="25"/>
      <c r="AY20" s="48"/>
      <c r="AZ20" s="48"/>
      <c r="BA20" s="25"/>
      <c r="BB20" s="327"/>
      <c r="BC20" s="25"/>
      <c r="BD20" s="327"/>
      <c r="BE20" s="25"/>
      <c r="BF20" s="25"/>
      <c r="BG20" s="25"/>
      <c r="BH20" s="25"/>
      <c r="BI20" s="25"/>
      <c r="BJ20" s="25"/>
      <c r="BK20" s="25"/>
      <c r="BL20" s="25"/>
      <c r="BM20" s="25"/>
      <c r="BN20" s="25"/>
      <c r="BO20" s="25"/>
    </row>
    <row r="21" spans="1:70" ht="16" customHeight="1" x14ac:dyDescent="0.2">
      <c r="A21" s="1051"/>
      <c r="B21" s="552"/>
      <c r="C21" s="552"/>
      <c r="D21" s="552"/>
      <c r="E21" s="552"/>
      <c r="F21" s="552"/>
      <c r="G21" s="553"/>
      <c r="H21" s="479"/>
      <c r="I21" s="480"/>
      <c r="J21" s="480"/>
      <c r="K21" s="31" t="s">
        <v>58</v>
      </c>
      <c r="L21" s="49" t="s">
        <v>57</v>
      </c>
      <c r="M21" s="480"/>
      <c r="N21" s="480"/>
      <c r="O21" s="480"/>
      <c r="P21" s="480"/>
      <c r="Q21" s="49" t="s">
        <v>22</v>
      </c>
      <c r="R21" s="463"/>
      <c r="S21" s="463"/>
      <c r="T21" s="463"/>
      <c r="U21" s="463"/>
      <c r="V21" s="463"/>
      <c r="W21" s="463"/>
      <c r="X21" s="463"/>
      <c r="Y21" s="463"/>
      <c r="Z21" s="463"/>
      <c r="AA21" s="463"/>
      <c r="AB21" s="463"/>
      <c r="AC21" s="464"/>
      <c r="AD21" s="25"/>
      <c r="AE21" s="25"/>
      <c r="AH21" s="35"/>
      <c r="AI21" s="327"/>
      <c r="AJ21" s="327"/>
      <c r="AK21" s="327"/>
      <c r="AL21" s="327"/>
      <c r="AM21" s="327"/>
      <c r="AN21" s="327"/>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row>
    <row r="22" spans="1:70" ht="16" customHeight="1" x14ac:dyDescent="0.2">
      <c r="A22" s="445"/>
      <c r="B22" s="446"/>
      <c r="C22" s="446"/>
      <c r="D22" s="446"/>
      <c r="E22" s="446"/>
      <c r="F22" s="446"/>
      <c r="G22" s="447"/>
      <c r="H22" s="454" t="s">
        <v>111</v>
      </c>
      <c r="I22" s="455"/>
      <c r="J22" s="455"/>
      <c r="K22" s="455"/>
      <c r="L22" s="455"/>
      <c r="M22" s="455"/>
      <c r="N22" s="456"/>
      <c r="O22" s="456"/>
      <c r="P22" s="456"/>
      <c r="Q22" s="456"/>
      <c r="R22" s="456"/>
      <c r="S22" s="456"/>
      <c r="T22" s="456"/>
      <c r="U22" s="456"/>
      <c r="V22" s="456"/>
      <c r="W22" s="456"/>
      <c r="X22" s="456"/>
      <c r="Y22" s="456"/>
      <c r="Z22" s="456"/>
      <c r="AA22" s="456"/>
      <c r="AB22" s="456"/>
      <c r="AC22" s="457"/>
      <c r="AD22" s="25"/>
      <c r="AE22" s="25"/>
      <c r="AH22" s="35"/>
      <c r="AI22" s="327"/>
      <c r="AJ22" s="327"/>
      <c r="AK22" s="327"/>
      <c r="AL22" s="327"/>
      <c r="AM22" s="327"/>
      <c r="AN22" s="327"/>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row>
    <row r="23" spans="1:70" s="34" customFormat="1" ht="22.5" customHeight="1" x14ac:dyDescent="0.2">
      <c r="A23" s="1023" t="s">
        <v>188</v>
      </c>
      <c r="B23" s="537"/>
      <c r="C23" s="537"/>
      <c r="D23" s="537"/>
      <c r="E23" s="537"/>
      <c r="F23" s="537"/>
      <c r="G23" s="538"/>
      <c r="H23" s="1040" t="s">
        <v>391</v>
      </c>
      <c r="I23" s="1041"/>
      <c r="J23" s="1041"/>
      <c r="K23" s="1041"/>
      <c r="L23" s="1041"/>
      <c r="M23" s="1041"/>
      <c r="N23" s="1041"/>
      <c r="O23" s="1041"/>
      <c r="P23" s="1041"/>
      <c r="Q23" s="1041"/>
      <c r="R23" s="1041"/>
      <c r="S23" s="1041"/>
      <c r="T23" s="1041"/>
      <c r="U23" s="1041"/>
      <c r="V23" s="1041"/>
      <c r="W23" s="1041"/>
      <c r="X23" s="1041"/>
      <c r="Y23" s="1041"/>
      <c r="Z23" s="1041"/>
      <c r="AA23" s="1041"/>
      <c r="AB23" s="1041"/>
      <c r="AC23" s="1042"/>
      <c r="AD23" s="327"/>
      <c r="AE23" s="327"/>
      <c r="AF23" s="25"/>
      <c r="AG23" s="25"/>
      <c r="AH23" s="35"/>
      <c r="AI23" s="25"/>
      <c r="AJ23" s="48"/>
      <c r="AK23" s="48"/>
      <c r="AL23" s="25"/>
      <c r="AM23" s="25"/>
      <c r="AN23" s="25"/>
      <c r="AO23" s="25"/>
      <c r="AP23" s="25"/>
      <c r="AQ23" s="25"/>
      <c r="AR23" s="25"/>
      <c r="AS23" s="25"/>
      <c r="AT23" s="25"/>
      <c r="AU23" s="25"/>
      <c r="AV23" s="25"/>
      <c r="AW23" s="25"/>
      <c r="AX23" s="25"/>
      <c r="AY23" s="25"/>
      <c r="AZ23" s="25"/>
      <c r="BA23" s="25"/>
      <c r="BB23" s="48"/>
      <c r="BC23" s="48"/>
      <c r="BD23" s="327"/>
      <c r="BE23" s="327"/>
      <c r="BF23" s="327"/>
      <c r="BG23" s="517"/>
      <c r="BH23" s="517"/>
      <c r="BI23" s="517"/>
      <c r="BJ23" s="517"/>
      <c r="BK23" s="517"/>
      <c r="BL23" s="517"/>
      <c r="BM23" s="517"/>
      <c r="BN23" s="517"/>
      <c r="BO23" s="517"/>
      <c r="BP23" s="25"/>
      <c r="BQ23" s="25"/>
      <c r="BR23" s="25"/>
    </row>
    <row r="24" spans="1:70" s="34" customFormat="1" ht="22.5" customHeight="1" x14ac:dyDescent="0.2">
      <c r="A24" s="1024"/>
      <c r="B24" s="539"/>
      <c r="C24" s="539"/>
      <c r="D24" s="539"/>
      <c r="E24" s="539"/>
      <c r="F24" s="539"/>
      <c r="G24" s="540"/>
      <c r="H24" s="1040" t="s">
        <v>392</v>
      </c>
      <c r="I24" s="1041"/>
      <c r="J24" s="1041"/>
      <c r="K24" s="1041"/>
      <c r="L24" s="1041"/>
      <c r="M24" s="1041"/>
      <c r="N24" s="1041"/>
      <c r="O24" s="1041"/>
      <c r="P24" s="1041"/>
      <c r="Q24" s="1041"/>
      <c r="R24" s="1041"/>
      <c r="S24" s="1041"/>
      <c r="T24" s="1041"/>
      <c r="U24" s="1041"/>
      <c r="V24" s="1041"/>
      <c r="W24" s="1041"/>
      <c r="X24" s="1041"/>
      <c r="Y24" s="1041"/>
      <c r="Z24" s="1041"/>
      <c r="AA24" s="1041"/>
      <c r="AB24" s="1041"/>
      <c r="AC24" s="1042"/>
      <c r="AD24" s="327"/>
      <c r="AE24" s="327"/>
      <c r="AF24" s="25"/>
      <c r="AG24" s="25"/>
      <c r="AH24" s="35"/>
      <c r="AI24" s="25"/>
      <c r="AJ24" s="48"/>
      <c r="AK24" s="48"/>
      <c r="AL24" s="25"/>
      <c r="AM24" s="25"/>
      <c r="AN24" s="25"/>
      <c r="AO24" s="25"/>
      <c r="AP24" s="25"/>
      <c r="AQ24" s="25"/>
      <c r="AR24" s="25"/>
      <c r="AS24" s="25"/>
      <c r="AT24" s="25"/>
      <c r="AU24" s="25"/>
      <c r="AV24" s="25"/>
      <c r="AW24" s="25"/>
      <c r="AX24" s="25"/>
      <c r="AY24" s="25"/>
      <c r="AZ24" s="25"/>
      <c r="BA24" s="25"/>
      <c r="BB24" s="48"/>
      <c r="BC24" s="48"/>
      <c r="BD24" s="327"/>
      <c r="BE24" s="327"/>
      <c r="BF24" s="327"/>
      <c r="BG24" s="517"/>
      <c r="BH24" s="517"/>
      <c r="BI24" s="517"/>
      <c r="BJ24" s="517"/>
      <c r="BK24" s="517"/>
      <c r="BL24" s="517"/>
      <c r="BM24" s="517"/>
      <c r="BN24" s="517"/>
      <c r="BO24" s="517"/>
      <c r="BP24" s="25"/>
      <c r="BQ24" s="25"/>
      <c r="BR24" s="25"/>
    </row>
    <row r="25" spans="1:70" s="34" customFormat="1" ht="14.25" customHeight="1" x14ac:dyDescent="0.2">
      <c r="A25" s="1025" t="s">
        <v>190</v>
      </c>
      <c r="B25" s="1026"/>
      <c r="C25" s="1026"/>
      <c r="D25" s="1026"/>
      <c r="E25" s="1026"/>
      <c r="F25" s="1026"/>
      <c r="G25" s="1027"/>
      <c r="H25" s="1033" t="s">
        <v>114</v>
      </c>
      <c r="I25" s="535"/>
      <c r="J25" s="535"/>
      <c r="K25" s="535"/>
      <c r="L25" s="536"/>
      <c r="M25" s="1046"/>
      <c r="N25" s="1046"/>
      <c r="O25" s="1046"/>
      <c r="P25" s="1046"/>
      <c r="Q25" s="1046"/>
      <c r="R25" s="1046"/>
      <c r="S25" s="1046"/>
      <c r="T25" s="1046"/>
      <c r="U25" s="1046"/>
      <c r="V25" s="1046"/>
      <c r="W25" s="1046"/>
      <c r="X25" s="1046"/>
      <c r="Y25" s="1046"/>
      <c r="Z25" s="1046"/>
      <c r="AA25" s="1046"/>
      <c r="AB25" s="1046"/>
      <c r="AC25" s="1047"/>
      <c r="AD25" s="327"/>
      <c r="AE25" s="327"/>
      <c r="AF25" s="25"/>
      <c r="AG25" s="25"/>
      <c r="AH25" s="35"/>
      <c r="AI25" s="25"/>
      <c r="AJ25" s="48"/>
      <c r="AK25" s="48"/>
      <c r="AL25" s="25"/>
      <c r="AM25" s="25"/>
      <c r="AN25" s="25"/>
      <c r="AO25" s="25"/>
      <c r="AP25" s="25"/>
      <c r="AQ25" s="25"/>
      <c r="AR25" s="25"/>
      <c r="AS25" s="25"/>
      <c r="AT25" s="25"/>
      <c r="AU25" s="25"/>
      <c r="AV25" s="25"/>
      <c r="AW25" s="25"/>
      <c r="AX25" s="25"/>
      <c r="AY25" s="25"/>
      <c r="AZ25" s="25"/>
      <c r="BA25" s="25"/>
      <c r="BB25" s="48"/>
      <c r="BC25" s="48"/>
      <c r="BD25" s="327"/>
      <c r="BE25" s="327"/>
      <c r="BF25" s="327"/>
      <c r="BG25" s="517"/>
      <c r="BH25" s="517"/>
      <c r="BI25" s="517"/>
      <c r="BJ25" s="517"/>
      <c r="BK25" s="517"/>
      <c r="BL25" s="517"/>
      <c r="BM25" s="517"/>
      <c r="BN25" s="517"/>
      <c r="BO25" s="517"/>
      <c r="BP25" s="25"/>
      <c r="BQ25" s="25"/>
      <c r="BR25" s="25"/>
    </row>
    <row r="26" spans="1:70" s="34" customFormat="1" ht="26.25" customHeight="1" x14ac:dyDescent="0.2">
      <c r="A26" s="1023"/>
      <c r="B26" s="1028"/>
      <c r="C26" s="1028"/>
      <c r="D26" s="1028"/>
      <c r="E26" s="1028"/>
      <c r="F26" s="1028"/>
      <c r="G26" s="1029"/>
      <c r="H26" s="1034" t="s">
        <v>189</v>
      </c>
      <c r="I26" s="1035"/>
      <c r="J26" s="1035"/>
      <c r="K26" s="1035"/>
      <c r="L26" s="1036"/>
      <c r="M26" s="1048"/>
      <c r="N26" s="1048"/>
      <c r="O26" s="1048"/>
      <c r="P26" s="1048"/>
      <c r="Q26" s="1048"/>
      <c r="R26" s="1048"/>
      <c r="S26" s="1048"/>
      <c r="T26" s="1048"/>
      <c r="U26" s="1048"/>
      <c r="V26" s="1048"/>
      <c r="W26" s="1048"/>
      <c r="X26" s="1048"/>
      <c r="Y26" s="1048"/>
      <c r="Z26" s="1048"/>
      <c r="AA26" s="1048"/>
      <c r="AB26" s="1048"/>
      <c r="AC26" s="1049"/>
      <c r="AD26" s="327"/>
      <c r="AE26" s="327"/>
      <c r="AF26" s="25"/>
      <c r="AG26" s="25"/>
      <c r="AH26" s="35"/>
      <c r="AI26" s="25"/>
      <c r="AJ26" s="48"/>
      <c r="AK26" s="48"/>
      <c r="AL26" s="25"/>
      <c r="AM26" s="25"/>
      <c r="AN26" s="25"/>
      <c r="AO26" s="25"/>
      <c r="AP26" s="25"/>
      <c r="AQ26" s="25"/>
      <c r="AR26" s="25"/>
      <c r="AS26" s="25"/>
      <c r="AT26" s="25"/>
      <c r="AU26" s="25"/>
      <c r="AV26" s="25"/>
      <c r="AW26" s="25"/>
      <c r="AX26" s="25"/>
      <c r="AY26" s="25"/>
      <c r="AZ26" s="25"/>
      <c r="BA26" s="25"/>
      <c r="BB26" s="48"/>
      <c r="BC26" s="48"/>
      <c r="BD26" s="327"/>
      <c r="BE26" s="327"/>
      <c r="BF26" s="327"/>
      <c r="BG26" s="517"/>
      <c r="BH26" s="517"/>
      <c r="BI26" s="517"/>
      <c r="BJ26" s="517"/>
      <c r="BK26" s="517"/>
      <c r="BL26" s="517"/>
      <c r="BM26" s="517"/>
      <c r="BN26" s="517"/>
      <c r="BO26" s="517"/>
      <c r="BP26" s="25"/>
      <c r="BQ26" s="25"/>
      <c r="BR26" s="25"/>
    </row>
    <row r="27" spans="1:70" s="34" customFormat="1" ht="20.25" customHeight="1" x14ac:dyDescent="0.2">
      <c r="A27" s="1030"/>
      <c r="B27" s="1031"/>
      <c r="C27" s="1031"/>
      <c r="D27" s="1031"/>
      <c r="E27" s="1031"/>
      <c r="F27" s="1031"/>
      <c r="G27" s="1032"/>
      <c r="H27" s="1037" t="s">
        <v>191</v>
      </c>
      <c r="I27" s="1038"/>
      <c r="J27" s="1038"/>
      <c r="K27" s="1038"/>
      <c r="L27" s="1039"/>
      <c r="M27" s="1043"/>
      <c r="N27" s="1043"/>
      <c r="O27" s="1043"/>
      <c r="P27" s="1043"/>
      <c r="Q27" s="1043"/>
      <c r="R27" s="1043"/>
      <c r="S27" s="1043"/>
      <c r="T27" s="448" t="s">
        <v>192</v>
      </c>
      <c r="U27" s="449"/>
      <c r="V27" s="449"/>
      <c r="W27" s="1044"/>
      <c r="X27" s="1043"/>
      <c r="Y27" s="1043"/>
      <c r="Z27" s="1043"/>
      <c r="AA27" s="1043"/>
      <c r="AB27" s="1043"/>
      <c r="AC27" s="1045"/>
      <c r="AD27" s="327"/>
      <c r="AE27" s="327"/>
      <c r="AF27" s="25"/>
      <c r="AG27" s="25"/>
      <c r="AH27" s="35"/>
      <c r="AI27" s="25"/>
      <c r="AJ27" s="48"/>
      <c r="AK27" s="48"/>
      <c r="AL27" s="25"/>
      <c r="AM27" s="25"/>
      <c r="AN27" s="25"/>
      <c r="AO27" s="25"/>
      <c r="AP27" s="25"/>
      <c r="AQ27" s="25"/>
      <c r="AR27" s="25"/>
      <c r="AS27" s="25"/>
      <c r="AT27" s="25"/>
      <c r="AU27" s="25"/>
      <c r="AV27" s="25"/>
      <c r="AW27" s="25"/>
      <c r="AX27" s="25"/>
      <c r="AY27" s="25"/>
      <c r="AZ27" s="25"/>
      <c r="BA27" s="25"/>
      <c r="BB27" s="48"/>
      <c r="BC27" s="48"/>
      <c r="BD27" s="327"/>
      <c r="BE27" s="327"/>
      <c r="BF27" s="327"/>
      <c r="BG27" s="517"/>
      <c r="BH27" s="517"/>
      <c r="BI27" s="517"/>
      <c r="BJ27" s="517"/>
      <c r="BK27" s="517"/>
      <c r="BL27" s="517"/>
      <c r="BM27" s="517"/>
      <c r="BN27" s="517"/>
      <c r="BO27" s="517"/>
      <c r="BP27" s="25"/>
      <c r="BQ27" s="25"/>
      <c r="BR27" s="25"/>
    </row>
    <row r="28" spans="1:70" ht="17.25" customHeight="1" x14ac:dyDescent="0.2">
      <c r="A28" s="114"/>
      <c r="AD28" s="327"/>
      <c r="AE28" s="327"/>
      <c r="AH28" s="38"/>
      <c r="AI28" s="39"/>
      <c r="AJ28" s="39"/>
      <c r="AK28" s="39"/>
      <c r="AL28" s="39"/>
      <c r="AM28" s="39"/>
      <c r="AN28" s="39"/>
      <c r="AO28" s="50"/>
      <c r="AP28" s="50"/>
      <c r="AQ28" s="327"/>
      <c r="AR28" s="327"/>
      <c r="AS28" s="327"/>
      <c r="AT28" s="327"/>
      <c r="AU28" s="327"/>
      <c r="AV28" s="327"/>
      <c r="AW28" s="327"/>
      <c r="AX28" s="327"/>
      <c r="AY28" s="40"/>
      <c r="AZ28" s="327"/>
      <c r="BA28" s="327"/>
      <c r="BB28" s="327"/>
      <c r="BC28" s="327"/>
      <c r="BD28" s="327"/>
      <c r="BE28" s="327"/>
      <c r="BF28" s="327"/>
      <c r="BG28" s="327"/>
      <c r="BH28" s="327"/>
      <c r="BI28" s="327"/>
      <c r="BJ28" s="327"/>
      <c r="BK28" s="327"/>
      <c r="BL28" s="327"/>
      <c r="BM28" s="327"/>
      <c r="BN28" s="327"/>
      <c r="BO28" s="327"/>
    </row>
    <row r="29" spans="1:70" ht="17.25" customHeight="1" x14ac:dyDescent="0.2">
      <c r="A29" s="114"/>
      <c r="AD29" s="327"/>
      <c r="AE29" s="327"/>
      <c r="AH29" s="38"/>
      <c r="AI29" s="39"/>
      <c r="AJ29" s="39"/>
      <c r="AK29" s="39"/>
      <c r="AL29" s="39"/>
      <c r="AM29" s="39"/>
      <c r="AN29" s="39"/>
      <c r="AO29" s="50"/>
      <c r="AP29" s="50"/>
      <c r="AQ29" s="327"/>
      <c r="AR29" s="327"/>
      <c r="AS29" s="327"/>
      <c r="AT29" s="327"/>
      <c r="AU29" s="327"/>
      <c r="AV29" s="327"/>
      <c r="AW29" s="327"/>
      <c r="AX29" s="327"/>
      <c r="AY29" s="40"/>
      <c r="AZ29" s="327"/>
      <c r="BA29" s="327"/>
      <c r="BB29" s="327"/>
      <c r="BC29" s="327"/>
      <c r="BD29" s="327"/>
      <c r="BE29" s="327"/>
      <c r="BF29" s="327"/>
      <c r="BG29" s="327"/>
      <c r="BH29" s="327"/>
      <c r="BI29" s="327"/>
      <c r="BJ29" s="327"/>
      <c r="BK29" s="327"/>
      <c r="BL29" s="327"/>
      <c r="BM29" s="327"/>
      <c r="BN29" s="327"/>
      <c r="BO29" s="327"/>
    </row>
    <row r="30" spans="1:70" ht="16" customHeight="1" x14ac:dyDescent="0.2">
      <c r="A30" s="112" t="s">
        <v>193</v>
      </c>
      <c r="B30" s="112"/>
      <c r="C30" s="112"/>
      <c r="D30" s="112"/>
      <c r="E30" s="112"/>
      <c r="F30" s="112"/>
      <c r="G30" s="112"/>
      <c r="H30" s="112"/>
      <c r="I30" s="112"/>
      <c r="J30" s="112"/>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24"/>
      <c r="BI30" s="24"/>
      <c r="BJ30" s="24"/>
      <c r="BK30" s="24"/>
      <c r="BL30" s="24"/>
      <c r="BM30" s="24"/>
      <c r="BN30" s="24"/>
      <c r="BO30" s="24"/>
    </row>
    <row r="31" spans="1:70" ht="5.25" customHeight="1" x14ac:dyDescent="0.2">
      <c r="A31" s="112"/>
      <c r="B31" s="112"/>
      <c r="C31" s="112"/>
      <c r="D31" s="112"/>
      <c r="E31" s="112"/>
      <c r="F31" s="112"/>
      <c r="G31" s="112"/>
      <c r="H31" s="112"/>
      <c r="I31" s="112"/>
      <c r="J31" s="112"/>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24"/>
      <c r="BI31" s="24"/>
      <c r="BJ31" s="24"/>
      <c r="BK31" s="24"/>
      <c r="BL31" s="24"/>
      <c r="BM31" s="24"/>
      <c r="BN31" s="24"/>
      <c r="BO31" s="24"/>
    </row>
    <row r="32" spans="1:70" ht="19.5" customHeight="1" x14ac:dyDescent="0.2">
      <c r="A32" s="448" t="s">
        <v>194</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50"/>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24"/>
      <c r="BI32" s="24"/>
      <c r="BJ32" s="24"/>
      <c r="BK32" s="24"/>
      <c r="BL32" s="24"/>
      <c r="BM32" s="24"/>
      <c r="BN32" s="24"/>
      <c r="BO32" s="24"/>
    </row>
    <row r="33" spans="1:67" ht="21" customHeight="1" x14ac:dyDescent="0.2">
      <c r="A33" s="996" t="s">
        <v>249</v>
      </c>
      <c r="B33" s="997"/>
      <c r="C33" s="997"/>
      <c r="D33" s="997"/>
      <c r="E33" s="997"/>
      <c r="F33" s="997"/>
      <c r="G33" s="997"/>
      <c r="H33" s="997"/>
      <c r="I33" s="997"/>
      <c r="J33" s="997"/>
      <c r="K33" s="997"/>
      <c r="L33" s="997"/>
      <c r="M33" s="997"/>
      <c r="N33" s="997"/>
      <c r="O33" s="997"/>
      <c r="P33" s="998"/>
      <c r="Q33" s="997" t="s">
        <v>374</v>
      </c>
      <c r="R33" s="997"/>
      <c r="S33" s="997"/>
      <c r="T33" s="997"/>
      <c r="U33" s="997"/>
      <c r="V33" s="997"/>
      <c r="W33" s="997"/>
      <c r="X33" s="997"/>
      <c r="Y33" s="997"/>
      <c r="Z33" s="997"/>
      <c r="AA33" s="997"/>
      <c r="AB33" s="997"/>
      <c r="AC33" s="998"/>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24"/>
      <c r="BI33" s="24"/>
      <c r="BJ33" s="24"/>
      <c r="BK33" s="24"/>
      <c r="BL33" s="24"/>
      <c r="BM33" s="24"/>
      <c r="BN33" s="24"/>
      <c r="BO33" s="24"/>
    </row>
    <row r="34" spans="1:67" ht="15.75" customHeight="1" x14ac:dyDescent="0.2">
      <c r="A34" s="999"/>
      <c r="B34" s="1000"/>
      <c r="C34" s="1000"/>
      <c r="D34" s="1000"/>
      <c r="E34" s="1000"/>
      <c r="F34" s="1000"/>
      <c r="G34" s="1000"/>
      <c r="H34" s="1000"/>
      <c r="I34" s="1000"/>
      <c r="J34" s="1000"/>
      <c r="K34" s="1000"/>
      <c r="L34" s="1000"/>
      <c r="M34" s="1000"/>
      <c r="N34" s="1000"/>
      <c r="O34" s="1000"/>
      <c r="P34" s="1001"/>
      <c r="Q34" s="1000"/>
      <c r="R34" s="1000"/>
      <c r="S34" s="1000"/>
      <c r="T34" s="1000"/>
      <c r="U34" s="1000"/>
      <c r="V34" s="1000"/>
      <c r="W34" s="1000"/>
      <c r="X34" s="1000"/>
      <c r="Y34" s="1000"/>
      <c r="Z34" s="1000"/>
      <c r="AA34" s="1000"/>
      <c r="AB34" s="1000"/>
      <c r="AC34" s="1001"/>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24"/>
      <c r="BI34" s="24"/>
      <c r="BJ34" s="24"/>
      <c r="BK34" s="24"/>
      <c r="BL34" s="24"/>
      <c r="BM34" s="24"/>
      <c r="BN34" s="24"/>
      <c r="BO34" s="24"/>
    </row>
    <row r="35" spans="1:67" ht="15.75" customHeight="1" x14ac:dyDescent="0.2">
      <c r="A35" s="1002"/>
      <c r="B35" s="1003"/>
      <c r="C35" s="1003"/>
      <c r="D35" s="1003"/>
      <c r="E35" s="1003"/>
      <c r="F35" s="1003"/>
      <c r="G35" s="1003"/>
      <c r="H35" s="1003"/>
      <c r="I35" s="1003"/>
      <c r="J35" s="1003"/>
      <c r="K35" s="1003"/>
      <c r="L35" s="1003"/>
      <c r="M35" s="1003"/>
      <c r="N35" s="1003"/>
      <c r="O35" s="1003"/>
      <c r="P35" s="1004"/>
      <c r="Q35" s="1003"/>
      <c r="R35" s="1003"/>
      <c r="S35" s="1003"/>
      <c r="T35" s="1003"/>
      <c r="U35" s="1003"/>
      <c r="V35" s="1003"/>
      <c r="W35" s="1003"/>
      <c r="X35" s="1003"/>
      <c r="Y35" s="1003"/>
      <c r="Z35" s="1003"/>
      <c r="AA35" s="1003"/>
      <c r="AB35" s="1003"/>
      <c r="AC35" s="1004"/>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24"/>
      <c r="BI35" s="24"/>
      <c r="BJ35" s="24"/>
      <c r="BK35" s="24"/>
      <c r="BL35" s="24"/>
      <c r="BM35" s="24"/>
      <c r="BN35" s="24"/>
      <c r="BO35" s="24"/>
    </row>
    <row r="36" spans="1:67" ht="15.75" customHeight="1" x14ac:dyDescent="0.2">
      <c r="A36" s="1002"/>
      <c r="B36" s="1003"/>
      <c r="C36" s="1003"/>
      <c r="D36" s="1003"/>
      <c r="E36" s="1003"/>
      <c r="F36" s="1003"/>
      <c r="G36" s="1003"/>
      <c r="H36" s="1003"/>
      <c r="I36" s="1003"/>
      <c r="J36" s="1003"/>
      <c r="K36" s="1003"/>
      <c r="L36" s="1003"/>
      <c r="M36" s="1003"/>
      <c r="N36" s="1003"/>
      <c r="O36" s="1003"/>
      <c r="P36" s="1004"/>
      <c r="Q36" s="1003"/>
      <c r="R36" s="1003"/>
      <c r="S36" s="1003"/>
      <c r="T36" s="1003"/>
      <c r="U36" s="1003"/>
      <c r="V36" s="1003"/>
      <c r="W36" s="1003"/>
      <c r="X36" s="1003"/>
      <c r="Y36" s="1003"/>
      <c r="Z36" s="1003"/>
      <c r="AA36" s="1003"/>
      <c r="AB36" s="1003"/>
      <c r="AC36" s="1004"/>
      <c r="AD36" s="327"/>
      <c r="AE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row>
    <row r="37" spans="1:67" ht="15.75" customHeight="1" x14ac:dyDescent="0.2">
      <c r="A37" s="1002"/>
      <c r="B37" s="1003"/>
      <c r="C37" s="1003"/>
      <c r="D37" s="1003"/>
      <c r="E37" s="1003"/>
      <c r="F37" s="1003"/>
      <c r="G37" s="1003"/>
      <c r="H37" s="1003"/>
      <c r="I37" s="1003"/>
      <c r="J37" s="1003"/>
      <c r="K37" s="1003"/>
      <c r="L37" s="1003"/>
      <c r="M37" s="1003"/>
      <c r="N37" s="1003"/>
      <c r="O37" s="1003"/>
      <c r="P37" s="1004"/>
      <c r="Q37" s="1003"/>
      <c r="R37" s="1003"/>
      <c r="S37" s="1003"/>
      <c r="T37" s="1003"/>
      <c r="U37" s="1003"/>
      <c r="V37" s="1003"/>
      <c r="W37" s="1003"/>
      <c r="X37" s="1003"/>
      <c r="Y37" s="1003"/>
      <c r="Z37" s="1003"/>
      <c r="AA37" s="1003"/>
      <c r="AB37" s="1003"/>
      <c r="AC37" s="1004"/>
      <c r="AD37" s="327"/>
      <c r="AE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row>
    <row r="38" spans="1:67" ht="15.75" customHeight="1" x14ac:dyDescent="0.2">
      <c r="A38" s="1002"/>
      <c r="B38" s="1003"/>
      <c r="C38" s="1003"/>
      <c r="D38" s="1003"/>
      <c r="E38" s="1003"/>
      <c r="F38" s="1003"/>
      <c r="G38" s="1003"/>
      <c r="H38" s="1003"/>
      <c r="I38" s="1003"/>
      <c r="J38" s="1003"/>
      <c r="K38" s="1003"/>
      <c r="L38" s="1003"/>
      <c r="M38" s="1003"/>
      <c r="N38" s="1003"/>
      <c r="O38" s="1003"/>
      <c r="P38" s="1004"/>
      <c r="Q38" s="1003"/>
      <c r="R38" s="1003"/>
      <c r="S38" s="1003"/>
      <c r="T38" s="1003"/>
      <c r="U38" s="1003"/>
      <c r="V38" s="1003"/>
      <c r="W38" s="1003"/>
      <c r="X38" s="1003"/>
      <c r="Y38" s="1003"/>
      <c r="Z38" s="1003"/>
      <c r="AA38" s="1003"/>
      <c r="AB38" s="1003"/>
      <c r="AC38" s="1004"/>
    </row>
    <row r="39" spans="1:67" ht="15.75" customHeight="1" x14ac:dyDescent="0.2">
      <c r="A39" s="1002"/>
      <c r="B39" s="1003"/>
      <c r="C39" s="1003"/>
      <c r="D39" s="1003"/>
      <c r="E39" s="1003"/>
      <c r="F39" s="1003"/>
      <c r="G39" s="1003"/>
      <c r="H39" s="1003"/>
      <c r="I39" s="1003"/>
      <c r="J39" s="1003"/>
      <c r="K39" s="1003"/>
      <c r="L39" s="1003"/>
      <c r="M39" s="1003"/>
      <c r="N39" s="1003"/>
      <c r="O39" s="1003"/>
      <c r="P39" s="1004"/>
      <c r="Q39" s="1003"/>
      <c r="R39" s="1003"/>
      <c r="S39" s="1003"/>
      <c r="T39" s="1003"/>
      <c r="U39" s="1003"/>
      <c r="V39" s="1003"/>
      <c r="W39" s="1003"/>
      <c r="X39" s="1003"/>
      <c r="Y39" s="1003"/>
      <c r="Z39" s="1003"/>
      <c r="AA39" s="1003"/>
      <c r="AB39" s="1003"/>
      <c r="AC39" s="1004"/>
    </row>
    <row r="40" spans="1:67" ht="15.75" customHeight="1" x14ac:dyDescent="0.2">
      <c r="A40" s="475"/>
      <c r="B40" s="476"/>
      <c r="C40" s="476"/>
      <c r="D40" s="476"/>
      <c r="E40" s="476"/>
      <c r="F40" s="476"/>
      <c r="G40" s="476"/>
      <c r="H40" s="476"/>
      <c r="I40" s="476"/>
      <c r="J40" s="476"/>
      <c r="K40" s="476"/>
      <c r="L40" s="476"/>
      <c r="M40" s="476"/>
      <c r="N40" s="476"/>
      <c r="O40" s="476"/>
      <c r="P40" s="477"/>
      <c r="Q40" s="476"/>
      <c r="R40" s="476"/>
      <c r="S40" s="476"/>
      <c r="T40" s="476"/>
      <c r="U40" s="476"/>
      <c r="V40" s="476"/>
      <c r="W40" s="476"/>
      <c r="X40" s="476"/>
      <c r="Y40" s="476"/>
      <c r="Z40" s="476"/>
      <c r="AA40" s="476"/>
      <c r="AB40" s="476"/>
      <c r="AC40" s="477"/>
    </row>
    <row r="41" spans="1:67" ht="21.75" customHeight="1" x14ac:dyDescent="0.2">
      <c r="A41" s="448" t="s">
        <v>78</v>
      </c>
      <c r="B41" s="449"/>
      <c r="C41" s="449"/>
      <c r="D41" s="449"/>
      <c r="E41" s="449"/>
      <c r="F41" s="449"/>
      <c r="G41" s="449"/>
      <c r="H41" s="449"/>
      <c r="I41" s="449"/>
      <c r="J41" s="449"/>
      <c r="K41" s="449"/>
      <c r="L41" s="449"/>
      <c r="M41" s="449"/>
      <c r="N41" s="449"/>
      <c r="O41" s="449"/>
      <c r="P41" s="450"/>
      <c r="Q41" s="1017" t="s">
        <v>375</v>
      </c>
      <c r="R41" s="1017"/>
      <c r="S41" s="1017"/>
      <c r="T41" s="1017"/>
      <c r="U41" s="1017"/>
      <c r="V41" s="1017"/>
      <c r="W41" s="1017"/>
      <c r="X41" s="1017"/>
      <c r="Y41" s="1017"/>
      <c r="Z41" s="1017"/>
      <c r="AA41" s="1017"/>
      <c r="AB41" s="1017"/>
      <c r="AC41" s="1018"/>
      <c r="AF41" s="327"/>
    </row>
    <row r="42" spans="1:67" ht="15.75" customHeight="1" x14ac:dyDescent="0.2">
      <c r="E42" s="41"/>
      <c r="AD42" s="327"/>
      <c r="AE42" s="327"/>
    </row>
    <row r="43" spans="1:67" ht="15.75" customHeight="1" x14ac:dyDescent="0.2">
      <c r="E43" s="41"/>
    </row>
    <row r="44" spans="1:67" ht="15.75" customHeight="1" x14ac:dyDescent="0.2">
      <c r="E44" s="41"/>
    </row>
    <row r="45" spans="1:67" ht="15.75" customHeight="1" x14ac:dyDescent="0.2">
      <c r="E45" s="41"/>
    </row>
    <row r="46" spans="1:67" ht="15.75" customHeight="1" x14ac:dyDescent="0.2">
      <c r="E46" s="41"/>
    </row>
    <row r="47" spans="1:67" ht="15.75" customHeight="1" x14ac:dyDescent="0.2">
      <c r="E47" s="41"/>
    </row>
    <row r="48" spans="1:67" ht="15.75" customHeight="1" x14ac:dyDescent="0.2">
      <c r="E48" s="41"/>
    </row>
    <row r="49" spans="1:67" ht="15.75" customHeight="1" x14ac:dyDescent="0.2">
      <c r="E49" s="41"/>
    </row>
    <row r="50" spans="1:67" ht="15.75" customHeight="1" x14ac:dyDescent="0.2">
      <c r="E50" s="41"/>
    </row>
    <row r="51" spans="1:67" ht="16" customHeight="1" x14ac:dyDescent="0.2">
      <c r="A51" s="112" t="s">
        <v>239</v>
      </c>
      <c r="B51" s="112"/>
      <c r="C51" s="112"/>
      <c r="D51" s="112"/>
      <c r="E51" s="112"/>
      <c r="F51" s="112"/>
      <c r="G51" s="112"/>
      <c r="H51" s="112"/>
      <c r="I51" s="112"/>
      <c r="J51" s="112"/>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c r="BF51" s="327"/>
      <c r="BG51" s="327"/>
      <c r="BH51" s="24"/>
      <c r="BI51" s="24"/>
      <c r="BJ51" s="24"/>
      <c r="BK51" s="24"/>
      <c r="BL51" s="24"/>
      <c r="BM51" s="24"/>
      <c r="BN51" s="24"/>
      <c r="BO51" s="24"/>
    </row>
    <row r="52" spans="1:67" ht="15.5" customHeight="1" x14ac:dyDescent="0.2"/>
    <row r="53" spans="1:67" ht="31.5" customHeight="1" thickBot="1" x14ac:dyDescent="0.25">
      <c r="A53" s="1019" t="s">
        <v>80</v>
      </c>
      <c r="B53" s="1020"/>
      <c r="C53" s="1020"/>
      <c r="D53" s="1020"/>
      <c r="E53" s="1020"/>
      <c r="F53" s="1020"/>
      <c r="G53" s="1020"/>
      <c r="H53" s="1020"/>
      <c r="I53" s="1020"/>
      <c r="J53" s="1020"/>
      <c r="K53" s="1020"/>
      <c r="L53" s="1020"/>
      <c r="M53" s="1020"/>
      <c r="N53" s="1020"/>
      <c r="O53" s="1020"/>
      <c r="P53" s="1020"/>
      <c r="Q53" s="1020"/>
      <c r="R53" s="1020"/>
      <c r="S53" s="1020"/>
      <c r="T53" s="1020"/>
      <c r="U53" s="1020"/>
      <c r="V53" s="1020"/>
      <c r="W53" s="1020"/>
      <c r="X53" s="1020"/>
      <c r="Y53" s="1020"/>
      <c r="Z53" s="1020"/>
      <c r="AA53" s="283" t="s">
        <v>376</v>
      </c>
      <c r="AB53" s="1021" t="s">
        <v>390</v>
      </c>
      <c r="AC53" s="1022"/>
    </row>
    <row r="54" spans="1:67" ht="19.5" customHeight="1" thickTop="1" x14ac:dyDescent="0.2">
      <c r="A54" s="1014" t="s">
        <v>393</v>
      </c>
      <c r="B54" s="1015"/>
      <c r="C54" s="1015"/>
      <c r="D54" s="1015"/>
      <c r="E54" s="1015"/>
      <c r="F54" s="1015"/>
      <c r="G54" s="1015"/>
      <c r="H54" s="1015"/>
      <c r="I54" s="1015"/>
      <c r="J54" s="1015"/>
      <c r="K54" s="1015"/>
      <c r="L54" s="1015"/>
      <c r="M54" s="1016"/>
      <c r="N54" s="962">
        <v>1</v>
      </c>
      <c r="O54" s="963"/>
      <c r="P54" s="964" t="s">
        <v>195</v>
      </c>
      <c r="Q54" s="964"/>
      <c r="R54" s="965"/>
      <c r="S54" s="962">
        <v>2</v>
      </c>
      <c r="T54" s="963"/>
      <c r="U54" s="964" t="s">
        <v>5</v>
      </c>
      <c r="V54" s="964"/>
      <c r="W54" s="962">
        <v>3</v>
      </c>
      <c r="X54" s="963"/>
      <c r="Y54" s="964" t="s">
        <v>6</v>
      </c>
      <c r="Z54" s="965"/>
      <c r="AA54" s="301"/>
      <c r="AB54" s="300"/>
      <c r="AC54" s="299"/>
    </row>
    <row r="55" spans="1:67" ht="19.5" customHeight="1" x14ac:dyDescent="0.2">
      <c r="A55" s="993" t="s">
        <v>394</v>
      </c>
      <c r="B55" s="994"/>
      <c r="C55" s="994"/>
      <c r="D55" s="994"/>
      <c r="E55" s="994"/>
      <c r="F55" s="994"/>
      <c r="G55" s="994"/>
      <c r="H55" s="994"/>
      <c r="I55" s="994"/>
      <c r="J55" s="994"/>
      <c r="K55" s="994"/>
      <c r="L55" s="994"/>
      <c r="M55" s="995"/>
      <c r="N55" s="962">
        <v>1</v>
      </c>
      <c r="O55" s="963"/>
      <c r="P55" s="964" t="s">
        <v>395</v>
      </c>
      <c r="Q55" s="964"/>
      <c r="R55" s="965"/>
      <c r="S55" s="962">
        <v>2</v>
      </c>
      <c r="T55" s="963"/>
      <c r="U55" s="964" t="s">
        <v>396</v>
      </c>
      <c r="V55" s="964"/>
      <c r="W55" s="329"/>
      <c r="X55" s="330"/>
      <c r="Y55" s="331"/>
      <c r="Z55" s="332"/>
      <c r="AA55" s="298"/>
      <c r="AB55" s="297"/>
      <c r="AC55" s="115"/>
    </row>
    <row r="56" spans="1:67" ht="19.5" customHeight="1" x14ac:dyDescent="0.2">
      <c r="A56" s="993" t="s">
        <v>459</v>
      </c>
      <c r="B56" s="994"/>
      <c r="C56" s="994"/>
      <c r="D56" s="994"/>
      <c r="E56" s="994"/>
      <c r="F56" s="994"/>
      <c r="G56" s="994"/>
      <c r="H56" s="994"/>
      <c r="I56" s="994"/>
      <c r="J56" s="994"/>
      <c r="K56" s="994"/>
      <c r="L56" s="994"/>
      <c r="M56" s="995"/>
      <c r="N56" s="962">
        <v>1</v>
      </c>
      <c r="O56" s="963"/>
      <c r="P56" s="964" t="s">
        <v>395</v>
      </c>
      <c r="Q56" s="964"/>
      <c r="R56" s="965"/>
      <c r="S56" s="962">
        <v>2</v>
      </c>
      <c r="T56" s="963"/>
      <c r="U56" s="964" t="s">
        <v>396</v>
      </c>
      <c r="V56" s="964"/>
      <c r="W56" s="329"/>
      <c r="X56" s="330"/>
      <c r="Y56" s="331"/>
      <c r="Z56" s="332"/>
      <c r="AA56" s="298"/>
      <c r="AB56" s="297"/>
      <c r="AC56" s="115"/>
    </row>
    <row r="57" spans="1:67" ht="19.5" customHeight="1" x14ac:dyDescent="0.2">
      <c r="A57" s="993" t="s">
        <v>397</v>
      </c>
      <c r="B57" s="994"/>
      <c r="C57" s="994"/>
      <c r="D57" s="994"/>
      <c r="E57" s="994"/>
      <c r="F57" s="994"/>
      <c r="G57" s="994"/>
      <c r="H57" s="994"/>
      <c r="I57" s="994"/>
      <c r="J57" s="994"/>
      <c r="K57" s="994"/>
      <c r="L57" s="994"/>
      <c r="M57" s="995"/>
      <c r="N57" s="1009">
        <v>1</v>
      </c>
      <c r="O57" s="1010"/>
      <c r="P57" s="979" t="s">
        <v>195</v>
      </c>
      <c r="Q57" s="979"/>
      <c r="R57" s="980"/>
      <c r="S57" s="1009">
        <v>2</v>
      </c>
      <c r="T57" s="1010"/>
      <c r="U57" s="957" t="s">
        <v>240</v>
      </c>
      <c r="V57" s="957"/>
      <c r="W57" s="329"/>
      <c r="X57" s="330"/>
      <c r="Y57" s="331"/>
      <c r="Z57" s="332"/>
      <c r="AA57" s="298"/>
      <c r="AB57" s="297"/>
      <c r="AC57" s="115"/>
    </row>
    <row r="58" spans="1:67" ht="19.5" customHeight="1" x14ac:dyDescent="0.2">
      <c r="A58" s="993" t="s">
        <v>377</v>
      </c>
      <c r="B58" s="994"/>
      <c r="C58" s="994"/>
      <c r="D58" s="994"/>
      <c r="E58" s="994"/>
      <c r="F58" s="994"/>
      <c r="G58" s="994"/>
      <c r="H58" s="994"/>
      <c r="I58" s="994"/>
      <c r="J58" s="994"/>
      <c r="K58" s="994"/>
      <c r="L58" s="994"/>
      <c r="M58" s="995"/>
      <c r="N58" s="956">
        <v>1</v>
      </c>
      <c r="O58" s="951"/>
      <c r="P58" s="957" t="s">
        <v>195</v>
      </c>
      <c r="Q58" s="957"/>
      <c r="R58" s="958"/>
      <c r="S58" s="956">
        <v>2</v>
      </c>
      <c r="T58" s="951"/>
      <c r="U58" s="957" t="s">
        <v>242</v>
      </c>
      <c r="V58" s="957"/>
      <c r="W58" s="956">
        <v>3</v>
      </c>
      <c r="X58" s="951"/>
      <c r="Y58" s="957" t="s">
        <v>243</v>
      </c>
      <c r="Z58" s="958"/>
      <c r="AA58" s="115"/>
      <c r="AB58" s="327"/>
      <c r="AC58" s="115"/>
    </row>
    <row r="59" spans="1:67" ht="19.5" customHeight="1" x14ac:dyDescent="0.2">
      <c r="A59" s="959" t="s">
        <v>378</v>
      </c>
      <c r="B59" s="960"/>
      <c r="C59" s="960"/>
      <c r="D59" s="960"/>
      <c r="E59" s="960"/>
      <c r="F59" s="960"/>
      <c r="G59" s="960"/>
      <c r="H59" s="960"/>
      <c r="I59" s="960"/>
      <c r="J59" s="960"/>
      <c r="K59" s="960"/>
      <c r="L59" s="960"/>
      <c r="M59" s="961"/>
      <c r="N59" s="956">
        <v>1</v>
      </c>
      <c r="O59" s="951"/>
      <c r="P59" s="957" t="s">
        <v>195</v>
      </c>
      <c r="Q59" s="957"/>
      <c r="R59" s="958"/>
      <c r="S59" s="956">
        <v>2</v>
      </c>
      <c r="T59" s="951"/>
      <c r="U59" s="957" t="s">
        <v>240</v>
      </c>
      <c r="V59" s="957"/>
      <c r="W59" s="284"/>
      <c r="X59" s="285"/>
      <c r="Y59" s="285"/>
      <c r="Z59" s="286"/>
      <c r="AA59" s="115"/>
      <c r="AB59" s="297"/>
      <c r="AC59" s="115"/>
    </row>
    <row r="60" spans="1:67" ht="19.5" customHeight="1" x14ac:dyDescent="0.2">
      <c r="A60" s="990" t="s">
        <v>379</v>
      </c>
      <c r="B60" s="991"/>
      <c r="C60" s="991"/>
      <c r="D60" s="991"/>
      <c r="E60" s="991"/>
      <c r="F60" s="991"/>
      <c r="G60" s="991"/>
      <c r="H60" s="991"/>
      <c r="I60" s="991"/>
      <c r="J60" s="991"/>
      <c r="K60" s="991"/>
      <c r="L60" s="991"/>
      <c r="M60" s="992"/>
      <c r="N60" s="956">
        <v>1</v>
      </c>
      <c r="O60" s="951"/>
      <c r="P60" s="957" t="s">
        <v>195</v>
      </c>
      <c r="Q60" s="957"/>
      <c r="R60" s="958"/>
      <c r="S60" s="956">
        <v>2</v>
      </c>
      <c r="T60" s="951"/>
      <c r="U60" s="957" t="s">
        <v>240</v>
      </c>
      <c r="V60" s="957"/>
      <c r="W60" s="284"/>
      <c r="X60" s="285"/>
      <c r="Y60" s="285"/>
      <c r="Z60" s="286"/>
      <c r="AA60" s="983" t="s">
        <v>241</v>
      </c>
      <c r="AB60" s="982" t="s">
        <v>241</v>
      </c>
      <c r="AC60" s="983"/>
    </row>
    <row r="61" spans="1:67" ht="19.5" customHeight="1" x14ac:dyDescent="0.2">
      <c r="A61" s="993" t="s">
        <v>380</v>
      </c>
      <c r="B61" s="994"/>
      <c r="C61" s="994"/>
      <c r="D61" s="994"/>
      <c r="E61" s="994"/>
      <c r="F61" s="994"/>
      <c r="G61" s="994"/>
      <c r="H61" s="994"/>
      <c r="I61" s="994"/>
      <c r="J61" s="994"/>
      <c r="K61" s="994"/>
      <c r="L61" s="994"/>
      <c r="M61" s="995"/>
      <c r="N61" s="956">
        <v>1</v>
      </c>
      <c r="O61" s="951"/>
      <c r="P61" s="957" t="s">
        <v>195</v>
      </c>
      <c r="Q61" s="957"/>
      <c r="R61" s="958"/>
      <c r="S61" s="956">
        <v>2</v>
      </c>
      <c r="T61" s="951"/>
      <c r="U61" s="957" t="s">
        <v>240</v>
      </c>
      <c r="V61" s="957"/>
      <c r="W61" s="284"/>
      <c r="X61" s="285"/>
      <c r="Y61" s="285"/>
      <c r="Z61" s="286"/>
      <c r="AA61" s="983"/>
      <c r="AB61" s="982"/>
      <c r="AC61" s="983"/>
    </row>
    <row r="62" spans="1:67" ht="19.5" customHeight="1" x14ac:dyDescent="0.2">
      <c r="A62" s="959" t="s">
        <v>381</v>
      </c>
      <c r="B62" s="960"/>
      <c r="C62" s="960"/>
      <c r="D62" s="960"/>
      <c r="E62" s="960"/>
      <c r="F62" s="960"/>
      <c r="G62" s="960"/>
      <c r="H62" s="960"/>
      <c r="I62" s="960"/>
      <c r="J62" s="960"/>
      <c r="K62" s="960"/>
      <c r="L62" s="960"/>
      <c r="M62" s="961"/>
      <c r="N62" s="956">
        <v>1</v>
      </c>
      <c r="O62" s="951"/>
      <c r="P62" s="957" t="s">
        <v>195</v>
      </c>
      <c r="Q62" s="957"/>
      <c r="R62" s="958"/>
      <c r="S62" s="956">
        <v>2</v>
      </c>
      <c r="T62" s="951"/>
      <c r="U62" s="957" t="s">
        <v>240</v>
      </c>
      <c r="V62" s="957"/>
      <c r="W62" s="284"/>
      <c r="X62" s="285"/>
      <c r="Y62" s="285"/>
      <c r="Z62" s="286"/>
      <c r="AA62" s="983"/>
      <c r="AB62" s="982"/>
      <c r="AC62" s="983"/>
    </row>
    <row r="63" spans="1:67" ht="19.5" customHeight="1" x14ac:dyDescent="0.2">
      <c r="A63" s="959" t="s">
        <v>382</v>
      </c>
      <c r="B63" s="960"/>
      <c r="C63" s="960"/>
      <c r="D63" s="960"/>
      <c r="E63" s="960"/>
      <c r="F63" s="960"/>
      <c r="G63" s="960"/>
      <c r="H63" s="960"/>
      <c r="I63" s="960"/>
      <c r="J63" s="960"/>
      <c r="K63" s="960"/>
      <c r="L63" s="960"/>
      <c r="M63" s="961"/>
      <c r="N63" s="956">
        <v>1</v>
      </c>
      <c r="O63" s="951"/>
      <c r="P63" s="957" t="s">
        <v>195</v>
      </c>
      <c r="Q63" s="957"/>
      <c r="R63" s="958"/>
      <c r="S63" s="956">
        <v>2</v>
      </c>
      <c r="T63" s="951"/>
      <c r="U63" s="957" t="s">
        <v>240</v>
      </c>
      <c r="V63" s="958"/>
      <c r="W63" s="284"/>
      <c r="X63" s="285"/>
      <c r="Y63" s="285"/>
      <c r="Z63" s="286"/>
      <c r="AA63" s="981" t="s">
        <v>244</v>
      </c>
      <c r="AB63" s="982" t="s">
        <v>244</v>
      </c>
      <c r="AC63" s="983"/>
      <c r="AH63" s="328"/>
    </row>
    <row r="64" spans="1:67" ht="19.5" customHeight="1" x14ac:dyDescent="0.2">
      <c r="A64" s="984" t="s">
        <v>398</v>
      </c>
      <c r="B64" s="985"/>
      <c r="C64" s="985"/>
      <c r="D64" s="985"/>
      <c r="E64" s="985"/>
      <c r="F64" s="985"/>
      <c r="G64" s="985"/>
      <c r="H64" s="985"/>
      <c r="I64" s="985"/>
      <c r="J64" s="985"/>
      <c r="K64" s="985"/>
      <c r="L64" s="985"/>
      <c r="M64" s="986"/>
      <c r="N64" s="956">
        <v>1</v>
      </c>
      <c r="O64" s="951"/>
      <c r="P64" s="957" t="s">
        <v>195</v>
      </c>
      <c r="Q64" s="957"/>
      <c r="R64" s="958"/>
      <c r="S64" s="949">
        <v>2</v>
      </c>
      <c r="T64" s="950"/>
      <c r="U64" s="957" t="s">
        <v>242</v>
      </c>
      <c r="V64" s="957"/>
      <c r="W64" s="956">
        <v>3</v>
      </c>
      <c r="X64" s="951"/>
      <c r="Y64" s="957" t="s">
        <v>243</v>
      </c>
      <c r="Z64" s="958"/>
      <c r="AA64" s="981"/>
      <c r="AB64" s="982"/>
      <c r="AC64" s="983"/>
    </row>
    <row r="65" spans="1:29" ht="19.5" customHeight="1" x14ac:dyDescent="0.2">
      <c r="A65" s="969" t="s">
        <v>383</v>
      </c>
      <c r="B65" s="970"/>
      <c r="C65" s="970"/>
      <c r="D65" s="970"/>
      <c r="E65" s="970"/>
      <c r="F65" s="970"/>
      <c r="G65" s="970"/>
      <c r="H65" s="970"/>
      <c r="I65" s="970"/>
      <c r="J65" s="970"/>
      <c r="K65" s="970"/>
      <c r="L65" s="970"/>
      <c r="M65" s="971"/>
      <c r="N65" s="956">
        <v>1</v>
      </c>
      <c r="O65" s="951"/>
      <c r="P65" s="957" t="s">
        <v>195</v>
      </c>
      <c r="Q65" s="957"/>
      <c r="R65" s="958"/>
      <c r="S65" s="956">
        <v>2</v>
      </c>
      <c r="T65" s="951"/>
      <c r="U65" s="957" t="s">
        <v>245</v>
      </c>
      <c r="V65" s="957"/>
      <c r="W65" s="956">
        <v>3</v>
      </c>
      <c r="X65" s="951"/>
      <c r="Y65" s="957" t="s">
        <v>243</v>
      </c>
      <c r="Z65" s="958"/>
      <c r="AA65" s="981"/>
      <c r="AB65" s="982"/>
      <c r="AC65" s="983"/>
    </row>
    <row r="66" spans="1:29" ht="19.5" customHeight="1" x14ac:dyDescent="0.2">
      <c r="A66" s="987" t="s">
        <v>384</v>
      </c>
      <c r="B66" s="988"/>
      <c r="C66" s="988"/>
      <c r="D66" s="988"/>
      <c r="E66" s="988"/>
      <c r="F66" s="988"/>
      <c r="G66" s="988"/>
      <c r="H66" s="988"/>
      <c r="I66" s="988"/>
      <c r="J66" s="988"/>
      <c r="K66" s="988"/>
      <c r="L66" s="988"/>
      <c r="M66" s="989"/>
      <c r="N66" s="949">
        <v>1</v>
      </c>
      <c r="O66" s="950"/>
      <c r="P66" s="953" t="s">
        <v>195</v>
      </c>
      <c r="Q66" s="953"/>
      <c r="R66" s="954"/>
      <c r="S66" s="1005">
        <v>2</v>
      </c>
      <c r="T66" s="1006"/>
      <c r="U66" s="953" t="s">
        <v>242</v>
      </c>
      <c r="V66" s="953"/>
      <c r="W66" s="949">
        <v>3</v>
      </c>
      <c r="X66" s="950"/>
      <c r="Y66" s="953" t="s">
        <v>243</v>
      </c>
      <c r="Z66" s="958"/>
      <c r="AA66" s="981"/>
      <c r="AB66" s="982"/>
      <c r="AC66" s="983"/>
    </row>
    <row r="67" spans="1:29" ht="19.5" customHeight="1" x14ac:dyDescent="0.2">
      <c r="A67" s="990"/>
      <c r="B67" s="991"/>
      <c r="C67" s="991"/>
      <c r="D67" s="991"/>
      <c r="E67" s="991"/>
      <c r="F67" s="991"/>
      <c r="G67" s="991"/>
      <c r="H67" s="991"/>
      <c r="I67" s="991"/>
      <c r="J67" s="991"/>
      <c r="K67" s="991"/>
      <c r="L67" s="991"/>
      <c r="M67" s="992"/>
      <c r="N67" s="977">
        <v>4</v>
      </c>
      <c r="O67" s="978"/>
      <c r="P67" s="1007" t="s">
        <v>246</v>
      </c>
      <c r="Q67" s="1007"/>
      <c r="R67" s="1008"/>
      <c r="S67" s="1009"/>
      <c r="T67" s="1010"/>
      <c r="U67" s="287"/>
      <c r="V67" s="288"/>
      <c r="W67" s="289"/>
      <c r="X67" s="287"/>
      <c r="Y67" s="287"/>
      <c r="Z67" s="290"/>
      <c r="AA67" s="115"/>
      <c r="AB67" s="327"/>
      <c r="AC67" s="115"/>
    </row>
    <row r="68" spans="1:29" ht="19.5" customHeight="1" x14ac:dyDescent="0.2">
      <c r="A68" s="1011" t="s">
        <v>385</v>
      </c>
      <c r="B68" s="1012"/>
      <c r="C68" s="1012"/>
      <c r="D68" s="1012"/>
      <c r="E68" s="1012"/>
      <c r="F68" s="1012"/>
      <c r="G68" s="1012"/>
      <c r="H68" s="1012"/>
      <c r="I68" s="1012"/>
      <c r="J68" s="1012"/>
      <c r="K68" s="1012"/>
      <c r="L68" s="1012"/>
      <c r="M68" s="1013"/>
      <c r="N68" s="949">
        <v>1</v>
      </c>
      <c r="O68" s="950"/>
      <c r="P68" s="953" t="s">
        <v>195</v>
      </c>
      <c r="Q68" s="953"/>
      <c r="R68" s="954"/>
      <c r="S68" s="949">
        <v>2</v>
      </c>
      <c r="T68" s="950"/>
      <c r="U68" s="953" t="s">
        <v>240</v>
      </c>
      <c r="V68" s="953"/>
      <c r="W68" s="304"/>
      <c r="X68" s="305"/>
      <c r="Y68" s="305"/>
      <c r="Z68" s="306"/>
      <c r="AA68" s="115"/>
      <c r="AB68" s="327"/>
      <c r="AC68" s="115"/>
    </row>
    <row r="69" spans="1:29" ht="19.5" customHeight="1" x14ac:dyDescent="0.2">
      <c r="A69" s="959" t="s">
        <v>386</v>
      </c>
      <c r="B69" s="960"/>
      <c r="C69" s="960"/>
      <c r="D69" s="960"/>
      <c r="E69" s="960"/>
      <c r="F69" s="960"/>
      <c r="G69" s="960"/>
      <c r="H69" s="960"/>
      <c r="I69" s="960"/>
      <c r="J69" s="960"/>
      <c r="K69" s="960"/>
      <c r="L69" s="960"/>
      <c r="M69" s="961"/>
      <c r="N69" s="962">
        <v>1</v>
      </c>
      <c r="O69" s="963"/>
      <c r="P69" s="964" t="s">
        <v>195</v>
      </c>
      <c r="Q69" s="964"/>
      <c r="R69" s="965"/>
      <c r="S69" s="962">
        <v>2</v>
      </c>
      <c r="T69" s="963"/>
      <c r="U69" s="964" t="s">
        <v>240</v>
      </c>
      <c r="V69" s="965"/>
      <c r="W69" s="291"/>
      <c r="X69" s="292"/>
      <c r="Y69" s="292"/>
      <c r="Z69" s="286"/>
      <c r="AA69" s="115"/>
      <c r="AB69" s="327"/>
      <c r="AC69" s="115"/>
    </row>
    <row r="70" spans="1:29" ht="19.5" customHeight="1" x14ac:dyDescent="0.2">
      <c r="A70" s="966" t="s">
        <v>387</v>
      </c>
      <c r="B70" s="967"/>
      <c r="C70" s="967"/>
      <c r="D70" s="967"/>
      <c r="E70" s="967"/>
      <c r="F70" s="967"/>
      <c r="G70" s="967"/>
      <c r="H70" s="967"/>
      <c r="I70" s="967"/>
      <c r="J70" s="967"/>
      <c r="K70" s="967"/>
      <c r="L70" s="967"/>
      <c r="M70" s="968"/>
      <c r="N70" s="972">
        <v>1</v>
      </c>
      <c r="O70" s="973"/>
      <c r="P70" s="974" t="s">
        <v>195</v>
      </c>
      <c r="Q70" s="974"/>
      <c r="R70" s="332"/>
      <c r="S70" s="972">
        <v>7</v>
      </c>
      <c r="T70" s="973"/>
      <c r="U70" s="975" t="s">
        <v>245</v>
      </c>
      <c r="V70" s="976"/>
      <c r="W70" s="972">
        <v>8</v>
      </c>
      <c r="X70" s="973"/>
      <c r="Y70" s="975" t="s">
        <v>243</v>
      </c>
      <c r="Z70" s="980"/>
      <c r="AA70" s="115"/>
      <c r="AB70" s="327"/>
      <c r="AC70" s="115"/>
    </row>
    <row r="71" spans="1:29" ht="19.5" customHeight="1" x14ac:dyDescent="0.2">
      <c r="A71" s="966"/>
      <c r="B71" s="967"/>
      <c r="C71" s="967"/>
      <c r="D71" s="967"/>
      <c r="E71" s="967"/>
      <c r="F71" s="967"/>
      <c r="G71" s="967"/>
      <c r="H71" s="967"/>
      <c r="I71" s="967"/>
      <c r="J71" s="967"/>
      <c r="K71" s="967"/>
      <c r="L71" s="967"/>
      <c r="M71" s="968"/>
      <c r="N71" s="977">
        <v>9</v>
      </c>
      <c r="O71" s="978"/>
      <c r="P71" s="979" t="s">
        <v>246</v>
      </c>
      <c r="Q71" s="979"/>
      <c r="R71" s="980"/>
      <c r="S71" s="949" t="s">
        <v>399</v>
      </c>
      <c r="T71" s="950"/>
      <c r="U71" s="953" t="s">
        <v>400</v>
      </c>
      <c r="V71" s="954"/>
      <c r="W71" s="949" t="s">
        <v>401</v>
      </c>
      <c r="X71" s="950"/>
      <c r="Y71" s="953" t="s">
        <v>402</v>
      </c>
      <c r="Z71" s="954"/>
      <c r="AA71" s="115"/>
      <c r="AB71" s="327"/>
      <c r="AC71" s="115"/>
    </row>
    <row r="72" spans="1:29" ht="19.5" customHeight="1" x14ac:dyDescent="0.2">
      <c r="A72" s="966"/>
      <c r="B72" s="967"/>
      <c r="C72" s="967"/>
      <c r="D72" s="967"/>
      <c r="E72" s="967"/>
      <c r="F72" s="967"/>
      <c r="G72" s="967"/>
      <c r="H72" s="967"/>
      <c r="I72" s="967"/>
      <c r="J72" s="967"/>
      <c r="K72" s="967"/>
      <c r="L72" s="967"/>
      <c r="M72" s="968"/>
      <c r="N72" s="949" t="s">
        <v>403</v>
      </c>
      <c r="O72" s="950"/>
      <c r="P72" s="951" t="s">
        <v>404</v>
      </c>
      <c r="Q72" s="951"/>
      <c r="R72" s="952"/>
      <c r="S72" s="949" t="s">
        <v>405</v>
      </c>
      <c r="T72" s="950"/>
      <c r="U72" s="953" t="s">
        <v>406</v>
      </c>
      <c r="V72" s="954"/>
      <c r="W72" s="949" t="s">
        <v>407</v>
      </c>
      <c r="X72" s="950"/>
      <c r="Y72" s="953" t="s">
        <v>408</v>
      </c>
      <c r="Z72" s="954"/>
      <c r="AA72" s="115"/>
      <c r="AB72" s="327"/>
      <c r="AC72" s="115"/>
    </row>
    <row r="73" spans="1:29" ht="19.5" customHeight="1" x14ac:dyDescent="0.2">
      <c r="A73" s="966"/>
      <c r="B73" s="967"/>
      <c r="C73" s="967"/>
      <c r="D73" s="967"/>
      <c r="E73" s="967"/>
      <c r="F73" s="967"/>
      <c r="G73" s="967"/>
      <c r="H73" s="967"/>
      <c r="I73" s="967"/>
      <c r="J73" s="967"/>
      <c r="K73" s="967"/>
      <c r="L73" s="967"/>
      <c r="M73" s="968"/>
      <c r="N73" s="956" t="s">
        <v>409</v>
      </c>
      <c r="O73" s="951"/>
      <c r="P73" s="951" t="s">
        <v>410</v>
      </c>
      <c r="Q73" s="951"/>
      <c r="R73" s="952"/>
      <c r="S73" s="956" t="s">
        <v>411</v>
      </c>
      <c r="T73" s="951"/>
      <c r="U73" s="953" t="s">
        <v>412</v>
      </c>
      <c r="V73" s="954"/>
      <c r="W73" s="949" t="s">
        <v>413</v>
      </c>
      <c r="X73" s="950"/>
      <c r="Y73" s="953" t="s">
        <v>414</v>
      </c>
      <c r="Z73" s="954"/>
      <c r="AA73" s="115"/>
      <c r="AB73" s="327"/>
      <c r="AC73" s="115"/>
    </row>
    <row r="74" spans="1:29" ht="19.5" customHeight="1" x14ac:dyDescent="0.2">
      <c r="A74" s="966"/>
      <c r="B74" s="967"/>
      <c r="C74" s="967"/>
      <c r="D74" s="967"/>
      <c r="E74" s="967"/>
      <c r="F74" s="967"/>
      <c r="G74" s="967"/>
      <c r="H74" s="967"/>
      <c r="I74" s="967"/>
      <c r="J74" s="967"/>
      <c r="K74" s="967"/>
      <c r="L74" s="967"/>
      <c r="M74" s="968"/>
      <c r="N74" s="949" t="s">
        <v>415</v>
      </c>
      <c r="O74" s="950"/>
      <c r="P74" s="951" t="s">
        <v>416</v>
      </c>
      <c r="Q74" s="951"/>
      <c r="R74" s="952"/>
      <c r="S74" s="956" t="s">
        <v>417</v>
      </c>
      <c r="T74" s="951"/>
      <c r="U74" s="953" t="s">
        <v>418</v>
      </c>
      <c r="V74" s="954"/>
      <c r="W74" s="949" t="s">
        <v>419</v>
      </c>
      <c r="X74" s="950"/>
      <c r="Y74" s="953" t="s">
        <v>420</v>
      </c>
      <c r="Z74" s="954"/>
      <c r="AA74" s="115"/>
      <c r="AB74" s="327"/>
      <c r="AC74" s="115"/>
    </row>
    <row r="75" spans="1:29" ht="19.5" customHeight="1" x14ac:dyDescent="0.2">
      <c r="A75" s="966"/>
      <c r="B75" s="967"/>
      <c r="C75" s="967"/>
      <c r="D75" s="967"/>
      <c r="E75" s="967"/>
      <c r="F75" s="967"/>
      <c r="G75" s="967"/>
      <c r="H75" s="967"/>
      <c r="I75" s="967"/>
      <c r="J75" s="967"/>
      <c r="K75" s="967"/>
      <c r="L75" s="967"/>
      <c r="M75" s="968"/>
      <c r="N75" s="949" t="s">
        <v>421</v>
      </c>
      <c r="O75" s="950"/>
      <c r="P75" s="951" t="s">
        <v>422</v>
      </c>
      <c r="Q75" s="951"/>
      <c r="R75" s="952"/>
      <c r="S75" s="949" t="s">
        <v>423</v>
      </c>
      <c r="T75" s="950"/>
      <c r="U75" s="953" t="s">
        <v>424</v>
      </c>
      <c r="V75" s="954"/>
      <c r="W75" s="949" t="s">
        <v>425</v>
      </c>
      <c r="X75" s="950"/>
      <c r="Y75" s="953" t="s">
        <v>426</v>
      </c>
      <c r="Z75" s="954"/>
      <c r="AA75" s="115"/>
      <c r="AB75" s="327"/>
      <c r="AC75" s="115"/>
    </row>
    <row r="76" spans="1:29" ht="19.5" customHeight="1" x14ac:dyDescent="0.2">
      <c r="A76" s="969"/>
      <c r="B76" s="970"/>
      <c r="C76" s="970"/>
      <c r="D76" s="970"/>
      <c r="E76" s="970"/>
      <c r="F76" s="970"/>
      <c r="G76" s="970"/>
      <c r="H76" s="970"/>
      <c r="I76" s="970"/>
      <c r="J76" s="970"/>
      <c r="K76" s="970"/>
      <c r="L76" s="970"/>
      <c r="M76" s="971"/>
      <c r="N76" s="956" t="s">
        <v>427</v>
      </c>
      <c r="O76" s="951"/>
      <c r="P76" s="951" t="s">
        <v>428</v>
      </c>
      <c r="Q76" s="951"/>
      <c r="R76" s="951"/>
      <c r="S76" s="956"/>
      <c r="T76" s="951"/>
      <c r="U76" s="957"/>
      <c r="V76" s="958"/>
      <c r="W76" s="307"/>
      <c r="X76" s="307"/>
      <c r="Y76" s="307"/>
      <c r="Z76" s="308"/>
      <c r="AA76" s="295"/>
      <c r="AB76" s="296"/>
      <c r="AC76" s="295"/>
    </row>
    <row r="77" spans="1:29" s="117" customFormat="1" ht="19.5" customHeight="1" x14ac:dyDescent="0.2">
      <c r="A77" s="98" t="s">
        <v>247</v>
      </c>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row>
    <row r="78" spans="1:29" s="117" customFormat="1" ht="19.5" customHeight="1" x14ac:dyDescent="0.2">
      <c r="A78" s="98"/>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row>
    <row r="79" spans="1:29" ht="19.5" customHeight="1" x14ac:dyDescent="0.2">
      <c r="A79" s="955" t="s">
        <v>99</v>
      </c>
      <c r="B79" s="955"/>
      <c r="C79" s="425" t="s">
        <v>248</v>
      </c>
      <c r="D79" s="425"/>
      <c r="E79" s="425"/>
      <c r="F79" s="425"/>
      <c r="G79" s="425"/>
      <c r="H79" s="425"/>
      <c r="I79" s="425"/>
      <c r="J79" s="425"/>
      <c r="K79" s="425"/>
      <c r="L79" s="425"/>
      <c r="M79" s="425"/>
      <c r="N79" s="425"/>
      <c r="O79" s="425"/>
      <c r="P79" s="425"/>
      <c r="Q79" s="425"/>
      <c r="R79" s="425"/>
      <c r="S79" s="425"/>
      <c r="T79" s="425"/>
      <c r="U79" s="425"/>
      <c r="V79" s="425"/>
      <c r="W79" s="425"/>
      <c r="X79" s="425"/>
      <c r="Y79" s="425"/>
      <c r="Z79" s="425"/>
      <c r="AA79" s="425"/>
      <c r="AB79" s="425"/>
      <c r="AC79" s="425"/>
    </row>
    <row r="80" spans="1:29" x14ac:dyDescent="0.2">
      <c r="A80" s="955" t="s">
        <v>97</v>
      </c>
      <c r="B80" s="955"/>
      <c r="C80" s="425" t="s">
        <v>388</v>
      </c>
      <c r="D80" s="425"/>
      <c r="E80" s="425"/>
      <c r="F80" s="425"/>
      <c r="G80" s="425"/>
      <c r="H80" s="425"/>
      <c r="I80" s="425"/>
      <c r="J80" s="425"/>
      <c r="K80" s="425"/>
      <c r="L80" s="425"/>
      <c r="M80" s="425"/>
      <c r="N80" s="425"/>
      <c r="O80" s="425"/>
      <c r="P80" s="425"/>
      <c r="Q80" s="425"/>
      <c r="R80" s="425"/>
      <c r="S80" s="425"/>
      <c r="T80" s="425"/>
      <c r="U80" s="425"/>
      <c r="V80" s="425"/>
      <c r="W80" s="425"/>
      <c r="X80" s="425"/>
      <c r="Y80" s="425"/>
      <c r="Z80" s="425"/>
      <c r="AA80" s="425"/>
      <c r="AB80" s="425"/>
      <c r="AC80" s="425"/>
    </row>
    <row r="81" spans="1:29" x14ac:dyDescent="0.2">
      <c r="A81" s="955" t="s">
        <v>96</v>
      </c>
      <c r="B81" s="955"/>
      <c r="C81" s="425" t="s">
        <v>389</v>
      </c>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row>
    <row r="82" spans="1:29" ht="20.149999999999999" customHeight="1" x14ac:dyDescent="0.2">
      <c r="A82" s="293"/>
      <c r="B82" s="293"/>
      <c r="C82" s="293"/>
      <c r="D82" s="293"/>
      <c r="E82" s="293"/>
      <c r="F82" s="293"/>
      <c r="G82" s="293"/>
      <c r="H82" s="293"/>
      <c r="I82" s="293"/>
      <c r="J82" s="293"/>
      <c r="K82" s="293"/>
      <c r="L82" s="293"/>
      <c r="M82" s="117"/>
      <c r="N82" s="117"/>
      <c r="O82" s="117"/>
      <c r="P82" s="117"/>
      <c r="Q82" s="117"/>
      <c r="R82" s="117"/>
      <c r="S82" s="117"/>
      <c r="T82" s="117"/>
      <c r="U82" s="117"/>
      <c r="V82" s="117"/>
      <c r="W82" s="117"/>
      <c r="X82" s="117"/>
      <c r="Y82" s="117"/>
      <c r="Z82" s="117"/>
      <c r="AA82" s="117"/>
      <c r="AB82" s="117"/>
      <c r="AC82" s="117"/>
    </row>
    <row r="83" spans="1:29" ht="20.149999999999999" customHeight="1" x14ac:dyDescent="0.2">
      <c r="A83" s="955"/>
      <c r="B83" s="955"/>
      <c r="C83" s="425"/>
      <c r="D83" s="425"/>
      <c r="E83" s="425"/>
      <c r="F83" s="425"/>
      <c r="G83" s="425"/>
      <c r="H83" s="425"/>
      <c r="I83" s="425"/>
      <c r="J83" s="425"/>
      <c r="K83" s="425"/>
      <c r="L83" s="425"/>
      <c r="M83" s="425"/>
      <c r="N83" s="425"/>
      <c r="O83" s="425"/>
      <c r="P83" s="425"/>
      <c r="Q83" s="425"/>
      <c r="R83" s="425"/>
      <c r="S83" s="425"/>
      <c r="T83" s="425"/>
      <c r="U83" s="425"/>
      <c r="V83" s="425"/>
      <c r="W83" s="425"/>
      <c r="X83" s="425"/>
      <c r="Y83" s="425"/>
      <c r="Z83" s="425"/>
      <c r="AA83" s="425"/>
      <c r="AB83" s="425"/>
      <c r="AC83" s="425"/>
    </row>
    <row r="84" spans="1:29" ht="20.149999999999999" customHeight="1" x14ac:dyDescent="0.2">
      <c r="A84" s="116"/>
      <c r="B84" s="98"/>
      <c r="C84" s="98"/>
      <c r="D84" s="98"/>
      <c r="E84" s="98"/>
      <c r="F84" s="98"/>
      <c r="G84" s="98"/>
      <c r="H84" s="98"/>
      <c r="I84" s="98"/>
      <c r="J84" s="98"/>
      <c r="K84" s="98"/>
      <c r="L84" s="98"/>
      <c r="M84" s="294"/>
    </row>
    <row r="85" spans="1:29" ht="20.149999999999999" customHeight="1" x14ac:dyDescent="0.2">
      <c r="A85" s="955"/>
      <c r="B85" s="955"/>
      <c r="C85" s="425"/>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5"/>
      <c r="AC85" s="425"/>
    </row>
  </sheetData>
  <mergeCells count="189">
    <mergeCell ref="A81:B81"/>
    <mergeCell ref="C81:AC81"/>
    <mergeCell ref="A83:B83"/>
    <mergeCell ref="C83:AC83"/>
    <mergeCell ref="A85:B85"/>
    <mergeCell ref="C85:AC85"/>
    <mergeCell ref="A69:M69"/>
    <mergeCell ref="P69:R69"/>
    <mergeCell ref="A70:M76"/>
    <mergeCell ref="P70:Q70"/>
    <mergeCell ref="W75:X75"/>
    <mergeCell ref="Y75:Z75"/>
    <mergeCell ref="N76:O76"/>
    <mergeCell ref="P76:R76"/>
    <mergeCell ref="S76:T76"/>
    <mergeCell ref="U76:V76"/>
    <mergeCell ref="W58:X58"/>
    <mergeCell ref="Y58:Z58"/>
    <mergeCell ref="AA60:AA62"/>
    <mergeCell ref="AB60:AC62"/>
    <mergeCell ref="AA63:AA66"/>
    <mergeCell ref="AB63:AC66"/>
    <mergeCell ref="A65:M65"/>
    <mergeCell ref="A66:M67"/>
    <mergeCell ref="U66:V66"/>
    <mergeCell ref="W66:X66"/>
    <mergeCell ref="Y66:Z66"/>
    <mergeCell ref="A16:G16"/>
    <mergeCell ref="A17:G17"/>
    <mergeCell ref="A3:AC3"/>
    <mergeCell ref="A4:AC4"/>
    <mergeCell ref="Z6:AA6"/>
    <mergeCell ref="AB6:AC6"/>
    <mergeCell ref="U8:AC8"/>
    <mergeCell ref="U9:AC9"/>
    <mergeCell ref="H17:AC17"/>
    <mergeCell ref="BG23:BO23"/>
    <mergeCell ref="H24:AC24"/>
    <mergeCell ref="BG24:BO24"/>
    <mergeCell ref="M25:AC25"/>
    <mergeCell ref="BG25:BO25"/>
    <mergeCell ref="M26:AC26"/>
    <mergeCell ref="A18:G18"/>
    <mergeCell ref="A19:G22"/>
    <mergeCell ref="H19:K19"/>
    <mergeCell ref="H20:J21"/>
    <mergeCell ref="H18:AC18"/>
    <mergeCell ref="L19:M19"/>
    <mergeCell ref="O19:Q19"/>
    <mergeCell ref="M20:P21"/>
    <mergeCell ref="R20:AC21"/>
    <mergeCell ref="H22:M22"/>
    <mergeCell ref="N22:AC22"/>
    <mergeCell ref="BG26:BO26"/>
    <mergeCell ref="A41:P41"/>
    <mergeCell ref="Q41:AC41"/>
    <mergeCell ref="A53:Z53"/>
    <mergeCell ref="AB53:AC53"/>
    <mergeCell ref="A23:G24"/>
    <mergeCell ref="A25:G27"/>
    <mergeCell ref="H25:L25"/>
    <mergeCell ref="H26:L26"/>
    <mergeCell ref="H27:L27"/>
    <mergeCell ref="H23:AC23"/>
    <mergeCell ref="M27:S27"/>
    <mergeCell ref="T27:V27"/>
    <mergeCell ref="W27:AC27"/>
    <mergeCell ref="N66:O66"/>
    <mergeCell ref="P66:R66"/>
    <mergeCell ref="S66:T66"/>
    <mergeCell ref="N67:O67"/>
    <mergeCell ref="P67:R67"/>
    <mergeCell ref="A56:M56"/>
    <mergeCell ref="N56:O56"/>
    <mergeCell ref="P56:R56"/>
    <mergeCell ref="S56:T56"/>
    <mergeCell ref="U56:V56"/>
    <mergeCell ref="A57:M57"/>
    <mergeCell ref="N57:O57"/>
    <mergeCell ref="P57:R57"/>
    <mergeCell ref="S57:T57"/>
    <mergeCell ref="U57:V57"/>
    <mergeCell ref="A59:M59"/>
    <mergeCell ref="N59:O59"/>
    <mergeCell ref="P59:R59"/>
    <mergeCell ref="S59:T59"/>
    <mergeCell ref="U59:V59"/>
    <mergeCell ref="W73:X73"/>
    <mergeCell ref="Y73:Z73"/>
    <mergeCell ref="S65:T65"/>
    <mergeCell ref="U65:V65"/>
    <mergeCell ref="W65:X65"/>
    <mergeCell ref="Y65:Z65"/>
    <mergeCell ref="S67:T67"/>
    <mergeCell ref="S70:T70"/>
    <mergeCell ref="U70:V70"/>
    <mergeCell ref="W70:X70"/>
    <mergeCell ref="Y70:Z70"/>
    <mergeCell ref="BG27:BO27"/>
    <mergeCell ref="A32:AC32"/>
    <mergeCell ref="A33:P33"/>
    <mergeCell ref="Q33:AC33"/>
    <mergeCell ref="A34:P40"/>
    <mergeCell ref="Q34:AC40"/>
    <mergeCell ref="A58:M58"/>
    <mergeCell ref="N58:O58"/>
    <mergeCell ref="P58:R58"/>
    <mergeCell ref="S58:T58"/>
    <mergeCell ref="U58:V58"/>
    <mergeCell ref="A54:M54"/>
    <mergeCell ref="N54:O54"/>
    <mergeCell ref="P54:R54"/>
    <mergeCell ref="S54:T54"/>
    <mergeCell ref="U54:V54"/>
    <mergeCell ref="W54:X54"/>
    <mergeCell ref="Y54:Z54"/>
    <mergeCell ref="A55:M55"/>
    <mergeCell ref="N55:O55"/>
    <mergeCell ref="P55:R55"/>
    <mergeCell ref="S55:T55"/>
    <mergeCell ref="U55:V55"/>
    <mergeCell ref="A60:M60"/>
    <mergeCell ref="N60:O60"/>
    <mergeCell ref="P60:R60"/>
    <mergeCell ref="S60:T60"/>
    <mergeCell ref="U60:V60"/>
    <mergeCell ref="A61:M61"/>
    <mergeCell ref="N61:O61"/>
    <mergeCell ref="P61:R61"/>
    <mergeCell ref="S61:T61"/>
    <mergeCell ref="U61:V61"/>
    <mergeCell ref="A62:M62"/>
    <mergeCell ref="N62:O62"/>
    <mergeCell ref="P62:R62"/>
    <mergeCell ref="S62:T62"/>
    <mergeCell ref="U62:V62"/>
    <mergeCell ref="A63:M63"/>
    <mergeCell ref="N63:O63"/>
    <mergeCell ref="P63:R63"/>
    <mergeCell ref="S63:T63"/>
    <mergeCell ref="U63:V63"/>
    <mergeCell ref="A64:M64"/>
    <mergeCell ref="N64:O64"/>
    <mergeCell ref="P64:R64"/>
    <mergeCell ref="S64:T64"/>
    <mergeCell ref="U64:V64"/>
    <mergeCell ref="W64:X64"/>
    <mergeCell ref="Y64:Z64"/>
    <mergeCell ref="N65:O65"/>
    <mergeCell ref="P65:R65"/>
    <mergeCell ref="A68:M68"/>
    <mergeCell ref="N68:O68"/>
    <mergeCell ref="P68:R68"/>
    <mergeCell ref="S68:T68"/>
    <mergeCell ref="U68:V68"/>
    <mergeCell ref="N69:O69"/>
    <mergeCell ref="S69:T69"/>
    <mergeCell ref="U69:V69"/>
    <mergeCell ref="N72:O72"/>
    <mergeCell ref="P72:R72"/>
    <mergeCell ref="S72:T72"/>
    <mergeCell ref="U72:V72"/>
    <mergeCell ref="N73:O73"/>
    <mergeCell ref="P73:R73"/>
    <mergeCell ref="S73:T73"/>
    <mergeCell ref="U73:V73"/>
    <mergeCell ref="N74:O74"/>
    <mergeCell ref="P74:R74"/>
    <mergeCell ref="S74:T74"/>
    <mergeCell ref="U74:V74"/>
    <mergeCell ref="N70:O70"/>
    <mergeCell ref="N71:O71"/>
    <mergeCell ref="P71:R71"/>
    <mergeCell ref="S71:T71"/>
    <mergeCell ref="U71:V71"/>
    <mergeCell ref="W71:X71"/>
    <mergeCell ref="Y71:Z71"/>
    <mergeCell ref="W74:X74"/>
    <mergeCell ref="Y74:Z74"/>
    <mergeCell ref="N75:O75"/>
    <mergeCell ref="P75:R75"/>
    <mergeCell ref="S75:T75"/>
    <mergeCell ref="U75:V75"/>
    <mergeCell ref="A79:B79"/>
    <mergeCell ref="C79:AC79"/>
    <mergeCell ref="A80:B80"/>
    <mergeCell ref="C80:AC80"/>
    <mergeCell ref="W72:X72"/>
    <mergeCell ref="Y72:Z72"/>
  </mergeCells>
  <phoneticPr fontId="11"/>
  <dataValidations count="1">
    <dataValidation showInputMessage="1" showErrorMessage="1" sqref="JN65548:JY65548 TJ65548:TU65548 ADF65548:ADQ65548 ANB65548:ANM65548 AWX65548:AXI65548 BGT65548:BHE65548 BQP65548:BRA65548 CAL65548:CAW65548 CKH65548:CKS65548 CUD65548:CUO65548 DDZ65548:DEK65548 DNV65548:DOG65548 DXR65548:DYC65548 EHN65548:EHY65548 ERJ65548:ERU65548 FBF65548:FBQ65548 FLB65548:FLM65548 FUX65548:FVI65548 GET65548:GFE65548 GOP65548:GPA65548 GYL65548:GYW65548 HIH65548:HIS65548 HSD65548:HSO65548 IBZ65548:ICK65548 ILV65548:IMG65548 IVR65548:IWC65548 JFN65548:JFY65548 JPJ65548:JPU65548 JZF65548:JZQ65548 KJB65548:KJM65548 KSX65548:KTI65548 LCT65548:LDE65548 LMP65548:LNA65548 LWL65548:LWW65548 MGH65548:MGS65548 MQD65548:MQO65548 MZZ65548:NAK65548 NJV65548:NKG65548 NTR65548:NUC65548 ODN65548:ODY65548 ONJ65548:ONU65548 OXF65548:OXQ65548 PHB65548:PHM65548 PQX65548:PRI65548 QAT65548:QBE65548 QKP65548:QLA65548 QUL65548:QUW65548 REH65548:RES65548 ROD65548:ROO65548 RXZ65548:RYK65548 SHV65548:SIG65548 SRR65548:SSC65548 TBN65548:TBY65548 TLJ65548:TLU65548 TVF65548:TVQ65548 UFB65548:UFM65548 UOX65548:UPI65548 UYT65548:UZE65548 VIP65548:VJA65548 VSL65548:VSW65548 WCH65548:WCS65548 WMD65548:WMO65548 WVZ65548:WWK65548 JN131084:JY131084 TJ131084:TU131084 ADF131084:ADQ131084 ANB131084:ANM131084 AWX131084:AXI131084 BGT131084:BHE131084 BQP131084:BRA131084 CAL131084:CAW131084 CKH131084:CKS131084 CUD131084:CUO131084 DDZ131084:DEK131084 DNV131084:DOG131084 DXR131084:DYC131084 EHN131084:EHY131084 ERJ131084:ERU131084 FBF131084:FBQ131084 FLB131084:FLM131084 FUX131084:FVI131084 GET131084:GFE131084 GOP131084:GPA131084 GYL131084:GYW131084 HIH131084:HIS131084 HSD131084:HSO131084 IBZ131084:ICK131084 ILV131084:IMG131084 IVR131084:IWC131084 JFN131084:JFY131084 JPJ131084:JPU131084 JZF131084:JZQ131084 KJB131084:KJM131084 KSX131084:KTI131084 LCT131084:LDE131084 LMP131084:LNA131084 LWL131084:LWW131084 MGH131084:MGS131084 MQD131084:MQO131084 MZZ131084:NAK131084 NJV131084:NKG131084 NTR131084:NUC131084 ODN131084:ODY131084 ONJ131084:ONU131084 OXF131084:OXQ131084 PHB131084:PHM131084 PQX131084:PRI131084 QAT131084:QBE131084 QKP131084:QLA131084 QUL131084:QUW131084 REH131084:RES131084 ROD131084:ROO131084 RXZ131084:RYK131084 SHV131084:SIG131084 SRR131084:SSC131084 TBN131084:TBY131084 TLJ131084:TLU131084 TVF131084:TVQ131084 UFB131084:UFM131084 UOX131084:UPI131084 UYT131084:UZE131084 VIP131084:VJA131084 VSL131084:VSW131084 WCH131084:WCS131084 WMD131084:WMO131084 WVZ131084:WWK131084 JN196620:JY196620 TJ196620:TU196620 ADF196620:ADQ196620 ANB196620:ANM196620 AWX196620:AXI196620 BGT196620:BHE196620 BQP196620:BRA196620 CAL196620:CAW196620 CKH196620:CKS196620 CUD196620:CUO196620 DDZ196620:DEK196620 DNV196620:DOG196620 DXR196620:DYC196620 EHN196620:EHY196620 ERJ196620:ERU196620 FBF196620:FBQ196620 FLB196620:FLM196620 FUX196620:FVI196620 GET196620:GFE196620 GOP196620:GPA196620 GYL196620:GYW196620 HIH196620:HIS196620 HSD196620:HSO196620 IBZ196620:ICK196620 ILV196620:IMG196620 IVR196620:IWC196620 JFN196620:JFY196620 JPJ196620:JPU196620 JZF196620:JZQ196620 KJB196620:KJM196620 KSX196620:KTI196620 LCT196620:LDE196620 LMP196620:LNA196620 LWL196620:LWW196620 MGH196620:MGS196620 MQD196620:MQO196620 MZZ196620:NAK196620 NJV196620:NKG196620 NTR196620:NUC196620 ODN196620:ODY196620 ONJ196620:ONU196620 OXF196620:OXQ196620 PHB196620:PHM196620 PQX196620:PRI196620 QAT196620:QBE196620 QKP196620:QLA196620 QUL196620:QUW196620 REH196620:RES196620 ROD196620:ROO196620 RXZ196620:RYK196620 SHV196620:SIG196620 SRR196620:SSC196620 TBN196620:TBY196620 TLJ196620:TLU196620 TVF196620:TVQ196620 UFB196620:UFM196620 UOX196620:UPI196620 UYT196620:UZE196620 VIP196620:VJA196620 VSL196620:VSW196620 WCH196620:WCS196620 WMD196620:WMO196620 WVZ196620:WWK196620 JN262156:JY262156 TJ262156:TU262156 ADF262156:ADQ262156 ANB262156:ANM262156 AWX262156:AXI262156 BGT262156:BHE262156 BQP262156:BRA262156 CAL262156:CAW262156 CKH262156:CKS262156 CUD262156:CUO262156 DDZ262156:DEK262156 DNV262156:DOG262156 DXR262156:DYC262156 EHN262156:EHY262156 ERJ262156:ERU262156 FBF262156:FBQ262156 FLB262156:FLM262156 FUX262156:FVI262156 GET262156:GFE262156 GOP262156:GPA262156 GYL262156:GYW262156 HIH262156:HIS262156 HSD262156:HSO262156 IBZ262156:ICK262156 ILV262156:IMG262156 IVR262156:IWC262156 JFN262156:JFY262156 JPJ262156:JPU262156 JZF262156:JZQ262156 KJB262156:KJM262156 KSX262156:KTI262156 LCT262156:LDE262156 LMP262156:LNA262156 LWL262156:LWW262156 MGH262156:MGS262156 MQD262156:MQO262156 MZZ262156:NAK262156 NJV262156:NKG262156 NTR262156:NUC262156 ODN262156:ODY262156 ONJ262156:ONU262156 OXF262156:OXQ262156 PHB262156:PHM262156 PQX262156:PRI262156 QAT262156:QBE262156 QKP262156:QLA262156 QUL262156:QUW262156 REH262156:RES262156 ROD262156:ROO262156 RXZ262156:RYK262156 SHV262156:SIG262156 SRR262156:SSC262156 TBN262156:TBY262156 TLJ262156:TLU262156 TVF262156:TVQ262156 UFB262156:UFM262156 UOX262156:UPI262156 UYT262156:UZE262156 VIP262156:VJA262156 VSL262156:VSW262156 WCH262156:WCS262156 WMD262156:WMO262156 WVZ262156:WWK262156 JN327692:JY327692 TJ327692:TU327692 ADF327692:ADQ327692 ANB327692:ANM327692 AWX327692:AXI327692 BGT327692:BHE327692 BQP327692:BRA327692 CAL327692:CAW327692 CKH327692:CKS327692 CUD327692:CUO327692 DDZ327692:DEK327692 DNV327692:DOG327692 DXR327692:DYC327692 EHN327692:EHY327692 ERJ327692:ERU327692 FBF327692:FBQ327692 FLB327692:FLM327692 FUX327692:FVI327692 GET327692:GFE327692 GOP327692:GPA327692 GYL327692:GYW327692 HIH327692:HIS327692 HSD327692:HSO327692 IBZ327692:ICK327692 ILV327692:IMG327692 IVR327692:IWC327692 JFN327692:JFY327692 JPJ327692:JPU327692 JZF327692:JZQ327692 KJB327692:KJM327692 KSX327692:KTI327692 LCT327692:LDE327692 LMP327692:LNA327692 LWL327692:LWW327692 MGH327692:MGS327692 MQD327692:MQO327692 MZZ327692:NAK327692 NJV327692:NKG327692 NTR327692:NUC327692 ODN327692:ODY327692 ONJ327692:ONU327692 OXF327692:OXQ327692 PHB327692:PHM327692 PQX327692:PRI327692 QAT327692:QBE327692 QKP327692:QLA327692 QUL327692:QUW327692 REH327692:RES327692 ROD327692:ROO327692 RXZ327692:RYK327692 SHV327692:SIG327692 SRR327692:SSC327692 TBN327692:TBY327692 TLJ327692:TLU327692 TVF327692:TVQ327692 UFB327692:UFM327692 UOX327692:UPI327692 UYT327692:UZE327692 VIP327692:VJA327692 VSL327692:VSW327692 WCH327692:WCS327692 WMD327692:WMO327692 WVZ327692:WWK327692 JN393228:JY393228 TJ393228:TU393228 ADF393228:ADQ393228 ANB393228:ANM393228 AWX393228:AXI393228 BGT393228:BHE393228 BQP393228:BRA393228 CAL393228:CAW393228 CKH393228:CKS393228 CUD393228:CUO393228 DDZ393228:DEK393228 DNV393228:DOG393228 DXR393228:DYC393228 EHN393228:EHY393228 ERJ393228:ERU393228 FBF393228:FBQ393228 FLB393228:FLM393228 FUX393228:FVI393228 GET393228:GFE393228 GOP393228:GPA393228 GYL393228:GYW393228 HIH393228:HIS393228 HSD393228:HSO393228 IBZ393228:ICK393228 ILV393228:IMG393228 IVR393228:IWC393228 JFN393228:JFY393228 JPJ393228:JPU393228 JZF393228:JZQ393228 KJB393228:KJM393228 KSX393228:KTI393228 LCT393228:LDE393228 LMP393228:LNA393228 LWL393228:LWW393228 MGH393228:MGS393228 MQD393228:MQO393228 MZZ393228:NAK393228 NJV393228:NKG393228 NTR393228:NUC393228 ODN393228:ODY393228 ONJ393228:ONU393228 OXF393228:OXQ393228 PHB393228:PHM393228 PQX393228:PRI393228 QAT393228:QBE393228 QKP393228:QLA393228 QUL393228:QUW393228 REH393228:RES393228 ROD393228:ROO393228 RXZ393228:RYK393228 SHV393228:SIG393228 SRR393228:SSC393228 TBN393228:TBY393228 TLJ393228:TLU393228 TVF393228:TVQ393228 UFB393228:UFM393228 UOX393228:UPI393228 UYT393228:UZE393228 VIP393228:VJA393228 VSL393228:VSW393228 WCH393228:WCS393228 WMD393228:WMO393228 WVZ393228:WWK393228 JN458764:JY458764 TJ458764:TU458764 ADF458764:ADQ458764 ANB458764:ANM458764 AWX458764:AXI458764 BGT458764:BHE458764 BQP458764:BRA458764 CAL458764:CAW458764 CKH458764:CKS458764 CUD458764:CUO458764 DDZ458764:DEK458764 DNV458764:DOG458764 DXR458764:DYC458764 EHN458764:EHY458764 ERJ458764:ERU458764 FBF458764:FBQ458764 FLB458764:FLM458764 FUX458764:FVI458764 GET458764:GFE458764 GOP458764:GPA458764 GYL458764:GYW458764 HIH458764:HIS458764 HSD458764:HSO458764 IBZ458764:ICK458764 ILV458764:IMG458764 IVR458764:IWC458764 JFN458764:JFY458764 JPJ458764:JPU458764 JZF458764:JZQ458764 KJB458764:KJM458764 KSX458764:KTI458764 LCT458764:LDE458764 LMP458764:LNA458764 LWL458764:LWW458764 MGH458764:MGS458764 MQD458764:MQO458764 MZZ458764:NAK458764 NJV458764:NKG458764 NTR458764:NUC458764 ODN458764:ODY458764 ONJ458764:ONU458764 OXF458764:OXQ458764 PHB458764:PHM458764 PQX458764:PRI458764 QAT458764:QBE458764 QKP458764:QLA458764 QUL458764:QUW458764 REH458764:RES458764 ROD458764:ROO458764 RXZ458764:RYK458764 SHV458764:SIG458764 SRR458764:SSC458764 TBN458764:TBY458764 TLJ458764:TLU458764 TVF458764:TVQ458764 UFB458764:UFM458764 UOX458764:UPI458764 UYT458764:UZE458764 VIP458764:VJA458764 VSL458764:VSW458764 WCH458764:WCS458764 WMD458764:WMO458764 WVZ458764:WWK458764 JN524300:JY524300 TJ524300:TU524300 ADF524300:ADQ524300 ANB524300:ANM524300 AWX524300:AXI524300 BGT524300:BHE524300 BQP524300:BRA524300 CAL524300:CAW524300 CKH524300:CKS524300 CUD524300:CUO524300 DDZ524300:DEK524300 DNV524300:DOG524300 DXR524300:DYC524300 EHN524300:EHY524300 ERJ524300:ERU524300 FBF524300:FBQ524300 FLB524300:FLM524300 FUX524300:FVI524300 GET524300:GFE524300 GOP524300:GPA524300 GYL524300:GYW524300 HIH524300:HIS524300 HSD524300:HSO524300 IBZ524300:ICK524300 ILV524300:IMG524300 IVR524300:IWC524300 JFN524300:JFY524300 JPJ524300:JPU524300 JZF524300:JZQ524300 KJB524300:KJM524300 KSX524300:KTI524300 LCT524300:LDE524300 LMP524300:LNA524300 LWL524300:LWW524300 MGH524300:MGS524300 MQD524300:MQO524300 MZZ524300:NAK524300 NJV524300:NKG524300 NTR524300:NUC524300 ODN524300:ODY524300 ONJ524300:ONU524300 OXF524300:OXQ524300 PHB524300:PHM524300 PQX524300:PRI524300 QAT524300:QBE524300 QKP524300:QLA524300 QUL524300:QUW524300 REH524300:RES524300 ROD524300:ROO524300 RXZ524300:RYK524300 SHV524300:SIG524300 SRR524300:SSC524300 TBN524300:TBY524300 TLJ524300:TLU524300 TVF524300:TVQ524300 UFB524300:UFM524300 UOX524300:UPI524300 UYT524300:UZE524300 VIP524300:VJA524300 VSL524300:VSW524300 WCH524300:WCS524300 WMD524300:WMO524300 WVZ524300:WWK524300 JN589836:JY589836 TJ589836:TU589836 ADF589836:ADQ589836 ANB589836:ANM589836 AWX589836:AXI589836 BGT589836:BHE589836 BQP589836:BRA589836 CAL589836:CAW589836 CKH589836:CKS589836 CUD589836:CUO589836 DDZ589836:DEK589836 DNV589836:DOG589836 DXR589836:DYC589836 EHN589836:EHY589836 ERJ589836:ERU589836 FBF589836:FBQ589836 FLB589836:FLM589836 FUX589836:FVI589836 GET589836:GFE589836 GOP589836:GPA589836 GYL589836:GYW589836 HIH589836:HIS589836 HSD589836:HSO589836 IBZ589836:ICK589836 ILV589836:IMG589836 IVR589836:IWC589836 JFN589836:JFY589836 JPJ589836:JPU589836 JZF589836:JZQ589836 KJB589836:KJM589836 KSX589836:KTI589836 LCT589836:LDE589836 LMP589836:LNA589836 LWL589836:LWW589836 MGH589836:MGS589836 MQD589836:MQO589836 MZZ589836:NAK589836 NJV589836:NKG589836 NTR589836:NUC589836 ODN589836:ODY589836 ONJ589836:ONU589836 OXF589836:OXQ589836 PHB589836:PHM589836 PQX589836:PRI589836 QAT589836:QBE589836 QKP589836:QLA589836 QUL589836:QUW589836 REH589836:RES589836 ROD589836:ROO589836 RXZ589836:RYK589836 SHV589836:SIG589836 SRR589836:SSC589836 TBN589836:TBY589836 TLJ589836:TLU589836 TVF589836:TVQ589836 UFB589836:UFM589836 UOX589836:UPI589836 UYT589836:UZE589836 VIP589836:VJA589836 VSL589836:VSW589836 WCH589836:WCS589836 WMD589836:WMO589836 WVZ589836:WWK589836 JN655372:JY655372 TJ655372:TU655372 ADF655372:ADQ655372 ANB655372:ANM655372 AWX655372:AXI655372 BGT655372:BHE655372 BQP655372:BRA655372 CAL655372:CAW655372 CKH655372:CKS655372 CUD655372:CUO655372 DDZ655372:DEK655372 DNV655372:DOG655372 DXR655372:DYC655372 EHN655372:EHY655372 ERJ655372:ERU655372 FBF655372:FBQ655372 FLB655372:FLM655372 FUX655372:FVI655372 GET655372:GFE655372 GOP655372:GPA655372 GYL655372:GYW655372 HIH655372:HIS655372 HSD655372:HSO655372 IBZ655372:ICK655372 ILV655372:IMG655372 IVR655372:IWC655372 JFN655372:JFY655372 JPJ655372:JPU655372 JZF655372:JZQ655372 KJB655372:KJM655372 KSX655372:KTI655372 LCT655372:LDE655372 LMP655372:LNA655372 LWL655372:LWW655372 MGH655372:MGS655372 MQD655372:MQO655372 MZZ655372:NAK655372 NJV655372:NKG655372 NTR655372:NUC655372 ODN655372:ODY655372 ONJ655372:ONU655372 OXF655372:OXQ655372 PHB655372:PHM655372 PQX655372:PRI655372 QAT655372:QBE655372 QKP655372:QLA655372 QUL655372:QUW655372 REH655372:RES655372 ROD655372:ROO655372 RXZ655372:RYK655372 SHV655372:SIG655372 SRR655372:SSC655372 TBN655372:TBY655372 TLJ655372:TLU655372 TVF655372:TVQ655372 UFB655372:UFM655372 UOX655372:UPI655372 UYT655372:UZE655372 VIP655372:VJA655372 VSL655372:VSW655372 WCH655372:WCS655372 WMD655372:WMO655372 WVZ655372:WWK655372 JN720908:JY720908 TJ720908:TU720908 ADF720908:ADQ720908 ANB720908:ANM720908 AWX720908:AXI720908 BGT720908:BHE720908 BQP720908:BRA720908 CAL720908:CAW720908 CKH720908:CKS720908 CUD720908:CUO720908 DDZ720908:DEK720908 DNV720908:DOG720908 DXR720908:DYC720908 EHN720908:EHY720908 ERJ720908:ERU720908 FBF720908:FBQ720908 FLB720908:FLM720908 FUX720908:FVI720908 GET720908:GFE720908 GOP720908:GPA720908 GYL720908:GYW720908 HIH720908:HIS720908 HSD720908:HSO720908 IBZ720908:ICK720908 ILV720908:IMG720908 IVR720908:IWC720908 JFN720908:JFY720908 JPJ720908:JPU720908 JZF720908:JZQ720908 KJB720908:KJM720908 KSX720908:KTI720908 LCT720908:LDE720908 LMP720908:LNA720908 LWL720908:LWW720908 MGH720908:MGS720908 MQD720908:MQO720908 MZZ720908:NAK720908 NJV720908:NKG720908 NTR720908:NUC720908 ODN720908:ODY720908 ONJ720908:ONU720908 OXF720908:OXQ720908 PHB720908:PHM720908 PQX720908:PRI720908 QAT720908:QBE720908 QKP720908:QLA720908 QUL720908:QUW720908 REH720908:RES720908 ROD720908:ROO720908 RXZ720908:RYK720908 SHV720908:SIG720908 SRR720908:SSC720908 TBN720908:TBY720908 TLJ720908:TLU720908 TVF720908:TVQ720908 UFB720908:UFM720908 UOX720908:UPI720908 UYT720908:UZE720908 VIP720908:VJA720908 VSL720908:VSW720908 WCH720908:WCS720908 WMD720908:WMO720908 WVZ720908:WWK720908 JN786444:JY786444 TJ786444:TU786444 ADF786444:ADQ786444 ANB786444:ANM786444 AWX786444:AXI786444 BGT786444:BHE786444 BQP786444:BRA786444 CAL786444:CAW786444 CKH786444:CKS786444 CUD786444:CUO786444 DDZ786444:DEK786444 DNV786444:DOG786444 DXR786444:DYC786444 EHN786444:EHY786444 ERJ786444:ERU786444 FBF786444:FBQ786444 FLB786444:FLM786444 FUX786444:FVI786444 GET786444:GFE786444 GOP786444:GPA786444 GYL786444:GYW786444 HIH786444:HIS786444 HSD786444:HSO786444 IBZ786444:ICK786444 ILV786444:IMG786444 IVR786444:IWC786444 JFN786444:JFY786444 JPJ786444:JPU786444 JZF786444:JZQ786444 KJB786444:KJM786444 KSX786444:KTI786444 LCT786444:LDE786444 LMP786444:LNA786444 LWL786444:LWW786444 MGH786444:MGS786444 MQD786444:MQO786444 MZZ786444:NAK786444 NJV786444:NKG786444 NTR786444:NUC786444 ODN786444:ODY786444 ONJ786444:ONU786444 OXF786444:OXQ786444 PHB786444:PHM786444 PQX786444:PRI786444 QAT786444:QBE786444 QKP786444:QLA786444 QUL786444:QUW786444 REH786444:RES786444 ROD786444:ROO786444 RXZ786444:RYK786444 SHV786444:SIG786444 SRR786444:SSC786444 TBN786444:TBY786444 TLJ786444:TLU786444 TVF786444:TVQ786444 UFB786444:UFM786444 UOX786444:UPI786444 UYT786444:UZE786444 VIP786444:VJA786444 VSL786444:VSW786444 WCH786444:WCS786444 WMD786444:WMO786444 WVZ786444:WWK786444 JN851980:JY851980 TJ851980:TU851980 ADF851980:ADQ851980 ANB851980:ANM851980 AWX851980:AXI851980 BGT851980:BHE851980 BQP851980:BRA851980 CAL851980:CAW851980 CKH851980:CKS851980 CUD851980:CUO851980 DDZ851980:DEK851980 DNV851980:DOG851980 DXR851980:DYC851980 EHN851980:EHY851980 ERJ851980:ERU851980 FBF851980:FBQ851980 FLB851980:FLM851980 FUX851980:FVI851980 GET851980:GFE851980 GOP851980:GPA851980 GYL851980:GYW851980 HIH851980:HIS851980 HSD851980:HSO851980 IBZ851980:ICK851980 ILV851980:IMG851980 IVR851980:IWC851980 JFN851980:JFY851980 JPJ851980:JPU851980 JZF851980:JZQ851980 KJB851980:KJM851980 KSX851980:KTI851980 LCT851980:LDE851980 LMP851980:LNA851980 LWL851980:LWW851980 MGH851980:MGS851980 MQD851980:MQO851980 MZZ851980:NAK851980 NJV851980:NKG851980 NTR851980:NUC851980 ODN851980:ODY851980 ONJ851980:ONU851980 OXF851980:OXQ851980 PHB851980:PHM851980 PQX851980:PRI851980 QAT851980:QBE851980 QKP851980:QLA851980 QUL851980:QUW851980 REH851980:RES851980 ROD851980:ROO851980 RXZ851980:RYK851980 SHV851980:SIG851980 SRR851980:SSC851980 TBN851980:TBY851980 TLJ851980:TLU851980 TVF851980:TVQ851980 UFB851980:UFM851980 UOX851980:UPI851980 UYT851980:UZE851980 VIP851980:VJA851980 VSL851980:VSW851980 WCH851980:WCS851980 WMD851980:WMO851980 WVZ851980:WWK851980 JN917516:JY917516 TJ917516:TU917516 ADF917516:ADQ917516 ANB917516:ANM917516 AWX917516:AXI917516 BGT917516:BHE917516 BQP917516:BRA917516 CAL917516:CAW917516 CKH917516:CKS917516 CUD917516:CUO917516 DDZ917516:DEK917516 DNV917516:DOG917516 DXR917516:DYC917516 EHN917516:EHY917516 ERJ917516:ERU917516 FBF917516:FBQ917516 FLB917516:FLM917516 FUX917516:FVI917516 GET917516:GFE917516 GOP917516:GPA917516 GYL917516:GYW917516 HIH917516:HIS917516 HSD917516:HSO917516 IBZ917516:ICK917516 ILV917516:IMG917516 IVR917516:IWC917516 JFN917516:JFY917516 JPJ917516:JPU917516 JZF917516:JZQ917516 KJB917516:KJM917516 KSX917516:KTI917516 LCT917516:LDE917516 LMP917516:LNA917516 LWL917516:LWW917516 MGH917516:MGS917516 MQD917516:MQO917516 MZZ917516:NAK917516 NJV917516:NKG917516 NTR917516:NUC917516 ODN917516:ODY917516 ONJ917516:ONU917516 OXF917516:OXQ917516 PHB917516:PHM917516 PQX917516:PRI917516 QAT917516:QBE917516 QKP917516:QLA917516 QUL917516:QUW917516 REH917516:RES917516 ROD917516:ROO917516 RXZ917516:RYK917516 SHV917516:SIG917516 SRR917516:SSC917516 TBN917516:TBY917516 TLJ917516:TLU917516 TVF917516:TVQ917516 UFB917516:UFM917516 UOX917516:UPI917516 UYT917516:UZE917516 VIP917516:VJA917516 VSL917516:VSW917516 WCH917516:WCS917516 WMD917516:WMO917516 WVZ917516:WWK917516 JN983052:JY983052 TJ983052:TU983052 ADF983052:ADQ983052 ANB983052:ANM983052 AWX983052:AXI983052 BGT983052:BHE983052 BQP983052:BRA983052 CAL983052:CAW983052 CKH983052:CKS983052 CUD983052:CUO983052 DDZ983052:DEK983052 DNV983052:DOG983052 DXR983052:DYC983052 EHN983052:EHY983052 ERJ983052:ERU983052 FBF983052:FBQ983052 FLB983052:FLM983052 FUX983052:FVI983052 GET983052:GFE983052 GOP983052:GPA983052 GYL983052:GYW983052 HIH983052:HIS983052 HSD983052:HSO983052 IBZ983052:ICK983052 ILV983052:IMG983052 IVR983052:IWC983052 JFN983052:JFY983052 JPJ983052:JPU983052 JZF983052:JZQ983052 KJB983052:KJM983052 KSX983052:KTI983052 LCT983052:LDE983052 LMP983052:LNA983052 LWL983052:LWW983052 MGH983052:MGS983052 MQD983052:MQO983052 MZZ983052:NAK983052 NJV983052:NKG983052 NTR983052:NUC983052 ODN983052:ODY983052 ONJ983052:ONU983052 OXF983052:OXQ983052 PHB983052:PHM983052 PQX983052:PRI983052 QAT983052:QBE983052 QKP983052:QLA983052 QUL983052:QUW983052 REH983052:RES983052 ROD983052:ROO983052 RXZ983052:RYK983052 SHV983052:SIG983052 SRR983052:SSC983052 TBN983052:TBY983052 TLJ983052:TLU983052 TVF983052:TVQ983052 UFB983052:UFM983052 UOX983052:UPI983052 UYT983052:UZE983052 VIP983052:VJA983052 VSL983052:VSW983052 WCH983052:WCS983052 WMD983052:WMO983052 WVZ983052:WWK983052 WVK983052:WVV983052 IY65548:JJ65548 SU65548:TF65548 ACQ65548:ADB65548 AMM65548:AMX65548 AWI65548:AWT65548 BGE65548:BGP65548 BQA65548:BQL65548 BZW65548:CAH65548 CJS65548:CKD65548 CTO65548:CTZ65548 DDK65548:DDV65548 DNG65548:DNR65548 DXC65548:DXN65548 EGY65548:EHJ65548 EQU65548:ERF65548 FAQ65548:FBB65548 FKM65548:FKX65548 FUI65548:FUT65548 GEE65548:GEP65548 GOA65548:GOL65548 GXW65548:GYH65548 HHS65548:HID65548 HRO65548:HRZ65548 IBK65548:IBV65548 ILG65548:ILR65548 IVC65548:IVN65548 JEY65548:JFJ65548 JOU65548:JPF65548 JYQ65548:JZB65548 KIM65548:KIX65548 KSI65548:KST65548 LCE65548:LCP65548 LMA65548:LML65548 LVW65548:LWH65548 MFS65548:MGD65548 MPO65548:MPZ65548 MZK65548:MZV65548 NJG65548:NJR65548 NTC65548:NTN65548 OCY65548:ODJ65548 OMU65548:ONF65548 OWQ65548:OXB65548 PGM65548:PGX65548 PQI65548:PQT65548 QAE65548:QAP65548 QKA65548:QKL65548 QTW65548:QUH65548 RDS65548:RED65548 RNO65548:RNZ65548 RXK65548:RXV65548 SHG65548:SHR65548 SRC65548:SRN65548 TAY65548:TBJ65548 TKU65548:TLF65548 TUQ65548:TVB65548 UEM65548:UEX65548 UOI65548:UOT65548 UYE65548:UYP65548 VIA65548:VIL65548 VRW65548:VSH65548 WBS65548:WCD65548 WLO65548:WLZ65548 WVK65548:WVV65548 IY131084:JJ131084 SU131084:TF131084 ACQ131084:ADB131084 AMM131084:AMX131084 AWI131084:AWT131084 BGE131084:BGP131084 BQA131084:BQL131084 BZW131084:CAH131084 CJS131084:CKD131084 CTO131084:CTZ131084 DDK131084:DDV131084 DNG131084:DNR131084 DXC131084:DXN131084 EGY131084:EHJ131084 EQU131084:ERF131084 FAQ131084:FBB131084 FKM131084:FKX131084 FUI131084:FUT131084 GEE131084:GEP131084 GOA131084:GOL131084 GXW131084:GYH131084 HHS131084:HID131084 HRO131084:HRZ131084 IBK131084:IBV131084 ILG131084:ILR131084 IVC131084:IVN131084 JEY131084:JFJ131084 JOU131084:JPF131084 JYQ131084:JZB131084 KIM131084:KIX131084 KSI131084:KST131084 LCE131084:LCP131084 LMA131084:LML131084 LVW131084:LWH131084 MFS131084:MGD131084 MPO131084:MPZ131084 MZK131084:MZV131084 NJG131084:NJR131084 NTC131084:NTN131084 OCY131084:ODJ131084 OMU131084:ONF131084 OWQ131084:OXB131084 PGM131084:PGX131084 PQI131084:PQT131084 QAE131084:QAP131084 QKA131084:QKL131084 QTW131084:QUH131084 RDS131084:RED131084 RNO131084:RNZ131084 RXK131084:RXV131084 SHG131084:SHR131084 SRC131084:SRN131084 TAY131084:TBJ131084 TKU131084:TLF131084 TUQ131084:TVB131084 UEM131084:UEX131084 UOI131084:UOT131084 UYE131084:UYP131084 VIA131084:VIL131084 VRW131084:VSH131084 WBS131084:WCD131084 WLO131084:WLZ131084 WVK131084:WVV131084 IY196620:JJ196620 SU196620:TF196620 ACQ196620:ADB196620 AMM196620:AMX196620 AWI196620:AWT196620 BGE196620:BGP196620 BQA196620:BQL196620 BZW196620:CAH196620 CJS196620:CKD196620 CTO196620:CTZ196620 DDK196620:DDV196620 DNG196620:DNR196620 DXC196620:DXN196620 EGY196620:EHJ196620 EQU196620:ERF196620 FAQ196620:FBB196620 FKM196620:FKX196620 FUI196620:FUT196620 GEE196620:GEP196620 GOA196620:GOL196620 GXW196620:GYH196620 HHS196620:HID196620 HRO196620:HRZ196620 IBK196620:IBV196620 ILG196620:ILR196620 IVC196620:IVN196620 JEY196620:JFJ196620 JOU196620:JPF196620 JYQ196620:JZB196620 KIM196620:KIX196620 KSI196620:KST196620 LCE196620:LCP196620 LMA196620:LML196620 LVW196620:LWH196620 MFS196620:MGD196620 MPO196620:MPZ196620 MZK196620:MZV196620 NJG196620:NJR196620 NTC196620:NTN196620 OCY196620:ODJ196620 OMU196620:ONF196620 OWQ196620:OXB196620 PGM196620:PGX196620 PQI196620:PQT196620 QAE196620:QAP196620 QKA196620:QKL196620 QTW196620:QUH196620 RDS196620:RED196620 RNO196620:RNZ196620 RXK196620:RXV196620 SHG196620:SHR196620 SRC196620:SRN196620 TAY196620:TBJ196620 TKU196620:TLF196620 TUQ196620:TVB196620 UEM196620:UEX196620 UOI196620:UOT196620 UYE196620:UYP196620 VIA196620:VIL196620 VRW196620:VSH196620 WBS196620:WCD196620 WLO196620:WLZ196620 WVK196620:WVV196620 IY262156:JJ262156 SU262156:TF262156 ACQ262156:ADB262156 AMM262156:AMX262156 AWI262156:AWT262156 BGE262156:BGP262156 BQA262156:BQL262156 BZW262156:CAH262156 CJS262156:CKD262156 CTO262156:CTZ262156 DDK262156:DDV262156 DNG262156:DNR262156 DXC262156:DXN262156 EGY262156:EHJ262156 EQU262156:ERF262156 FAQ262156:FBB262156 FKM262156:FKX262156 FUI262156:FUT262156 GEE262156:GEP262156 GOA262156:GOL262156 GXW262156:GYH262156 HHS262156:HID262156 HRO262156:HRZ262156 IBK262156:IBV262156 ILG262156:ILR262156 IVC262156:IVN262156 JEY262156:JFJ262156 JOU262156:JPF262156 JYQ262156:JZB262156 KIM262156:KIX262156 KSI262156:KST262156 LCE262156:LCP262156 LMA262156:LML262156 LVW262156:LWH262156 MFS262156:MGD262156 MPO262156:MPZ262156 MZK262156:MZV262156 NJG262156:NJR262156 NTC262156:NTN262156 OCY262156:ODJ262156 OMU262156:ONF262156 OWQ262156:OXB262156 PGM262156:PGX262156 PQI262156:PQT262156 QAE262156:QAP262156 QKA262156:QKL262156 QTW262156:QUH262156 RDS262156:RED262156 RNO262156:RNZ262156 RXK262156:RXV262156 SHG262156:SHR262156 SRC262156:SRN262156 TAY262156:TBJ262156 TKU262156:TLF262156 TUQ262156:TVB262156 UEM262156:UEX262156 UOI262156:UOT262156 UYE262156:UYP262156 VIA262156:VIL262156 VRW262156:VSH262156 WBS262156:WCD262156 WLO262156:WLZ262156 WVK262156:WVV262156 IY327692:JJ327692 SU327692:TF327692 ACQ327692:ADB327692 AMM327692:AMX327692 AWI327692:AWT327692 BGE327692:BGP327692 BQA327692:BQL327692 BZW327692:CAH327692 CJS327692:CKD327692 CTO327692:CTZ327692 DDK327692:DDV327692 DNG327692:DNR327692 DXC327692:DXN327692 EGY327692:EHJ327692 EQU327692:ERF327692 FAQ327692:FBB327692 FKM327692:FKX327692 FUI327692:FUT327692 GEE327692:GEP327692 GOA327692:GOL327692 GXW327692:GYH327692 HHS327692:HID327692 HRO327692:HRZ327692 IBK327692:IBV327692 ILG327692:ILR327692 IVC327692:IVN327692 JEY327692:JFJ327692 JOU327692:JPF327692 JYQ327692:JZB327692 KIM327692:KIX327692 KSI327692:KST327692 LCE327692:LCP327692 LMA327692:LML327692 LVW327692:LWH327692 MFS327692:MGD327692 MPO327692:MPZ327692 MZK327692:MZV327692 NJG327692:NJR327692 NTC327692:NTN327692 OCY327692:ODJ327692 OMU327692:ONF327692 OWQ327692:OXB327692 PGM327692:PGX327692 PQI327692:PQT327692 QAE327692:QAP327692 QKA327692:QKL327692 QTW327692:QUH327692 RDS327692:RED327692 RNO327692:RNZ327692 RXK327692:RXV327692 SHG327692:SHR327692 SRC327692:SRN327692 TAY327692:TBJ327692 TKU327692:TLF327692 TUQ327692:TVB327692 UEM327692:UEX327692 UOI327692:UOT327692 UYE327692:UYP327692 VIA327692:VIL327692 VRW327692:VSH327692 WBS327692:WCD327692 WLO327692:WLZ327692 WVK327692:WVV327692 IY393228:JJ393228 SU393228:TF393228 ACQ393228:ADB393228 AMM393228:AMX393228 AWI393228:AWT393228 BGE393228:BGP393228 BQA393228:BQL393228 BZW393228:CAH393228 CJS393228:CKD393228 CTO393228:CTZ393228 DDK393228:DDV393228 DNG393228:DNR393228 DXC393228:DXN393228 EGY393228:EHJ393228 EQU393228:ERF393228 FAQ393228:FBB393228 FKM393228:FKX393228 FUI393228:FUT393228 GEE393228:GEP393228 GOA393228:GOL393228 GXW393228:GYH393228 HHS393228:HID393228 HRO393228:HRZ393228 IBK393228:IBV393228 ILG393228:ILR393228 IVC393228:IVN393228 JEY393228:JFJ393228 JOU393228:JPF393228 JYQ393228:JZB393228 KIM393228:KIX393228 KSI393228:KST393228 LCE393228:LCP393228 LMA393228:LML393228 LVW393228:LWH393228 MFS393228:MGD393228 MPO393228:MPZ393228 MZK393228:MZV393228 NJG393228:NJR393228 NTC393228:NTN393228 OCY393228:ODJ393228 OMU393228:ONF393228 OWQ393228:OXB393228 PGM393228:PGX393228 PQI393228:PQT393228 QAE393228:QAP393228 QKA393228:QKL393228 QTW393228:QUH393228 RDS393228:RED393228 RNO393228:RNZ393228 RXK393228:RXV393228 SHG393228:SHR393228 SRC393228:SRN393228 TAY393228:TBJ393228 TKU393228:TLF393228 TUQ393228:TVB393228 UEM393228:UEX393228 UOI393228:UOT393228 UYE393228:UYP393228 VIA393228:VIL393228 VRW393228:VSH393228 WBS393228:WCD393228 WLO393228:WLZ393228 WVK393228:WVV393228 IY458764:JJ458764 SU458764:TF458764 ACQ458764:ADB458764 AMM458764:AMX458764 AWI458764:AWT458764 BGE458764:BGP458764 BQA458764:BQL458764 BZW458764:CAH458764 CJS458764:CKD458764 CTO458764:CTZ458764 DDK458764:DDV458764 DNG458764:DNR458764 DXC458764:DXN458764 EGY458764:EHJ458764 EQU458764:ERF458764 FAQ458764:FBB458764 FKM458764:FKX458764 FUI458764:FUT458764 GEE458764:GEP458764 GOA458764:GOL458764 GXW458764:GYH458764 HHS458764:HID458764 HRO458764:HRZ458764 IBK458764:IBV458764 ILG458764:ILR458764 IVC458764:IVN458764 JEY458764:JFJ458764 JOU458764:JPF458764 JYQ458764:JZB458764 KIM458764:KIX458764 KSI458764:KST458764 LCE458764:LCP458764 LMA458764:LML458764 LVW458764:LWH458764 MFS458764:MGD458764 MPO458764:MPZ458764 MZK458764:MZV458764 NJG458764:NJR458764 NTC458764:NTN458764 OCY458764:ODJ458764 OMU458764:ONF458764 OWQ458764:OXB458764 PGM458764:PGX458764 PQI458764:PQT458764 QAE458764:QAP458764 QKA458764:QKL458764 QTW458764:QUH458764 RDS458764:RED458764 RNO458764:RNZ458764 RXK458764:RXV458764 SHG458764:SHR458764 SRC458764:SRN458764 TAY458764:TBJ458764 TKU458764:TLF458764 TUQ458764:TVB458764 UEM458764:UEX458764 UOI458764:UOT458764 UYE458764:UYP458764 VIA458764:VIL458764 VRW458764:VSH458764 WBS458764:WCD458764 WLO458764:WLZ458764 WVK458764:WVV458764 IY524300:JJ524300 SU524300:TF524300 ACQ524300:ADB524300 AMM524300:AMX524300 AWI524300:AWT524300 BGE524300:BGP524300 BQA524300:BQL524300 BZW524300:CAH524300 CJS524300:CKD524300 CTO524300:CTZ524300 DDK524300:DDV524300 DNG524300:DNR524300 DXC524300:DXN524300 EGY524300:EHJ524300 EQU524300:ERF524300 FAQ524300:FBB524300 FKM524300:FKX524300 FUI524300:FUT524300 GEE524300:GEP524300 GOA524300:GOL524300 GXW524300:GYH524300 HHS524300:HID524300 HRO524300:HRZ524300 IBK524300:IBV524300 ILG524300:ILR524300 IVC524300:IVN524300 JEY524300:JFJ524300 JOU524300:JPF524300 JYQ524300:JZB524300 KIM524300:KIX524300 KSI524300:KST524300 LCE524300:LCP524300 LMA524300:LML524300 LVW524300:LWH524300 MFS524300:MGD524300 MPO524300:MPZ524300 MZK524300:MZV524300 NJG524300:NJR524300 NTC524300:NTN524300 OCY524300:ODJ524300 OMU524300:ONF524300 OWQ524300:OXB524300 PGM524300:PGX524300 PQI524300:PQT524300 QAE524300:QAP524300 QKA524300:QKL524300 QTW524300:QUH524300 RDS524300:RED524300 RNO524300:RNZ524300 RXK524300:RXV524300 SHG524300:SHR524300 SRC524300:SRN524300 TAY524300:TBJ524300 TKU524300:TLF524300 TUQ524300:TVB524300 UEM524300:UEX524300 UOI524300:UOT524300 UYE524300:UYP524300 VIA524300:VIL524300 VRW524300:VSH524300 WBS524300:WCD524300 WLO524300:WLZ524300 WVK524300:WVV524300 IY589836:JJ589836 SU589836:TF589836 ACQ589836:ADB589836 AMM589836:AMX589836 AWI589836:AWT589836 BGE589836:BGP589836 BQA589836:BQL589836 BZW589836:CAH589836 CJS589836:CKD589836 CTO589836:CTZ589836 DDK589836:DDV589836 DNG589836:DNR589836 DXC589836:DXN589836 EGY589836:EHJ589836 EQU589836:ERF589836 FAQ589836:FBB589836 FKM589836:FKX589836 FUI589836:FUT589836 GEE589836:GEP589836 GOA589836:GOL589836 GXW589836:GYH589836 HHS589836:HID589836 HRO589836:HRZ589836 IBK589836:IBV589836 ILG589836:ILR589836 IVC589836:IVN589836 JEY589836:JFJ589836 JOU589836:JPF589836 JYQ589836:JZB589836 KIM589836:KIX589836 KSI589836:KST589836 LCE589836:LCP589836 LMA589836:LML589836 LVW589836:LWH589836 MFS589836:MGD589836 MPO589836:MPZ589836 MZK589836:MZV589836 NJG589836:NJR589836 NTC589836:NTN589836 OCY589836:ODJ589836 OMU589836:ONF589836 OWQ589836:OXB589836 PGM589836:PGX589836 PQI589836:PQT589836 QAE589836:QAP589836 QKA589836:QKL589836 QTW589836:QUH589836 RDS589836:RED589836 RNO589836:RNZ589836 RXK589836:RXV589836 SHG589836:SHR589836 SRC589836:SRN589836 TAY589836:TBJ589836 TKU589836:TLF589836 TUQ589836:TVB589836 UEM589836:UEX589836 UOI589836:UOT589836 UYE589836:UYP589836 VIA589836:VIL589836 VRW589836:VSH589836 WBS589836:WCD589836 WLO589836:WLZ589836 WVK589836:WVV589836 IY655372:JJ655372 SU655372:TF655372 ACQ655372:ADB655372 AMM655372:AMX655372 AWI655372:AWT655372 BGE655372:BGP655372 BQA655372:BQL655372 BZW655372:CAH655372 CJS655372:CKD655372 CTO655372:CTZ655372 DDK655372:DDV655372 DNG655372:DNR655372 DXC655372:DXN655372 EGY655372:EHJ655372 EQU655372:ERF655372 FAQ655372:FBB655372 FKM655372:FKX655372 FUI655372:FUT655372 GEE655372:GEP655372 GOA655372:GOL655372 GXW655372:GYH655372 HHS655372:HID655372 HRO655372:HRZ655372 IBK655372:IBV655372 ILG655372:ILR655372 IVC655372:IVN655372 JEY655372:JFJ655372 JOU655372:JPF655372 JYQ655372:JZB655372 KIM655372:KIX655372 KSI655372:KST655372 LCE655372:LCP655372 LMA655372:LML655372 LVW655372:LWH655372 MFS655372:MGD655372 MPO655372:MPZ655372 MZK655372:MZV655372 NJG655372:NJR655372 NTC655372:NTN655372 OCY655372:ODJ655372 OMU655372:ONF655372 OWQ655372:OXB655372 PGM655372:PGX655372 PQI655372:PQT655372 QAE655372:QAP655372 QKA655372:QKL655372 QTW655372:QUH655372 RDS655372:RED655372 RNO655372:RNZ655372 RXK655372:RXV655372 SHG655372:SHR655372 SRC655372:SRN655372 TAY655372:TBJ655372 TKU655372:TLF655372 TUQ655372:TVB655372 UEM655372:UEX655372 UOI655372:UOT655372 UYE655372:UYP655372 VIA655372:VIL655372 VRW655372:VSH655372 WBS655372:WCD655372 WLO655372:WLZ655372 WVK655372:WVV655372 IY720908:JJ720908 SU720908:TF720908 ACQ720908:ADB720908 AMM720908:AMX720908 AWI720908:AWT720908 BGE720908:BGP720908 BQA720908:BQL720908 BZW720908:CAH720908 CJS720908:CKD720908 CTO720908:CTZ720908 DDK720908:DDV720908 DNG720908:DNR720908 DXC720908:DXN720908 EGY720908:EHJ720908 EQU720908:ERF720908 FAQ720908:FBB720908 FKM720908:FKX720908 FUI720908:FUT720908 GEE720908:GEP720908 GOA720908:GOL720908 GXW720908:GYH720908 HHS720908:HID720908 HRO720908:HRZ720908 IBK720908:IBV720908 ILG720908:ILR720908 IVC720908:IVN720908 JEY720908:JFJ720908 JOU720908:JPF720908 JYQ720908:JZB720908 KIM720908:KIX720908 KSI720908:KST720908 LCE720908:LCP720908 LMA720908:LML720908 LVW720908:LWH720908 MFS720908:MGD720908 MPO720908:MPZ720908 MZK720908:MZV720908 NJG720908:NJR720908 NTC720908:NTN720908 OCY720908:ODJ720908 OMU720908:ONF720908 OWQ720908:OXB720908 PGM720908:PGX720908 PQI720908:PQT720908 QAE720908:QAP720908 QKA720908:QKL720908 QTW720908:QUH720908 RDS720908:RED720908 RNO720908:RNZ720908 RXK720908:RXV720908 SHG720908:SHR720908 SRC720908:SRN720908 TAY720908:TBJ720908 TKU720908:TLF720908 TUQ720908:TVB720908 UEM720908:UEX720908 UOI720908:UOT720908 UYE720908:UYP720908 VIA720908:VIL720908 VRW720908:VSH720908 WBS720908:WCD720908 WLO720908:WLZ720908 WVK720908:WVV720908 IY786444:JJ786444 SU786444:TF786444 ACQ786444:ADB786444 AMM786444:AMX786444 AWI786444:AWT786444 BGE786444:BGP786444 BQA786444:BQL786444 BZW786444:CAH786444 CJS786444:CKD786444 CTO786444:CTZ786444 DDK786444:DDV786444 DNG786444:DNR786444 DXC786444:DXN786444 EGY786444:EHJ786444 EQU786444:ERF786444 FAQ786444:FBB786444 FKM786444:FKX786444 FUI786444:FUT786444 GEE786444:GEP786444 GOA786444:GOL786444 GXW786444:GYH786444 HHS786444:HID786444 HRO786444:HRZ786444 IBK786444:IBV786444 ILG786444:ILR786444 IVC786444:IVN786444 JEY786444:JFJ786444 JOU786444:JPF786444 JYQ786444:JZB786444 KIM786444:KIX786444 KSI786444:KST786444 LCE786444:LCP786444 LMA786444:LML786444 LVW786444:LWH786444 MFS786444:MGD786444 MPO786444:MPZ786444 MZK786444:MZV786444 NJG786444:NJR786444 NTC786444:NTN786444 OCY786444:ODJ786444 OMU786444:ONF786444 OWQ786444:OXB786444 PGM786444:PGX786444 PQI786444:PQT786444 QAE786444:QAP786444 QKA786444:QKL786444 QTW786444:QUH786444 RDS786444:RED786444 RNO786444:RNZ786444 RXK786444:RXV786444 SHG786444:SHR786444 SRC786444:SRN786444 TAY786444:TBJ786444 TKU786444:TLF786444 TUQ786444:TVB786444 UEM786444:UEX786444 UOI786444:UOT786444 UYE786444:UYP786444 VIA786444:VIL786444 VRW786444:VSH786444 WBS786444:WCD786444 WLO786444:WLZ786444 WVK786444:WVV786444 IY851980:JJ851980 SU851980:TF851980 ACQ851980:ADB851980 AMM851980:AMX851980 AWI851980:AWT851980 BGE851980:BGP851980 BQA851980:BQL851980 BZW851980:CAH851980 CJS851980:CKD851980 CTO851980:CTZ851980 DDK851980:DDV851980 DNG851980:DNR851980 DXC851980:DXN851980 EGY851980:EHJ851980 EQU851980:ERF851980 FAQ851980:FBB851980 FKM851980:FKX851980 FUI851980:FUT851980 GEE851980:GEP851980 GOA851980:GOL851980 GXW851980:GYH851980 HHS851980:HID851980 HRO851980:HRZ851980 IBK851980:IBV851980 ILG851980:ILR851980 IVC851980:IVN851980 JEY851980:JFJ851980 JOU851980:JPF851980 JYQ851980:JZB851980 KIM851980:KIX851980 KSI851980:KST851980 LCE851980:LCP851980 LMA851980:LML851980 LVW851980:LWH851980 MFS851980:MGD851980 MPO851980:MPZ851980 MZK851980:MZV851980 NJG851980:NJR851980 NTC851980:NTN851980 OCY851980:ODJ851980 OMU851980:ONF851980 OWQ851980:OXB851980 PGM851980:PGX851980 PQI851980:PQT851980 QAE851980:QAP851980 QKA851980:QKL851980 QTW851980:QUH851980 RDS851980:RED851980 RNO851980:RNZ851980 RXK851980:RXV851980 SHG851980:SHR851980 SRC851980:SRN851980 TAY851980:TBJ851980 TKU851980:TLF851980 TUQ851980:TVB851980 UEM851980:UEX851980 UOI851980:UOT851980 UYE851980:UYP851980 VIA851980:VIL851980 VRW851980:VSH851980 WBS851980:WCD851980 WLO851980:WLZ851980 WVK851980:WVV851980 IY917516:JJ917516 SU917516:TF917516 ACQ917516:ADB917516 AMM917516:AMX917516 AWI917516:AWT917516 BGE917516:BGP917516 BQA917516:BQL917516 BZW917516:CAH917516 CJS917516:CKD917516 CTO917516:CTZ917516 DDK917516:DDV917516 DNG917516:DNR917516 DXC917516:DXN917516 EGY917516:EHJ917516 EQU917516:ERF917516 FAQ917516:FBB917516 FKM917516:FKX917516 FUI917516:FUT917516 GEE917516:GEP917516 GOA917516:GOL917516 GXW917516:GYH917516 HHS917516:HID917516 HRO917516:HRZ917516 IBK917516:IBV917516 ILG917516:ILR917516 IVC917516:IVN917516 JEY917516:JFJ917516 JOU917516:JPF917516 JYQ917516:JZB917516 KIM917516:KIX917516 KSI917516:KST917516 LCE917516:LCP917516 LMA917516:LML917516 LVW917516:LWH917516 MFS917516:MGD917516 MPO917516:MPZ917516 MZK917516:MZV917516 NJG917516:NJR917516 NTC917516:NTN917516 OCY917516:ODJ917516 OMU917516:ONF917516 OWQ917516:OXB917516 PGM917516:PGX917516 PQI917516:PQT917516 QAE917516:QAP917516 QKA917516:QKL917516 QTW917516:QUH917516 RDS917516:RED917516 RNO917516:RNZ917516 RXK917516:RXV917516 SHG917516:SHR917516 SRC917516:SRN917516 TAY917516:TBJ917516 TKU917516:TLF917516 TUQ917516:TVB917516 UEM917516:UEX917516 UOI917516:UOT917516 UYE917516:UYP917516 VIA917516:VIL917516 VRW917516:VSH917516 WBS917516:WCD917516 WLO917516:WLZ917516 WVK917516:WVV917516 IY983052:JJ983052 SU983052:TF983052 ACQ983052:ADB983052 AMM983052:AMX983052 AWI983052:AWT983052 BGE983052:BGP983052 BQA983052:BQL983052 BZW983052:CAH983052 CJS983052:CKD983052 CTO983052:CTZ983052 DDK983052:DDV983052 DNG983052:DNR983052 DXC983052:DXN983052 EGY983052:EHJ983052 EQU983052:ERF983052 FAQ983052:FBB983052 FKM983052:FKX983052 FUI983052:FUT983052 GEE983052:GEP983052 GOA983052:GOL983052 GXW983052:GYH983052 HHS983052:HID983052 HRO983052:HRZ983052 IBK983052:IBV983052 ILG983052:ILR983052 IVC983052:IVN983052 JEY983052:JFJ983052 JOU983052:JPF983052 JYQ983052:JZB983052 KIM983052:KIX983052 KSI983052:KST983052 LCE983052:LCP983052 LMA983052:LML983052 LVW983052:LWH983052 MFS983052:MGD983052 MPO983052:MPZ983052 MZK983052:MZV983052 NJG983052:NJR983052 NTC983052:NTN983052 OCY983052:ODJ983052 OMU983052:ONF983052 OWQ983052:OXB983052 PGM983052:PGX983052 PQI983052:PQT983052 QAE983052:QAP983052 QKA983052:QKL983052 QTW983052:QUH983052 RDS983052:RED983052 RNO983052:RNZ983052 RXK983052:RXV983052 SHG983052:SHR983052 SRC983052:SRN983052 TAY983052:TBJ983052 TKU983052:TLF983052 TUQ983052:TVB983052 UEM983052:UEX983052 UOI983052:UOT983052 UYE983052:UYP983052 VIA983052:VIL983052 VRW983052:VSH983052 WBS983052:WCD983052 WLO983052:WLZ983052 U983052:AC983052 U917516:AC917516 U851980:AC851980 U786444:AC786444 U720908:AC720908 U655372:AC655372 U589836:AC589836 U524300:AC524300 U458764:AC458764 U393228:AC393228 U327692:AC327692 U262156:AC262156 U196620:AC196620 U131084:AC131084 U65548:AC65548 H983052:Q983052 H917516:Q917516 H851980:Q851980 H786444:Q786444 H720908:Q720908 H655372:Q655372 H589836:Q589836 H524300:Q524300 H458764:Q458764 H393228:Q393228 H327692:Q327692 H262156:Q262156 H196620:Q196620 H131084:Q131084 H65548:Q65548"/>
  </dataValidations>
  <pageMargins left="0.55118110236220474" right="0.35433070866141736" top="0.55118110236220474"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146"/>
  <sheetViews>
    <sheetView view="pageBreakPreview" topLeftCell="A11" zoomScaleNormal="100" zoomScaleSheetLayoutView="100" workbookViewId="0">
      <selection activeCell="G11" sqref="G11"/>
    </sheetView>
  </sheetViews>
  <sheetFormatPr defaultColWidth="2.58203125" defaultRowHeight="20.149999999999999" customHeight="1" x14ac:dyDescent="0.2"/>
  <cols>
    <col min="1" max="1" width="3.33203125" style="21" customWidth="1"/>
    <col min="2" max="7" width="2.83203125" style="21" customWidth="1"/>
    <col min="8" max="17" width="2.58203125" style="21" customWidth="1"/>
    <col min="18" max="25" width="2.83203125" style="21" customWidth="1"/>
    <col min="26" max="33" width="2.58203125" style="21" customWidth="1"/>
    <col min="34" max="34" width="5.58203125" style="21" customWidth="1"/>
    <col min="35" max="36" width="2.83203125" style="21" customWidth="1"/>
    <col min="37" max="256" width="2.58203125" style="21"/>
    <col min="257" max="289" width="2.58203125" style="21" customWidth="1"/>
    <col min="290" max="290" width="4.08203125" style="21" customWidth="1"/>
    <col min="291" max="292" width="2.83203125" style="21" customWidth="1"/>
    <col min="293" max="512" width="2.58203125" style="21"/>
    <col min="513" max="545" width="2.58203125" style="21" customWidth="1"/>
    <col min="546" max="546" width="4.08203125" style="21" customWidth="1"/>
    <col min="547" max="548" width="2.83203125" style="21" customWidth="1"/>
    <col min="549" max="768" width="2.58203125" style="21"/>
    <col min="769" max="801" width="2.58203125" style="21" customWidth="1"/>
    <col min="802" max="802" width="4.08203125" style="21" customWidth="1"/>
    <col min="803" max="804" width="2.83203125" style="21" customWidth="1"/>
    <col min="805" max="1024" width="2.58203125" style="21"/>
    <col min="1025" max="1057" width="2.58203125" style="21" customWidth="1"/>
    <col min="1058" max="1058" width="4.08203125" style="21" customWidth="1"/>
    <col min="1059" max="1060" width="2.83203125" style="21" customWidth="1"/>
    <col min="1061" max="1280" width="2.58203125" style="21"/>
    <col min="1281" max="1313" width="2.58203125" style="21" customWidth="1"/>
    <col min="1314" max="1314" width="4.08203125" style="21" customWidth="1"/>
    <col min="1315" max="1316" width="2.83203125" style="21" customWidth="1"/>
    <col min="1317" max="1536" width="2.58203125" style="21"/>
    <col min="1537" max="1569" width="2.58203125" style="21" customWidth="1"/>
    <col min="1570" max="1570" width="4.08203125" style="21" customWidth="1"/>
    <col min="1571" max="1572" width="2.83203125" style="21" customWidth="1"/>
    <col min="1573" max="1792" width="2.58203125" style="21"/>
    <col min="1793" max="1825" width="2.58203125" style="21" customWidth="1"/>
    <col min="1826" max="1826" width="4.08203125" style="21" customWidth="1"/>
    <col min="1827" max="1828" width="2.83203125" style="21" customWidth="1"/>
    <col min="1829" max="2048" width="2.58203125" style="21"/>
    <col min="2049" max="2081" width="2.58203125" style="21" customWidth="1"/>
    <col min="2082" max="2082" width="4.08203125" style="21" customWidth="1"/>
    <col min="2083" max="2084" width="2.83203125" style="21" customWidth="1"/>
    <col min="2085" max="2304" width="2.58203125" style="21"/>
    <col min="2305" max="2337" width="2.58203125" style="21" customWidth="1"/>
    <col min="2338" max="2338" width="4.08203125" style="21" customWidth="1"/>
    <col min="2339" max="2340" width="2.83203125" style="21" customWidth="1"/>
    <col min="2341" max="2560" width="2.58203125" style="21"/>
    <col min="2561" max="2593" width="2.58203125" style="21" customWidth="1"/>
    <col min="2594" max="2594" width="4.08203125" style="21" customWidth="1"/>
    <col min="2595" max="2596" width="2.83203125" style="21" customWidth="1"/>
    <col min="2597" max="2816" width="2.58203125" style="21"/>
    <col min="2817" max="2849" width="2.58203125" style="21" customWidth="1"/>
    <col min="2850" max="2850" width="4.08203125" style="21" customWidth="1"/>
    <col min="2851" max="2852" width="2.83203125" style="21" customWidth="1"/>
    <col min="2853" max="3072" width="2.58203125" style="21"/>
    <col min="3073" max="3105" width="2.58203125" style="21" customWidth="1"/>
    <col min="3106" max="3106" width="4.08203125" style="21" customWidth="1"/>
    <col min="3107" max="3108" width="2.83203125" style="21" customWidth="1"/>
    <col min="3109" max="3328" width="2.58203125" style="21"/>
    <col min="3329" max="3361" width="2.58203125" style="21" customWidth="1"/>
    <col min="3362" max="3362" width="4.08203125" style="21" customWidth="1"/>
    <col min="3363" max="3364" width="2.83203125" style="21" customWidth="1"/>
    <col min="3365" max="3584" width="2.58203125" style="21"/>
    <col min="3585" max="3617" width="2.58203125" style="21" customWidth="1"/>
    <col min="3618" max="3618" width="4.08203125" style="21" customWidth="1"/>
    <col min="3619" max="3620" width="2.83203125" style="21" customWidth="1"/>
    <col min="3621" max="3840" width="2.58203125" style="21"/>
    <col min="3841" max="3873" width="2.58203125" style="21" customWidth="1"/>
    <col min="3874" max="3874" width="4.08203125" style="21" customWidth="1"/>
    <col min="3875" max="3876" width="2.83203125" style="21" customWidth="1"/>
    <col min="3877" max="4096" width="2.58203125" style="21"/>
    <col min="4097" max="4129" width="2.58203125" style="21" customWidth="1"/>
    <col min="4130" max="4130" width="4.08203125" style="21" customWidth="1"/>
    <col min="4131" max="4132" width="2.83203125" style="21" customWidth="1"/>
    <col min="4133" max="4352" width="2.58203125" style="21"/>
    <col min="4353" max="4385" width="2.58203125" style="21" customWidth="1"/>
    <col min="4386" max="4386" width="4.08203125" style="21" customWidth="1"/>
    <col min="4387" max="4388" width="2.83203125" style="21" customWidth="1"/>
    <col min="4389" max="4608" width="2.58203125" style="21"/>
    <col min="4609" max="4641" width="2.58203125" style="21" customWidth="1"/>
    <col min="4642" max="4642" width="4.08203125" style="21" customWidth="1"/>
    <col min="4643" max="4644" width="2.83203125" style="21" customWidth="1"/>
    <col min="4645" max="4864" width="2.58203125" style="21"/>
    <col min="4865" max="4897" width="2.58203125" style="21" customWidth="1"/>
    <col min="4898" max="4898" width="4.08203125" style="21" customWidth="1"/>
    <col min="4899" max="4900" width="2.83203125" style="21" customWidth="1"/>
    <col min="4901" max="5120" width="2.58203125" style="21"/>
    <col min="5121" max="5153" width="2.58203125" style="21" customWidth="1"/>
    <col min="5154" max="5154" width="4.08203125" style="21" customWidth="1"/>
    <col min="5155" max="5156" width="2.83203125" style="21" customWidth="1"/>
    <col min="5157" max="5376" width="2.58203125" style="21"/>
    <col min="5377" max="5409" width="2.58203125" style="21" customWidth="1"/>
    <col min="5410" max="5410" width="4.08203125" style="21" customWidth="1"/>
    <col min="5411" max="5412" width="2.83203125" style="21" customWidth="1"/>
    <col min="5413" max="5632" width="2.58203125" style="21"/>
    <col min="5633" max="5665" width="2.58203125" style="21" customWidth="1"/>
    <col min="5666" max="5666" width="4.08203125" style="21" customWidth="1"/>
    <col min="5667" max="5668" width="2.83203125" style="21" customWidth="1"/>
    <col min="5669" max="5888" width="2.58203125" style="21"/>
    <col min="5889" max="5921" width="2.58203125" style="21" customWidth="1"/>
    <col min="5922" max="5922" width="4.08203125" style="21" customWidth="1"/>
    <col min="5923" max="5924" width="2.83203125" style="21" customWidth="1"/>
    <col min="5925" max="6144" width="2.58203125" style="21"/>
    <col min="6145" max="6177" width="2.58203125" style="21" customWidth="1"/>
    <col min="6178" max="6178" width="4.08203125" style="21" customWidth="1"/>
    <col min="6179" max="6180" width="2.83203125" style="21" customWidth="1"/>
    <col min="6181" max="6400" width="2.58203125" style="21"/>
    <col min="6401" max="6433" width="2.58203125" style="21" customWidth="1"/>
    <col min="6434" max="6434" width="4.08203125" style="21" customWidth="1"/>
    <col min="6435" max="6436" width="2.83203125" style="21" customWidth="1"/>
    <col min="6437" max="6656" width="2.58203125" style="21"/>
    <col min="6657" max="6689" width="2.58203125" style="21" customWidth="1"/>
    <col min="6690" max="6690" width="4.08203125" style="21" customWidth="1"/>
    <col min="6691" max="6692" width="2.83203125" style="21" customWidth="1"/>
    <col min="6693" max="6912" width="2.58203125" style="21"/>
    <col min="6913" max="6945" width="2.58203125" style="21" customWidth="1"/>
    <col min="6946" max="6946" width="4.08203125" style="21" customWidth="1"/>
    <col min="6947" max="6948" width="2.83203125" style="21" customWidth="1"/>
    <col min="6949" max="7168" width="2.58203125" style="21"/>
    <col min="7169" max="7201" width="2.58203125" style="21" customWidth="1"/>
    <col min="7202" max="7202" width="4.08203125" style="21" customWidth="1"/>
    <col min="7203" max="7204" width="2.83203125" style="21" customWidth="1"/>
    <col min="7205" max="7424" width="2.58203125" style="21"/>
    <col min="7425" max="7457" width="2.58203125" style="21" customWidth="1"/>
    <col min="7458" max="7458" width="4.08203125" style="21" customWidth="1"/>
    <col min="7459" max="7460" width="2.83203125" style="21" customWidth="1"/>
    <col min="7461" max="7680" width="2.58203125" style="21"/>
    <col min="7681" max="7713" width="2.58203125" style="21" customWidth="1"/>
    <col min="7714" max="7714" width="4.08203125" style="21" customWidth="1"/>
    <col min="7715" max="7716" width="2.83203125" style="21" customWidth="1"/>
    <col min="7717" max="7936" width="2.58203125" style="21"/>
    <col min="7937" max="7969" width="2.58203125" style="21" customWidth="1"/>
    <col min="7970" max="7970" width="4.08203125" style="21" customWidth="1"/>
    <col min="7971" max="7972" width="2.83203125" style="21" customWidth="1"/>
    <col min="7973" max="8192" width="2.58203125" style="21"/>
    <col min="8193" max="8225" width="2.58203125" style="21" customWidth="1"/>
    <col min="8226" max="8226" width="4.08203125" style="21" customWidth="1"/>
    <col min="8227" max="8228" width="2.83203125" style="21" customWidth="1"/>
    <col min="8229" max="8448" width="2.58203125" style="21"/>
    <col min="8449" max="8481" width="2.58203125" style="21" customWidth="1"/>
    <col min="8482" max="8482" width="4.08203125" style="21" customWidth="1"/>
    <col min="8483" max="8484" width="2.83203125" style="21" customWidth="1"/>
    <col min="8485" max="8704" width="2.58203125" style="21"/>
    <col min="8705" max="8737" width="2.58203125" style="21" customWidth="1"/>
    <col min="8738" max="8738" width="4.08203125" style="21" customWidth="1"/>
    <col min="8739" max="8740" width="2.83203125" style="21" customWidth="1"/>
    <col min="8741" max="8960" width="2.58203125" style="21"/>
    <col min="8961" max="8993" width="2.58203125" style="21" customWidth="1"/>
    <col min="8994" max="8994" width="4.08203125" style="21" customWidth="1"/>
    <col min="8995" max="8996" width="2.83203125" style="21" customWidth="1"/>
    <col min="8997" max="9216" width="2.58203125" style="21"/>
    <col min="9217" max="9249" width="2.58203125" style="21" customWidth="1"/>
    <col min="9250" max="9250" width="4.08203125" style="21" customWidth="1"/>
    <col min="9251" max="9252" width="2.83203125" style="21" customWidth="1"/>
    <col min="9253" max="9472" width="2.58203125" style="21"/>
    <col min="9473" max="9505" width="2.58203125" style="21" customWidth="1"/>
    <col min="9506" max="9506" width="4.08203125" style="21" customWidth="1"/>
    <col min="9507" max="9508" width="2.83203125" style="21" customWidth="1"/>
    <col min="9509" max="9728" width="2.58203125" style="21"/>
    <col min="9729" max="9761" width="2.58203125" style="21" customWidth="1"/>
    <col min="9762" max="9762" width="4.08203125" style="21" customWidth="1"/>
    <col min="9763" max="9764" width="2.83203125" style="21" customWidth="1"/>
    <col min="9765" max="9984" width="2.58203125" style="21"/>
    <col min="9985" max="10017" width="2.58203125" style="21" customWidth="1"/>
    <col min="10018" max="10018" width="4.08203125" style="21" customWidth="1"/>
    <col min="10019" max="10020" width="2.83203125" style="21" customWidth="1"/>
    <col min="10021" max="10240" width="2.58203125" style="21"/>
    <col min="10241" max="10273" width="2.58203125" style="21" customWidth="1"/>
    <col min="10274" max="10274" width="4.08203125" style="21" customWidth="1"/>
    <col min="10275" max="10276" width="2.83203125" style="21" customWidth="1"/>
    <col min="10277" max="10496" width="2.58203125" style="21"/>
    <col min="10497" max="10529" width="2.58203125" style="21" customWidth="1"/>
    <col min="10530" max="10530" width="4.08203125" style="21" customWidth="1"/>
    <col min="10531" max="10532" width="2.83203125" style="21" customWidth="1"/>
    <col min="10533" max="10752" width="2.58203125" style="21"/>
    <col min="10753" max="10785" width="2.58203125" style="21" customWidth="1"/>
    <col min="10786" max="10786" width="4.08203125" style="21" customWidth="1"/>
    <col min="10787" max="10788" width="2.83203125" style="21" customWidth="1"/>
    <col min="10789" max="11008" width="2.58203125" style="21"/>
    <col min="11009" max="11041" width="2.58203125" style="21" customWidth="1"/>
    <col min="11042" max="11042" width="4.08203125" style="21" customWidth="1"/>
    <col min="11043" max="11044" width="2.83203125" style="21" customWidth="1"/>
    <col min="11045" max="11264" width="2.58203125" style="21"/>
    <col min="11265" max="11297" width="2.58203125" style="21" customWidth="1"/>
    <col min="11298" max="11298" width="4.08203125" style="21" customWidth="1"/>
    <col min="11299" max="11300" width="2.83203125" style="21" customWidth="1"/>
    <col min="11301" max="11520" width="2.58203125" style="21"/>
    <col min="11521" max="11553" width="2.58203125" style="21" customWidth="1"/>
    <col min="11554" max="11554" width="4.08203125" style="21" customWidth="1"/>
    <col min="11555" max="11556" width="2.83203125" style="21" customWidth="1"/>
    <col min="11557" max="11776" width="2.58203125" style="21"/>
    <col min="11777" max="11809" width="2.58203125" style="21" customWidth="1"/>
    <col min="11810" max="11810" width="4.08203125" style="21" customWidth="1"/>
    <col min="11811" max="11812" width="2.83203125" style="21" customWidth="1"/>
    <col min="11813" max="12032" width="2.58203125" style="21"/>
    <col min="12033" max="12065" width="2.58203125" style="21" customWidth="1"/>
    <col min="12066" max="12066" width="4.08203125" style="21" customWidth="1"/>
    <col min="12067" max="12068" width="2.83203125" style="21" customWidth="1"/>
    <col min="12069" max="12288" width="2.58203125" style="21"/>
    <col min="12289" max="12321" width="2.58203125" style="21" customWidth="1"/>
    <col min="12322" max="12322" width="4.08203125" style="21" customWidth="1"/>
    <col min="12323" max="12324" width="2.83203125" style="21" customWidth="1"/>
    <col min="12325" max="12544" width="2.58203125" style="21"/>
    <col min="12545" max="12577" width="2.58203125" style="21" customWidth="1"/>
    <col min="12578" max="12578" width="4.08203125" style="21" customWidth="1"/>
    <col min="12579" max="12580" width="2.83203125" style="21" customWidth="1"/>
    <col min="12581" max="12800" width="2.58203125" style="21"/>
    <col min="12801" max="12833" width="2.58203125" style="21" customWidth="1"/>
    <col min="12834" max="12834" width="4.08203125" style="21" customWidth="1"/>
    <col min="12835" max="12836" width="2.83203125" style="21" customWidth="1"/>
    <col min="12837" max="13056" width="2.58203125" style="21"/>
    <col min="13057" max="13089" width="2.58203125" style="21" customWidth="1"/>
    <col min="13090" max="13090" width="4.08203125" style="21" customWidth="1"/>
    <col min="13091" max="13092" width="2.83203125" style="21" customWidth="1"/>
    <col min="13093" max="13312" width="2.58203125" style="21"/>
    <col min="13313" max="13345" width="2.58203125" style="21" customWidth="1"/>
    <col min="13346" max="13346" width="4.08203125" style="21" customWidth="1"/>
    <col min="13347" max="13348" width="2.83203125" style="21" customWidth="1"/>
    <col min="13349" max="13568" width="2.58203125" style="21"/>
    <col min="13569" max="13601" width="2.58203125" style="21" customWidth="1"/>
    <col min="13602" max="13602" width="4.08203125" style="21" customWidth="1"/>
    <col min="13603" max="13604" width="2.83203125" style="21" customWidth="1"/>
    <col min="13605" max="13824" width="2.58203125" style="21"/>
    <col min="13825" max="13857" width="2.58203125" style="21" customWidth="1"/>
    <col min="13858" max="13858" width="4.08203125" style="21" customWidth="1"/>
    <col min="13859" max="13860" width="2.83203125" style="21" customWidth="1"/>
    <col min="13861" max="14080" width="2.58203125" style="21"/>
    <col min="14081" max="14113" width="2.58203125" style="21" customWidth="1"/>
    <col min="14114" max="14114" width="4.08203125" style="21" customWidth="1"/>
    <col min="14115" max="14116" width="2.83203125" style="21" customWidth="1"/>
    <col min="14117" max="14336" width="2.58203125" style="21"/>
    <col min="14337" max="14369" width="2.58203125" style="21" customWidth="1"/>
    <col min="14370" max="14370" width="4.08203125" style="21" customWidth="1"/>
    <col min="14371" max="14372" width="2.83203125" style="21" customWidth="1"/>
    <col min="14373" max="14592" width="2.58203125" style="21"/>
    <col min="14593" max="14625" width="2.58203125" style="21" customWidth="1"/>
    <col min="14626" max="14626" width="4.08203125" style="21" customWidth="1"/>
    <col min="14627" max="14628" width="2.83203125" style="21" customWidth="1"/>
    <col min="14629" max="14848" width="2.58203125" style="21"/>
    <col min="14849" max="14881" width="2.58203125" style="21" customWidth="1"/>
    <col min="14882" max="14882" width="4.08203125" style="21" customWidth="1"/>
    <col min="14883" max="14884" width="2.83203125" style="21" customWidth="1"/>
    <col min="14885" max="15104" width="2.58203125" style="21"/>
    <col min="15105" max="15137" width="2.58203125" style="21" customWidth="1"/>
    <col min="15138" max="15138" width="4.08203125" style="21" customWidth="1"/>
    <col min="15139" max="15140" width="2.83203125" style="21" customWidth="1"/>
    <col min="15141" max="15360" width="2.58203125" style="21"/>
    <col min="15361" max="15393" width="2.58203125" style="21" customWidth="1"/>
    <col min="15394" max="15394" width="4.08203125" style="21" customWidth="1"/>
    <col min="15395" max="15396" width="2.83203125" style="21" customWidth="1"/>
    <col min="15397" max="15616" width="2.58203125" style="21"/>
    <col min="15617" max="15649" width="2.58203125" style="21" customWidth="1"/>
    <col min="15650" max="15650" width="4.08203125" style="21" customWidth="1"/>
    <col min="15651" max="15652" width="2.83203125" style="21" customWidth="1"/>
    <col min="15653" max="15872" width="2.58203125" style="21"/>
    <col min="15873" max="15905" width="2.58203125" style="21" customWidth="1"/>
    <col min="15906" max="15906" width="4.08203125" style="21" customWidth="1"/>
    <col min="15907" max="15908" width="2.83203125" style="21" customWidth="1"/>
    <col min="15909" max="16128" width="2.58203125" style="21"/>
    <col min="16129" max="16161" width="2.58203125" style="21" customWidth="1"/>
    <col min="16162" max="16162" width="4.08203125" style="21" customWidth="1"/>
    <col min="16163" max="16164" width="2.83203125" style="21" customWidth="1"/>
    <col min="16165" max="16384" width="2.58203125" style="21"/>
  </cols>
  <sheetData>
    <row r="1" spans="1:72" ht="6" customHeight="1" x14ac:dyDescent="0.2"/>
    <row r="2" spans="1:72" ht="17.25" customHeight="1" x14ac:dyDescent="0.2">
      <c r="A2" s="67" t="s">
        <v>441</v>
      </c>
      <c r="B2" s="22"/>
      <c r="C2" s="22"/>
      <c r="D2" s="22"/>
      <c r="E2" s="22"/>
      <c r="F2" s="22"/>
      <c r="G2" s="22"/>
      <c r="M2" s="23"/>
      <c r="N2" s="23"/>
      <c r="W2" s="24"/>
      <c r="Y2" s="23"/>
      <c r="Z2" s="23"/>
      <c r="AK2" s="63"/>
      <c r="AL2" s="63"/>
      <c r="AM2" s="63"/>
      <c r="AN2" s="63"/>
      <c r="AO2" s="63"/>
      <c r="AP2" s="63"/>
      <c r="AQ2" s="63"/>
      <c r="AR2" s="63"/>
      <c r="AS2" s="63"/>
      <c r="AT2" s="63"/>
      <c r="AU2" s="63"/>
      <c r="AV2" s="63"/>
      <c r="AW2" s="310"/>
      <c r="AX2" s="310"/>
      <c r="AY2" s="310"/>
      <c r="AZ2" s="310"/>
      <c r="BA2" s="310"/>
      <c r="BB2" s="310"/>
      <c r="BC2" s="310"/>
      <c r="BD2" s="310"/>
      <c r="BE2" s="310"/>
      <c r="BF2" s="310"/>
      <c r="BG2" s="310"/>
      <c r="BH2" s="310"/>
      <c r="BI2" s="24"/>
      <c r="BJ2" s="24"/>
      <c r="BK2" s="24"/>
      <c r="BL2" s="24"/>
      <c r="BM2" s="24"/>
      <c r="BN2" s="24"/>
      <c r="BO2" s="24"/>
      <c r="BP2" s="24"/>
      <c r="BQ2" s="24"/>
      <c r="BR2" s="310"/>
      <c r="BS2" s="310"/>
      <c r="BT2" s="310"/>
    </row>
    <row r="3" spans="1:72" ht="4.5" customHeight="1" x14ac:dyDescent="0.2">
      <c r="W3" s="24"/>
      <c r="X3" s="24"/>
      <c r="Y3" s="24"/>
      <c r="Z3" s="24"/>
      <c r="AA3" s="24"/>
      <c r="AB3" s="24"/>
      <c r="AC3" s="24"/>
      <c r="AD3" s="24"/>
      <c r="AE3" s="24"/>
      <c r="AK3" s="63"/>
      <c r="AL3" s="63"/>
      <c r="AM3" s="63"/>
      <c r="AN3" s="63"/>
      <c r="AO3" s="63"/>
      <c r="AP3" s="63"/>
      <c r="AQ3" s="63"/>
      <c r="AR3" s="63"/>
      <c r="AS3" s="63"/>
      <c r="AT3" s="63"/>
      <c r="AU3" s="63"/>
      <c r="AV3" s="63"/>
      <c r="AW3" s="310"/>
      <c r="AX3" s="310"/>
      <c r="AY3" s="310"/>
      <c r="AZ3" s="310"/>
      <c r="BA3" s="310"/>
      <c r="BB3" s="310"/>
      <c r="BC3" s="310"/>
      <c r="BD3" s="310"/>
      <c r="BE3" s="310"/>
      <c r="BF3" s="310"/>
      <c r="BG3" s="310"/>
      <c r="BH3" s="310"/>
      <c r="BI3" s="24"/>
      <c r="BJ3" s="24"/>
      <c r="BK3" s="24"/>
      <c r="BL3" s="24"/>
      <c r="BM3" s="24"/>
      <c r="BN3" s="24"/>
      <c r="BO3" s="24"/>
      <c r="BP3" s="24"/>
      <c r="BQ3" s="24"/>
      <c r="BR3" s="310"/>
      <c r="BS3" s="310"/>
      <c r="BT3" s="310"/>
    </row>
    <row r="4" spans="1:72" ht="16.5" x14ac:dyDescent="0.2">
      <c r="A4" s="470" t="s">
        <v>442</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K4" s="63"/>
      <c r="AL4" s="63"/>
      <c r="AM4" s="63"/>
      <c r="AN4" s="63"/>
      <c r="AO4" s="63"/>
      <c r="AP4" s="63"/>
      <c r="AQ4" s="63"/>
      <c r="AR4" s="63"/>
      <c r="AS4" s="63"/>
      <c r="AT4" s="63"/>
      <c r="AU4" s="63"/>
      <c r="AV4" s="63"/>
      <c r="AW4" s="310"/>
      <c r="AX4" s="310"/>
      <c r="AY4" s="310"/>
      <c r="AZ4" s="310"/>
      <c r="BA4" s="310"/>
      <c r="BB4" s="310"/>
      <c r="BC4" s="310"/>
      <c r="BD4" s="310"/>
      <c r="BE4" s="310"/>
      <c r="BF4" s="310"/>
      <c r="BG4" s="310"/>
      <c r="BH4" s="310"/>
      <c r="BI4" s="310"/>
      <c r="BJ4" s="310"/>
      <c r="BK4" s="310"/>
      <c r="BL4" s="310"/>
      <c r="BM4" s="24"/>
      <c r="BN4" s="24"/>
      <c r="BO4" s="24"/>
      <c r="BP4" s="24"/>
      <c r="BQ4" s="24"/>
      <c r="BR4" s="24"/>
      <c r="BS4" s="24"/>
      <c r="BT4" s="24"/>
    </row>
    <row r="5" spans="1:72" ht="9.75" customHeight="1" x14ac:dyDescent="0.2">
      <c r="G5" s="310"/>
      <c r="H5" s="310"/>
      <c r="I5" s="310"/>
      <c r="J5" s="310"/>
      <c r="K5" s="310"/>
      <c r="L5" s="310"/>
      <c r="M5" s="310"/>
      <c r="N5" s="310"/>
      <c r="O5" s="310"/>
      <c r="P5" s="310"/>
      <c r="Q5" s="310"/>
      <c r="R5" s="310"/>
      <c r="AK5" s="63"/>
      <c r="AL5" s="63"/>
      <c r="AM5" s="63"/>
      <c r="AN5" s="63"/>
      <c r="AO5" s="63"/>
      <c r="AP5" s="63"/>
      <c r="AQ5" s="63"/>
      <c r="AR5" s="63"/>
      <c r="AS5" s="63"/>
      <c r="AT5" s="63"/>
      <c r="AU5" s="63"/>
      <c r="AV5" s="63"/>
      <c r="AW5" s="310"/>
      <c r="AX5" s="310"/>
      <c r="AY5" s="310"/>
      <c r="AZ5" s="310"/>
      <c r="BA5" s="310"/>
      <c r="BB5" s="310"/>
      <c r="BC5" s="310"/>
      <c r="BD5" s="310"/>
      <c r="BE5" s="310"/>
      <c r="BF5" s="310"/>
      <c r="BG5" s="310"/>
      <c r="BH5" s="310"/>
      <c r="BI5" s="310"/>
      <c r="BJ5" s="310"/>
      <c r="BK5" s="310"/>
      <c r="BL5" s="310"/>
      <c r="BM5" s="24"/>
      <c r="BN5" s="24"/>
      <c r="BO5" s="24"/>
      <c r="BP5" s="24"/>
      <c r="BQ5" s="24"/>
      <c r="BR5" s="24"/>
      <c r="BS5" s="24"/>
      <c r="BT5" s="24"/>
    </row>
    <row r="6" spans="1:72" ht="16" customHeight="1" x14ac:dyDescent="0.2">
      <c r="C6" s="310"/>
      <c r="D6" s="310"/>
      <c r="F6" s="310"/>
      <c r="G6" s="310"/>
      <c r="H6" s="310"/>
      <c r="I6" s="310"/>
      <c r="J6" s="310"/>
      <c r="K6" s="310"/>
      <c r="W6" s="433"/>
      <c r="X6" s="434"/>
      <c r="Y6" s="434"/>
      <c r="Z6" s="498"/>
      <c r="AA6" s="498"/>
      <c r="AB6" s="21" t="s">
        <v>65</v>
      </c>
      <c r="AC6" s="498"/>
      <c r="AD6" s="498"/>
      <c r="AE6" s="21" t="s">
        <v>17</v>
      </c>
      <c r="AF6" s="498"/>
      <c r="AG6" s="498"/>
      <c r="AH6" s="21" t="s">
        <v>18</v>
      </c>
      <c r="AK6" s="63"/>
      <c r="AL6" s="63"/>
      <c r="AM6" s="63"/>
      <c r="AN6" s="63"/>
      <c r="AO6" s="63"/>
      <c r="AP6" s="63"/>
      <c r="AQ6" s="63"/>
      <c r="AR6" s="63"/>
      <c r="AS6" s="63"/>
      <c r="AT6" s="63"/>
      <c r="AU6" s="63"/>
      <c r="AV6" s="63"/>
      <c r="AW6" s="310"/>
      <c r="AX6" s="310"/>
      <c r="AY6" s="310"/>
      <c r="AZ6" s="310"/>
      <c r="BA6" s="310"/>
      <c r="BB6" s="310"/>
      <c r="BC6" s="310"/>
      <c r="BD6" s="310"/>
      <c r="BE6" s="310"/>
      <c r="BF6" s="310"/>
      <c r="BG6" s="310"/>
      <c r="BH6" s="310"/>
      <c r="BI6" s="310"/>
      <c r="BJ6" s="310"/>
      <c r="BK6" s="310"/>
      <c r="BL6" s="310"/>
      <c r="BM6" s="24"/>
      <c r="BN6" s="24"/>
      <c r="BO6" s="24"/>
      <c r="BP6" s="24"/>
      <c r="BQ6" s="24"/>
      <c r="BR6" s="24"/>
      <c r="BS6" s="24"/>
      <c r="BT6" s="24"/>
    </row>
    <row r="7" spans="1:72" ht="8.15" customHeight="1" x14ac:dyDescent="0.2">
      <c r="C7" s="310"/>
      <c r="D7" s="310"/>
      <c r="E7" s="310"/>
      <c r="F7" s="310"/>
      <c r="G7" s="310"/>
      <c r="H7" s="310"/>
      <c r="I7" s="310"/>
      <c r="J7" s="310"/>
      <c r="K7" s="310"/>
      <c r="AK7" s="63"/>
      <c r="AL7" s="63"/>
      <c r="AM7" s="63"/>
      <c r="AN7" s="63"/>
      <c r="AO7" s="63"/>
      <c r="AP7" s="63"/>
      <c r="AQ7" s="63"/>
      <c r="AR7" s="63"/>
      <c r="AS7" s="63"/>
      <c r="AT7" s="63"/>
      <c r="AU7" s="63"/>
      <c r="AV7" s="63"/>
      <c r="AW7" s="310"/>
      <c r="AX7" s="310"/>
      <c r="AY7" s="310"/>
      <c r="AZ7" s="310"/>
      <c r="BA7" s="310"/>
      <c r="BB7" s="310"/>
      <c r="BC7" s="310"/>
      <c r="BD7" s="310"/>
      <c r="BE7" s="310"/>
      <c r="BF7" s="310"/>
      <c r="BG7" s="310"/>
      <c r="BH7" s="310"/>
      <c r="BI7" s="310"/>
      <c r="BJ7" s="310"/>
      <c r="BK7" s="310"/>
      <c r="BL7" s="310"/>
      <c r="BM7" s="24"/>
      <c r="BN7" s="24"/>
      <c r="BO7" s="24"/>
      <c r="BP7" s="24"/>
      <c r="BQ7" s="24"/>
      <c r="BR7" s="24"/>
      <c r="BS7" s="24"/>
      <c r="BT7" s="24"/>
    </row>
    <row r="8" spans="1:72" ht="16.5" customHeight="1" x14ac:dyDescent="0.2">
      <c r="B8" s="323" t="s">
        <v>232</v>
      </c>
      <c r="H8" s="310"/>
      <c r="I8" s="310"/>
      <c r="J8" s="310"/>
      <c r="K8" s="310"/>
      <c r="Q8" s="499" t="s">
        <v>66</v>
      </c>
      <c r="R8" s="499"/>
      <c r="S8" s="499"/>
      <c r="W8" s="501"/>
      <c r="X8" s="501"/>
      <c r="Y8" s="501"/>
      <c r="Z8" s="501"/>
      <c r="AA8" s="501"/>
      <c r="AB8" s="501"/>
      <c r="AC8" s="501"/>
      <c r="AD8" s="501"/>
      <c r="AE8" s="501"/>
      <c r="AF8" s="501"/>
      <c r="AG8" s="501"/>
      <c r="AH8" s="501"/>
      <c r="AK8" s="63"/>
      <c r="AL8" s="63"/>
      <c r="AM8" s="63"/>
      <c r="AN8" s="63"/>
      <c r="AO8" s="63"/>
      <c r="AP8" s="63"/>
      <c r="AQ8" s="63"/>
      <c r="AR8" s="63"/>
      <c r="AS8" s="63"/>
      <c r="AT8" s="63"/>
      <c r="AU8" s="63"/>
      <c r="AV8" s="63"/>
      <c r="AW8" s="310"/>
      <c r="AX8" s="310"/>
      <c r="AY8" s="310"/>
      <c r="AZ8" s="310"/>
      <c r="BA8" s="310"/>
      <c r="BB8" s="310"/>
      <c r="BC8" s="310"/>
      <c r="BD8" s="310"/>
      <c r="BE8" s="310"/>
      <c r="BF8" s="310"/>
      <c r="BG8" s="310"/>
      <c r="BH8" s="310"/>
      <c r="BI8" s="310"/>
      <c r="BJ8" s="310"/>
      <c r="BK8" s="310"/>
      <c r="BL8" s="310"/>
      <c r="BM8" s="24"/>
      <c r="BN8" s="24"/>
      <c r="BO8" s="24"/>
      <c r="BP8" s="24"/>
      <c r="BQ8" s="24"/>
      <c r="BR8" s="24"/>
      <c r="BS8" s="24"/>
      <c r="BT8" s="24"/>
    </row>
    <row r="9" spans="1:72" ht="16.5" customHeight="1" x14ac:dyDescent="0.2">
      <c r="C9" s="310"/>
      <c r="D9" s="310"/>
      <c r="E9" s="310"/>
      <c r="F9" s="310"/>
      <c r="G9" s="310"/>
      <c r="H9" s="310"/>
      <c r="I9" s="310"/>
      <c r="J9" s="310"/>
      <c r="K9" s="310"/>
      <c r="M9" s="21" t="s">
        <v>67</v>
      </c>
      <c r="Q9" s="500" t="s">
        <v>120</v>
      </c>
      <c r="R9" s="499"/>
      <c r="S9" s="499"/>
      <c r="W9" s="501"/>
      <c r="X9" s="501"/>
      <c r="Y9" s="501"/>
      <c r="Z9" s="501"/>
      <c r="AA9" s="501"/>
      <c r="AB9" s="501"/>
      <c r="AC9" s="501"/>
      <c r="AD9" s="501"/>
      <c r="AE9" s="501"/>
      <c r="AF9" s="501"/>
      <c r="AG9" s="501"/>
      <c r="AH9" s="501"/>
      <c r="AK9" s="63"/>
      <c r="AL9" s="63"/>
      <c r="AM9" s="63"/>
      <c r="AN9" s="63"/>
      <c r="AO9" s="63"/>
      <c r="AP9" s="63"/>
      <c r="AQ9" s="63"/>
      <c r="AR9" s="63"/>
      <c r="AS9" s="63"/>
      <c r="AT9" s="63"/>
      <c r="AU9" s="63"/>
      <c r="AV9" s="63"/>
      <c r="AW9" s="310"/>
      <c r="AX9" s="310"/>
      <c r="AY9" s="310"/>
      <c r="AZ9" s="310"/>
      <c r="BA9" s="310"/>
      <c r="BB9" s="310"/>
      <c r="BC9" s="310"/>
      <c r="BD9" s="310"/>
      <c r="BE9" s="310"/>
      <c r="BF9" s="310"/>
      <c r="BG9" s="310"/>
      <c r="BH9" s="310"/>
      <c r="BI9" s="310"/>
      <c r="BJ9" s="310"/>
      <c r="BK9" s="310"/>
      <c r="BL9" s="310"/>
      <c r="BM9" s="24"/>
      <c r="BN9" s="24"/>
      <c r="BO9" s="24"/>
      <c r="BP9" s="24"/>
      <c r="BQ9" s="24"/>
      <c r="BR9" s="24"/>
      <c r="BS9" s="24"/>
      <c r="BT9" s="24"/>
    </row>
    <row r="10" spans="1:72" ht="16.5" customHeight="1" x14ac:dyDescent="0.2">
      <c r="C10" s="310"/>
      <c r="D10" s="310"/>
      <c r="E10" s="310"/>
      <c r="F10" s="310"/>
      <c r="G10" s="310"/>
      <c r="H10" s="310"/>
      <c r="I10" s="310"/>
      <c r="J10" s="310"/>
      <c r="K10" s="310"/>
      <c r="Q10" s="499" t="s">
        <v>68</v>
      </c>
      <c r="R10" s="499"/>
      <c r="S10" s="499"/>
      <c r="T10" s="499"/>
      <c r="U10" s="499"/>
      <c r="V10" s="499"/>
      <c r="W10" s="502"/>
      <c r="X10" s="502"/>
      <c r="Y10" s="502"/>
      <c r="Z10" s="502"/>
      <c r="AA10" s="502"/>
      <c r="AB10" s="502"/>
      <c r="AC10" s="502"/>
      <c r="AD10" s="502"/>
      <c r="AE10" s="502"/>
      <c r="AF10" s="502"/>
      <c r="AG10" s="502"/>
      <c r="AH10" s="64"/>
      <c r="AK10" s="63"/>
      <c r="AL10" s="63"/>
      <c r="AM10" s="63"/>
      <c r="AN10" s="63"/>
      <c r="AO10" s="63"/>
      <c r="AP10" s="63"/>
      <c r="AQ10" s="63"/>
      <c r="AR10" s="63"/>
      <c r="AS10" s="63"/>
      <c r="AT10" s="63"/>
      <c r="AU10" s="63"/>
      <c r="AV10" s="63"/>
      <c r="AW10" s="310"/>
      <c r="AX10" s="310"/>
      <c r="AY10" s="310"/>
      <c r="AZ10" s="310"/>
      <c r="BA10" s="310"/>
      <c r="BB10" s="310"/>
      <c r="BC10" s="310"/>
      <c r="BD10" s="310"/>
      <c r="BE10" s="310"/>
      <c r="BF10" s="310"/>
      <c r="BG10" s="310"/>
      <c r="BH10" s="310"/>
      <c r="BI10" s="310"/>
      <c r="BJ10" s="310"/>
      <c r="BK10" s="310"/>
      <c r="BL10" s="310"/>
      <c r="BM10" s="24"/>
      <c r="BN10" s="24"/>
      <c r="BO10" s="24"/>
      <c r="BP10" s="24"/>
      <c r="BQ10" s="24"/>
      <c r="BR10" s="24"/>
      <c r="BS10" s="24"/>
      <c r="BT10" s="24"/>
    </row>
    <row r="11" spans="1:72" ht="16" customHeight="1" x14ac:dyDescent="0.2">
      <c r="C11" s="310"/>
      <c r="D11" s="310"/>
      <c r="E11" s="310"/>
      <c r="F11" s="310"/>
      <c r="G11" s="310"/>
      <c r="H11" s="310"/>
      <c r="I11" s="310"/>
      <c r="J11" s="310"/>
      <c r="K11" s="310"/>
      <c r="X11" s="26"/>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24"/>
      <c r="BN11" s="24"/>
      <c r="BO11" s="24"/>
      <c r="BP11" s="24"/>
      <c r="BQ11" s="24"/>
      <c r="BR11" s="24"/>
      <c r="BS11" s="24"/>
      <c r="BT11" s="24"/>
    </row>
    <row r="12" spans="1:72" ht="16" customHeight="1" x14ac:dyDescent="0.2">
      <c r="A12" s="21" t="s">
        <v>69</v>
      </c>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24"/>
      <c r="BN12" s="24"/>
      <c r="BO12" s="24"/>
      <c r="BP12" s="24"/>
      <c r="BQ12" s="24"/>
      <c r="BR12" s="24"/>
      <c r="BS12" s="24"/>
      <c r="BT12" s="24"/>
    </row>
    <row r="13" spans="1:72" ht="8.15" customHeight="1" x14ac:dyDescent="0.2">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24"/>
      <c r="BN13" s="24"/>
      <c r="BO13" s="24"/>
      <c r="BP13" s="24"/>
      <c r="BQ13" s="24"/>
      <c r="BR13" s="24"/>
      <c r="BS13" s="24"/>
      <c r="BT13" s="24"/>
    </row>
    <row r="14" spans="1:72" ht="18.75" customHeight="1" x14ac:dyDescent="0.2">
      <c r="R14" s="507" t="s">
        <v>119</v>
      </c>
      <c r="S14" s="508"/>
      <c r="T14" s="508"/>
      <c r="U14" s="508"/>
      <c r="V14" s="508"/>
      <c r="W14" s="508"/>
      <c r="X14" s="508"/>
      <c r="Y14" s="508"/>
      <c r="Z14" s="508"/>
      <c r="AA14" s="508"/>
      <c r="AB14" s="471"/>
      <c r="AC14" s="471"/>
      <c r="AD14" s="471"/>
      <c r="AE14" s="471"/>
      <c r="AF14" s="471"/>
      <c r="AG14" s="471"/>
      <c r="AH14" s="471"/>
      <c r="AI14" s="24"/>
      <c r="AJ14" s="24"/>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24"/>
      <c r="BN14" s="24"/>
      <c r="BO14" s="24"/>
      <c r="BP14" s="24"/>
      <c r="BQ14" s="24"/>
      <c r="BR14" s="24"/>
      <c r="BS14" s="24"/>
      <c r="BT14" s="24"/>
    </row>
    <row r="15" spans="1:72" ht="16" customHeight="1" x14ac:dyDescent="0.2">
      <c r="A15" s="484" t="s">
        <v>70</v>
      </c>
      <c r="B15" s="506" t="s">
        <v>114</v>
      </c>
      <c r="C15" s="443"/>
      <c r="D15" s="443"/>
      <c r="E15" s="443"/>
      <c r="F15" s="443"/>
      <c r="G15" s="444"/>
      <c r="H15" s="514"/>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6"/>
      <c r="AI15" s="310"/>
      <c r="AJ15" s="310"/>
      <c r="AM15" s="27"/>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24"/>
      <c r="BN15" s="24"/>
      <c r="BO15" s="24"/>
      <c r="BP15" s="24"/>
      <c r="BQ15" s="24"/>
      <c r="BR15" s="24"/>
      <c r="BS15" s="24"/>
      <c r="BT15" s="24"/>
    </row>
    <row r="16" spans="1:72" ht="26.25" customHeight="1" x14ac:dyDescent="0.2">
      <c r="A16" s="485"/>
      <c r="B16" s="503" t="s">
        <v>118</v>
      </c>
      <c r="C16" s="504"/>
      <c r="D16" s="504"/>
      <c r="E16" s="504"/>
      <c r="F16" s="504"/>
      <c r="G16" s="505"/>
      <c r="H16" s="511"/>
      <c r="I16" s="512"/>
      <c r="J16" s="512"/>
      <c r="K16" s="512"/>
      <c r="L16" s="512"/>
      <c r="M16" s="512"/>
      <c r="N16" s="512"/>
      <c r="O16" s="512"/>
      <c r="P16" s="512"/>
      <c r="Q16" s="512"/>
      <c r="R16" s="512"/>
      <c r="S16" s="512"/>
      <c r="T16" s="512"/>
      <c r="U16" s="512"/>
      <c r="V16" s="512"/>
      <c r="W16" s="512"/>
      <c r="X16" s="512"/>
      <c r="Y16" s="512"/>
      <c r="Z16" s="512"/>
      <c r="AA16" s="512"/>
      <c r="AB16" s="512"/>
      <c r="AC16" s="512"/>
      <c r="AD16" s="512"/>
      <c r="AE16" s="512"/>
      <c r="AF16" s="512"/>
      <c r="AG16" s="512"/>
      <c r="AH16" s="513"/>
      <c r="AI16" s="310"/>
      <c r="AJ16" s="310"/>
      <c r="AM16" s="28"/>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row>
    <row r="17" spans="1:75" ht="16" customHeight="1" x14ac:dyDescent="0.2">
      <c r="A17" s="485"/>
      <c r="B17" s="487" t="s">
        <v>117</v>
      </c>
      <c r="C17" s="488"/>
      <c r="D17" s="488"/>
      <c r="E17" s="488"/>
      <c r="F17" s="488"/>
      <c r="G17" s="489"/>
      <c r="H17" s="465" t="s">
        <v>71</v>
      </c>
      <c r="I17" s="466"/>
      <c r="J17" s="466"/>
      <c r="K17" s="466"/>
      <c r="L17" s="458"/>
      <c r="M17" s="458"/>
      <c r="N17" s="458"/>
      <c r="O17" s="29" t="s">
        <v>9</v>
      </c>
      <c r="P17" s="459"/>
      <c r="Q17" s="459"/>
      <c r="R17" s="459"/>
      <c r="S17" s="459"/>
      <c r="T17" s="29" t="s">
        <v>10</v>
      </c>
      <c r="U17" s="62"/>
      <c r="V17" s="29"/>
      <c r="W17" s="29"/>
      <c r="X17" s="29"/>
      <c r="Y17" s="29"/>
      <c r="Z17" s="29"/>
      <c r="AA17" s="29"/>
      <c r="AB17" s="29"/>
      <c r="AC17" s="29"/>
      <c r="AD17" s="29"/>
      <c r="AE17" s="29"/>
      <c r="AF17" s="29"/>
      <c r="AG17" s="29"/>
      <c r="AH17" s="30"/>
      <c r="AI17" s="25"/>
      <c r="AJ17" s="25"/>
      <c r="AK17" s="310"/>
      <c r="AL17" s="310"/>
      <c r="AM17" s="28"/>
      <c r="AN17" s="310"/>
      <c r="AO17" s="310"/>
      <c r="AP17" s="310"/>
      <c r="AQ17" s="310"/>
      <c r="AR17" s="310"/>
      <c r="AS17" s="310"/>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310"/>
      <c r="BV17" s="310"/>
      <c r="BW17" s="310"/>
    </row>
    <row r="18" spans="1:75" ht="16" customHeight="1" x14ac:dyDescent="0.2">
      <c r="A18" s="485"/>
      <c r="B18" s="490"/>
      <c r="C18" s="491"/>
      <c r="D18" s="491"/>
      <c r="E18" s="491"/>
      <c r="F18" s="491"/>
      <c r="G18" s="492"/>
      <c r="H18" s="478"/>
      <c r="I18" s="460"/>
      <c r="J18" s="460"/>
      <c r="K18" s="25" t="s">
        <v>56</v>
      </c>
      <c r="L18" s="48" t="s">
        <v>59</v>
      </c>
      <c r="M18" s="460"/>
      <c r="N18" s="460"/>
      <c r="O18" s="460"/>
      <c r="P18" s="460"/>
      <c r="Q18" s="460"/>
      <c r="R18" s="50" t="s">
        <v>20</v>
      </c>
      <c r="S18" s="48" t="s">
        <v>21</v>
      </c>
      <c r="T18" s="460"/>
      <c r="U18" s="461"/>
      <c r="V18" s="461"/>
      <c r="W18" s="461"/>
      <c r="X18" s="461"/>
      <c r="Y18" s="461"/>
      <c r="Z18" s="461"/>
      <c r="AA18" s="461"/>
      <c r="AB18" s="461"/>
      <c r="AC18" s="461"/>
      <c r="AD18" s="461"/>
      <c r="AE18" s="461"/>
      <c r="AF18" s="461"/>
      <c r="AG18" s="461"/>
      <c r="AH18" s="462"/>
      <c r="AI18" s="25"/>
      <c r="AJ18" s="25"/>
      <c r="AM18" s="28"/>
      <c r="AN18" s="310"/>
      <c r="AO18" s="310"/>
      <c r="AP18" s="310"/>
      <c r="AQ18" s="310"/>
      <c r="AR18" s="310"/>
      <c r="AS18" s="310"/>
      <c r="AT18" s="25"/>
      <c r="AU18" s="25"/>
      <c r="AV18" s="25"/>
      <c r="AW18" s="25"/>
      <c r="AX18" s="48"/>
      <c r="AY18" s="48"/>
      <c r="AZ18" s="25"/>
      <c r="BA18" s="25"/>
      <c r="BB18" s="25"/>
      <c r="BC18" s="25"/>
      <c r="BD18" s="48"/>
      <c r="BE18" s="48"/>
      <c r="BF18" s="25"/>
      <c r="BG18" s="310"/>
      <c r="BH18" s="25"/>
      <c r="BI18" s="310"/>
      <c r="BJ18" s="25"/>
      <c r="BK18" s="25"/>
      <c r="BL18" s="25"/>
      <c r="BM18" s="25"/>
      <c r="BN18" s="25"/>
      <c r="BO18" s="25"/>
      <c r="BP18" s="25"/>
      <c r="BQ18" s="25"/>
      <c r="BR18" s="25"/>
      <c r="BS18" s="25"/>
      <c r="BT18" s="25"/>
    </row>
    <row r="19" spans="1:75" ht="16" customHeight="1" x14ac:dyDescent="0.2">
      <c r="A19" s="485"/>
      <c r="B19" s="490"/>
      <c r="C19" s="491"/>
      <c r="D19" s="491"/>
      <c r="E19" s="491"/>
      <c r="F19" s="491"/>
      <c r="G19" s="492"/>
      <c r="H19" s="479"/>
      <c r="I19" s="480"/>
      <c r="J19" s="480"/>
      <c r="K19" s="31" t="s">
        <v>58</v>
      </c>
      <c r="L19" s="49" t="s">
        <v>57</v>
      </c>
      <c r="M19" s="480"/>
      <c r="N19" s="480"/>
      <c r="O19" s="480"/>
      <c r="P19" s="480"/>
      <c r="Q19" s="480"/>
      <c r="R19" s="49" t="s">
        <v>22</v>
      </c>
      <c r="S19" s="49"/>
      <c r="T19" s="463"/>
      <c r="U19" s="463"/>
      <c r="V19" s="463"/>
      <c r="W19" s="463"/>
      <c r="X19" s="463"/>
      <c r="Y19" s="463"/>
      <c r="Z19" s="463"/>
      <c r="AA19" s="463"/>
      <c r="AB19" s="463"/>
      <c r="AC19" s="463"/>
      <c r="AD19" s="463"/>
      <c r="AE19" s="463"/>
      <c r="AF19" s="463"/>
      <c r="AG19" s="463"/>
      <c r="AH19" s="464"/>
      <c r="AI19" s="25"/>
      <c r="AJ19" s="25"/>
      <c r="AM19" s="28"/>
      <c r="AN19" s="310"/>
      <c r="AO19" s="310"/>
      <c r="AP19" s="310"/>
      <c r="AQ19" s="310"/>
      <c r="AR19" s="310"/>
      <c r="AS19" s="310"/>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row>
    <row r="20" spans="1:75" ht="16" customHeight="1" x14ac:dyDescent="0.2">
      <c r="A20" s="485"/>
      <c r="B20" s="493"/>
      <c r="C20" s="494"/>
      <c r="D20" s="494"/>
      <c r="E20" s="494"/>
      <c r="F20" s="494"/>
      <c r="G20" s="495"/>
      <c r="H20" s="454" t="s">
        <v>111</v>
      </c>
      <c r="I20" s="455"/>
      <c r="J20" s="455"/>
      <c r="K20" s="455"/>
      <c r="L20" s="455"/>
      <c r="M20" s="455"/>
      <c r="N20" s="455"/>
      <c r="O20" s="456"/>
      <c r="P20" s="456"/>
      <c r="Q20" s="456"/>
      <c r="R20" s="456"/>
      <c r="S20" s="456"/>
      <c r="T20" s="456"/>
      <c r="U20" s="456"/>
      <c r="V20" s="456"/>
      <c r="W20" s="456"/>
      <c r="X20" s="456"/>
      <c r="Y20" s="456"/>
      <c r="Z20" s="456"/>
      <c r="AA20" s="456"/>
      <c r="AB20" s="456"/>
      <c r="AC20" s="456"/>
      <c r="AD20" s="456"/>
      <c r="AE20" s="456"/>
      <c r="AF20" s="456"/>
      <c r="AG20" s="456"/>
      <c r="AH20" s="457"/>
      <c r="AI20" s="25"/>
      <c r="AJ20" s="25"/>
      <c r="AM20" s="28"/>
      <c r="AN20" s="310"/>
      <c r="AO20" s="310"/>
      <c r="AP20" s="310"/>
      <c r="AQ20" s="310"/>
      <c r="AR20" s="310"/>
      <c r="AS20" s="310"/>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row>
    <row r="21" spans="1:75" ht="16" customHeight="1" x14ac:dyDescent="0.2">
      <c r="A21" s="485"/>
      <c r="B21" s="430" t="s">
        <v>116</v>
      </c>
      <c r="C21" s="449"/>
      <c r="D21" s="449"/>
      <c r="E21" s="449"/>
      <c r="F21" s="449"/>
      <c r="G21" s="450"/>
      <c r="H21" s="451" t="s">
        <v>11</v>
      </c>
      <c r="I21" s="452"/>
      <c r="J21" s="453"/>
      <c r="K21" s="427"/>
      <c r="L21" s="428"/>
      <c r="M21" s="428"/>
      <c r="N21" s="428"/>
      <c r="O21" s="428"/>
      <c r="P21" s="428"/>
      <c r="Q21" s="428"/>
      <c r="R21" s="428"/>
      <c r="S21" s="428"/>
      <c r="T21" s="428"/>
      <c r="U21" s="429"/>
      <c r="V21" s="451" t="s">
        <v>72</v>
      </c>
      <c r="W21" s="452"/>
      <c r="X21" s="453"/>
      <c r="Y21" s="427"/>
      <c r="Z21" s="428"/>
      <c r="AA21" s="428"/>
      <c r="AB21" s="428"/>
      <c r="AC21" s="428"/>
      <c r="AD21" s="428"/>
      <c r="AE21" s="428"/>
      <c r="AF21" s="428"/>
      <c r="AG21" s="428"/>
      <c r="AH21" s="429"/>
      <c r="AI21" s="310"/>
      <c r="AJ21" s="310"/>
      <c r="AM21" s="28"/>
      <c r="AN21" s="310"/>
      <c r="AO21" s="310"/>
      <c r="AP21" s="310"/>
      <c r="AQ21" s="310"/>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0"/>
      <c r="BS21" s="310"/>
      <c r="BT21" s="310"/>
    </row>
    <row r="22" spans="1:75" ht="16" customHeight="1" x14ac:dyDescent="0.2">
      <c r="A22" s="485"/>
      <c r="B22" s="430" t="s">
        <v>121</v>
      </c>
      <c r="C22" s="449"/>
      <c r="D22" s="449"/>
      <c r="E22" s="449"/>
      <c r="F22" s="449"/>
      <c r="G22" s="450"/>
      <c r="H22" s="427"/>
      <c r="I22" s="428"/>
      <c r="J22" s="428"/>
      <c r="K22" s="428"/>
      <c r="L22" s="428"/>
      <c r="M22" s="428"/>
      <c r="N22" s="428"/>
      <c r="O22" s="428"/>
      <c r="P22" s="428"/>
      <c r="Q22" s="428"/>
      <c r="R22" s="429"/>
      <c r="S22" s="509" t="s">
        <v>115</v>
      </c>
      <c r="T22" s="510"/>
      <c r="U22" s="510"/>
      <c r="V22" s="510"/>
      <c r="W22" s="510"/>
      <c r="X22" s="510"/>
      <c r="Y22" s="336"/>
      <c r="Z22" s="336"/>
      <c r="AA22" s="336"/>
      <c r="AB22" s="336"/>
      <c r="AC22" s="336"/>
      <c r="AD22" s="336"/>
      <c r="AE22" s="336"/>
      <c r="AF22" s="336"/>
      <c r="AG22" s="336"/>
      <c r="AH22" s="337"/>
      <c r="AI22" s="310"/>
      <c r="AJ22" s="310"/>
      <c r="AM22" s="28"/>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row>
    <row r="23" spans="1:75" ht="16" customHeight="1" x14ac:dyDescent="0.2">
      <c r="A23" s="485"/>
      <c r="B23" s="442" t="s">
        <v>122</v>
      </c>
      <c r="C23" s="443"/>
      <c r="D23" s="443"/>
      <c r="E23" s="443"/>
      <c r="F23" s="443"/>
      <c r="G23" s="444"/>
      <c r="H23" s="496" t="s">
        <v>73</v>
      </c>
      <c r="I23" s="488"/>
      <c r="J23" s="489"/>
      <c r="K23" s="472"/>
      <c r="L23" s="473"/>
      <c r="M23" s="473"/>
      <c r="N23" s="473"/>
      <c r="O23" s="473"/>
      <c r="P23" s="473"/>
      <c r="Q23" s="473"/>
      <c r="R23" s="474"/>
      <c r="S23" s="448" t="s">
        <v>114</v>
      </c>
      <c r="T23" s="449"/>
      <c r="U23" s="450"/>
      <c r="V23" s="427"/>
      <c r="W23" s="428"/>
      <c r="X23" s="428"/>
      <c r="Y23" s="428"/>
      <c r="Z23" s="428"/>
      <c r="AA23" s="428"/>
      <c r="AB23" s="428"/>
      <c r="AC23" s="429"/>
      <c r="AD23" s="448" t="s">
        <v>26</v>
      </c>
      <c r="AE23" s="449"/>
      <c r="AF23" s="449"/>
      <c r="AG23" s="449"/>
      <c r="AH23" s="450"/>
      <c r="AI23" s="310"/>
      <c r="AJ23" s="310"/>
      <c r="AM23" s="28"/>
      <c r="AN23" s="310"/>
      <c r="AO23" s="310"/>
      <c r="AP23" s="310"/>
      <c r="AQ23" s="310"/>
      <c r="AR23" s="310"/>
      <c r="AS23" s="310"/>
      <c r="AT23" s="310"/>
      <c r="AU23" s="310"/>
      <c r="AV23" s="310"/>
      <c r="AW23" s="310"/>
      <c r="AX23" s="310"/>
      <c r="AY23" s="310"/>
      <c r="AZ23" s="310"/>
      <c r="BA23" s="310"/>
      <c r="BB23" s="310"/>
      <c r="BC23" s="310"/>
      <c r="BD23" s="310"/>
      <c r="BE23" s="310"/>
      <c r="BF23" s="32"/>
      <c r="BG23" s="32"/>
      <c r="BH23" s="310"/>
      <c r="BI23" s="310"/>
      <c r="BJ23" s="310"/>
      <c r="BK23" s="310"/>
      <c r="BL23" s="310"/>
      <c r="BM23" s="310"/>
      <c r="BN23" s="310"/>
      <c r="BO23" s="310"/>
      <c r="BP23" s="310"/>
      <c r="BQ23" s="310"/>
      <c r="BR23" s="310"/>
      <c r="BS23" s="310"/>
      <c r="BT23" s="310"/>
    </row>
    <row r="24" spans="1:75" ht="23.15" customHeight="1" x14ac:dyDescent="0.2">
      <c r="A24" s="485"/>
      <c r="B24" s="445"/>
      <c r="C24" s="446"/>
      <c r="D24" s="446"/>
      <c r="E24" s="446"/>
      <c r="F24" s="446"/>
      <c r="G24" s="447"/>
      <c r="H24" s="493"/>
      <c r="I24" s="494"/>
      <c r="J24" s="495"/>
      <c r="K24" s="475"/>
      <c r="L24" s="476"/>
      <c r="M24" s="476"/>
      <c r="N24" s="476"/>
      <c r="O24" s="476"/>
      <c r="P24" s="476"/>
      <c r="Q24" s="476"/>
      <c r="R24" s="477"/>
      <c r="S24" s="448" t="s">
        <v>74</v>
      </c>
      <c r="T24" s="449"/>
      <c r="U24" s="450"/>
      <c r="V24" s="481"/>
      <c r="W24" s="482"/>
      <c r="X24" s="482"/>
      <c r="Y24" s="482"/>
      <c r="Z24" s="482"/>
      <c r="AA24" s="482"/>
      <c r="AB24" s="482"/>
      <c r="AC24" s="483"/>
      <c r="AD24" s="467" t="s">
        <v>199</v>
      </c>
      <c r="AE24" s="468"/>
      <c r="AF24" s="468"/>
      <c r="AG24" s="468"/>
      <c r="AH24" s="469"/>
      <c r="AI24" s="310"/>
      <c r="AJ24" s="310"/>
      <c r="AM24" s="28"/>
      <c r="AN24" s="310"/>
      <c r="AO24" s="310"/>
      <c r="AP24" s="310"/>
      <c r="AQ24" s="310"/>
      <c r="AR24" s="310"/>
      <c r="AS24" s="310"/>
      <c r="AT24" s="310"/>
      <c r="AU24" s="310"/>
      <c r="AV24" s="310"/>
      <c r="AW24" s="310"/>
      <c r="AX24" s="310"/>
      <c r="AY24" s="310"/>
      <c r="AZ24" s="310"/>
      <c r="BA24" s="310"/>
      <c r="BB24" s="310"/>
      <c r="BC24" s="310"/>
      <c r="BD24" s="310"/>
      <c r="BE24" s="310"/>
      <c r="BF24" s="32"/>
      <c r="BG24" s="32"/>
      <c r="BH24" s="310"/>
      <c r="BI24" s="310"/>
      <c r="BJ24" s="310"/>
      <c r="BK24" s="310"/>
      <c r="BL24" s="310"/>
      <c r="BM24" s="310"/>
      <c r="BN24" s="310"/>
      <c r="BO24" s="310"/>
      <c r="BP24" s="310"/>
      <c r="BQ24" s="310"/>
      <c r="BR24" s="310"/>
      <c r="BS24" s="310"/>
      <c r="BT24" s="310"/>
    </row>
    <row r="25" spans="1:75" ht="16" customHeight="1" x14ac:dyDescent="0.2">
      <c r="A25" s="485"/>
      <c r="B25" s="496" t="s">
        <v>75</v>
      </c>
      <c r="C25" s="488"/>
      <c r="D25" s="488"/>
      <c r="E25" s="488"/>
      <c r="F25" s="488"/>
      <c r="G25" s="489"/>
      <c r="H25" s="465" t="s">
        <v>71</v>
      </c>
      <c r="I25" s="466"/>
      <c r="J25" s="466"/>
      <c r="K25" s="466"/>
      <c r="L25" s="458"/>
      <c r="M25" s="458"/>
      <c r="N25" s="458"/>
      <c r="O25" s="29" t="s">
        <v>9</v>
      </c>
      <c r="P25" s="459"/>
      <c r="Q25" s="459"/>
      <c r="R25" s="459"/>
      <c r="S25" s="459"/>
      <c r="T25" s="29" t="s">
        <v>10</v>
      </c>
      <c r="U25" s="62"/>
      <c r="V25" s="29"/>
      <c r="W25" s="29"/>
      <c r="X25" s="29"/>
      <c r="Y25" s="29"/>
      <c r="Z25" s="29"/>
      <c r="AA25" s="29"/>
      <c r="AB25" s="29"/>
      <c r="AC25" s="29"/>
      <c r="AD25" s="29"/>
      <c r="AE25" s="29"/>
      <c r="AF25" s="29"/>
      <c r="AG25" s="29"/>
      <c r="AH25" s="30"/>
      <c r="AI25" s="25"/>
      <c r="AJ25" s="25"/>
      <c r="AM25" s="28"/>
      <c r="AN25" s="310"/>
      <c r="AO25" s="310"/>
      <c r="AP25" s="310"/>
      <c r="AQ25" s="310"/>
      <c r="AR25" s="310"/>
      <c r="AS25" s="310"/>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row>
    <row r="26" spans="1:75" ht="16" customHeight="1" x14ac:dyDescent="0.2">
      <c r="A26" s="485"/>
      <c r="B26" s="490"/>
      <c r="C26" s="497"/>
      <c r="D26" s="497"/>
      <c r="E26" s="497"/>
      <c r="F26" s="497"/>
      <c r="G26" s="492"/>
      <c r="H26" s="478"/>
      <c r="I26" s="460"/>
      <c r="J26" s="460"/>
      <c r="K26" s="25" t="s">
        <v>56</v>
      </c>
      <c r="L26" s="48" t="s">
        <v>59</v>
      </c>
      <c r="M26" s="460"/>
      <c r="N26" s="460"/>
      <c r="O26" s="460"/>
      <c r="P26" s="460"/>
      <c r="Q26" s="460"/>
      <c r="R26" s="50" t="s">
        <v>20</v>
      </c>
      <c r="S26" s="48" t="s">
        <v>21</v>
      </c>
      <c r="T26" s="460"/>
      <c r="U26" s="461"/>
      <c r="V26" s="461"/>
      <c r="W26" s="461"/>
      <c r="X26" s="461"/>
      <c r="Y26" s="461"/>
      <c r="Z26" s="461"/>
      <c r="AA26" s="461"/>
      <c r="AB26" s="461"/>
      <c r="AC26" s="461"/>
      <c r="AD26" s="461"/>
      <c r="AE26" s="461"/>
      <c r="AF26" s="461"/>
      <c r="AG26" s="461"/>
      <c r="AH26" s="462"/>
      <c r="AI26" s="25"/>
      <c r="AJ26" s="25"/>
      <c r="AM26" s="28"/>
      <c r="AN26" s="310"/>
      <c r="AO26" s="310"/>
      <c r="AP26" s="310"/>
      <c r="AQ26" s="310"/>
      <c r="AR26" s="310"/>
      <c r="AS26" s="310"/>
      <c r="AT26" s="25"/>
      <c r="AU26" s="25"/>
      <c r="AV26" s="25"/>
      <c r="AW26" s="25"/>
      <c r="AX26" s="48"/>
      <c r="AY26" s="48"/>
      <c r="AZ26" s="25"/>
      <c r="BA26" s="25"/>
      <c r="BB26" s="25"/>
      <c r="BC26" s="25"/>
      <c r="BD26" s="48"/>
      <c r="BE26" s="48"/>
      <c r="BF26" s="25"/>
      <c r="BG26" s="310"/>
      <c r="BH26" s="25"/>
      <c r="BI26" s="310"/>
      <c r="BJ26" s="25"/>
      <c r="BK26" s="25"/>
      <c r="BL26" s="25"/>
      <c r="BM26" s="25"/>
      <c r="BN26" s="25"/>
      <c r="BO26" s="25"/>
      <c r="BP26" s="25"/>
      <c r="BQ26" s="25"/>
      <c r="BR26" s="25"/>
      <c r="BS26" s="25"/>
      <c r="BT26" s="25"/>
    </row>
    <row r="27" spans="1:75" ht="16" customHeight="1" x14ac:dyDescent="0.2">
      <c r="A27" s="485"/>
      <c r="B27" s="490"/>
      <c r="C27" s="497"/>
      <c r="D27" s="497"/>
      <c r="E27" s="497"/>
      <c r="F27" s="497"/>
      <c r="G27" s="492"/>
      <c r="H27" s="479"/>
      <c r="I27" s="480"/>
      <c r="J27" s="480"/>
      <c r="K27" s="31" t="s">
        <v>58</v>
      </c>
      <c r="L27" s="49" t="s">
        <v>57</v>
      </c>
      <c r="M27" s="480"/>
      <c r="N27" s="480"/>
      <c r="O27" s="480"/>
      <c r="P27" s="480"/>
      <c r="Q27" s="480"/>
      <c r="R27" s="49" t="s">
        <v>22</v>
      </c>
      <c r="S27" s="49"/>
      <c r="T27" s="463"/>
      <c r="U27" s="463"/>
      <c r="V27" s="463"/>
      <c r="W27" s="463"/>
      <c r="X27" s="463"/>
      <c r="Y27" s="463"/>
      <c r="Z27" s="463"/>
      <c r="AA27" s="463"/>
      <c r="AB27" s="463"/>
      <c r="AC27" s="463"/>
      <c r="AD27" s="463"/>
      <c r="AE27" s="463"/>
      <c r="AF27" s="463"/>
      <c r="AG27" s="463"/>
      <c r="AH27" s="464"/>
      <c r="AI27" s="25"/>
      <c r="AJ27" s="25"/>
      <c r="AM27" s="28"/>
      <c r="AN27" s="310"/>
      <c r="AO27" s="310"/>
      <c r="AP27" s="310"/>
      <c r="AQ27" s="310"/>
      <c r="AR27" s="310"/>
      <c r="AS27" s="310"/>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row>
    <row r="28" spans="1:75" ht="16" customHeight="1" x14ac:dyDescent="0.2">
      <c r="A28" s="486"/>
      <c r="B28" s="493"/>
      <c r="C28" s="494"/>
      <c r="D28" s="494"/>
      <c r="E28" s="494"/>
      <c r="F28" s="494"/>
      <c r="G28" s="495"/>
      <c r="H28" s="454" t="s">
        <v>111</v>
      </c>
      <c r="I28" s="455"/>
      <c r="J28" s="455"/>
      <c r="K28" s="455"/>
      <c r="L28" s="455"/>
      <c r="M28" s="455"/>
      <c r="N28" s="455"/>
      <c r="O28" s="456"/>
      <c r="P28" s="456"/>
      <c r="Q28" s="456"/>
      <c r="R28" s="456"/>
      <c r="S28" s="456"/>
      <c r="T28" s="456"/>
      <c r="U28" s="456"/>
      <c r="V28" s="456"/>
      <c r="W28" s="456"/>
      <c r="X28" s="456"/>
      <c r="Y28" s="456"/>
      <c r="Z28" s="456"/>
      <c r="AA28" s="456"/>
      <c r="AB28" s="456"/>
      <c r="AC28" s="456"/>
      <c r="AD28" s="456"/>
      <c r="AE28" s="456"/>
      <c r="AF28" s="456"/>
      <c r="AG28" s="456"/>
      <c r="AH28" s="457"/>
      <c r="AI28" s="25"/>
      <c r="AJ28" s="25"/>
      <c r="AM28" s="28"/>
      <c r="AN28" s="310"/>
      <c r="AO28" s="310"/>
      <c r="AP28" s="310"/>
      <c r="AQ28" s="310"/>
      <c r="AR28" s="310"/>
      <c r="AS28" s="310"/>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row>
    <row r="29" spans="1:75" s="34" customFormat="1" ht="16" customHeight="1" x14ac:dyDescent="0.2">
      <c r="A29" s="532" t="s">
        <v>76</v>
      </c>
      <c r="B29" s="547" t="s">
        <v>114</v>
      </c>
      <c r="C29" s="535"/>
      <c r="D29" s="535"/>
      <c r="E29" s="535"/>
      <c r="F29" s="535"/>
      <c r="G29" s="536"/>
      <c r="H29" s="514"/>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6"/>
      <c r="AI29" s="25"/>
      <c r="AJ29" s="25"/>
      <c r="AK29" s="25"/>
      <c r="AL29" s="25"/>
      <c r="AM29" s="33"/>
      <c r="AN29" s="25"/>
      <c r="AO29" s="48"/>
      <c r="AP29" s="48"/>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row>
    <row r="30" spans="1:75" s="34" customFormat="1" ht="26.25" customHeight="1" x14ac:dyDescent="0.2">
      <c r="A30" s="532"/>
      <c r="B30" s="548" t="s">
        <v>113</v>
      </c>
      <c r="C30" s="549"/>
      <c r="D30" s="549"/>
      <c r="E30" s="549"/>
      <c r="F30" s="549"/>
      <c r="G30" s="550"/>
      <c r="H30" s="511"/>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3"/>
      <c r="AI30" s="25"/>
      <c r="AJ30" s="25"/>
      <c r="AK30" s="25"/>
      <c r="AL30" s="25"/>
      <c r="AM30" s="3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row>
    <row r="31" spans="1:75" ht="16" customHeight="1" x14ac:dyDescent="0.2">
      <c r="A31" s="532"/>
      <c r="B31" s="551" t="s">
        <v>112</v>
      </c>
      <c r="C31" s="443"/>
      <c r="D31" s="443"/>
      <c r="E31" s="443"/>
      <c r="F31" s="443"/>
      <c r="G31" s="444"/>
      <c r="H31" s="465" t="s">
        <v>71</v>
      </c>
      <c r="I31" s="466"/>
      <c r="J31" s="466"/>
      <c r="K31" s="466"/>
      <c r="L31" s="458"/>
      <c r="M31" s="458"/>
      <c r="N31" s="458"/>
      <c r="O31" s="29" t="s">
        <v>9</v>
      </c>
      <c r="P31" s="459"/>
      <c r="Q31" s="459"/>
      <c r="R31" s="459"/>
      <c r="S31" s="459"/>
      <c r="T31" s="29" t="s">
        <v>10</v>
      </c>
      <c r="U31" s="62"/>
      <c r="V31" s="29"/>
      <c r="W31" s="29"/>
      <c r="X31" s="29"/>
      <c r="Y31" s="29"/>
      <c r="Z31" s="29"/>
      <c r="AA31" s="29"/>
      <c r="AB31" s="29"/>
      <c r="AC31" s="29"/>
      <c r="AD31" s="29"/>
      <c r="AE31" s="29"/>
      <c r="AF31" s="29"/>
      <c r="AG31" s="29"/>
      <c r="AH31" s="30"/>
      <c r="AI31" s="25"/>
      <c r="AJ31" s="25"/>
      <c r="AM31" s="35"/>
      <c r="AN31" s="310"/>
      <c r="AO31" s="310"/>
      <c r="AP31" s="310"/>
      <c r="AQ31" s="310"/>
      <c r="AR31" s="310"/>
      <c r="AS31" s="310"/>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row>
    <row r="32" spans="1:75" ht="16" customHeight="1" x14ac:dyDescent="0.2">
      <c r="A32" s="532"/>
      <c r="B32" s="552"/>
      <c r="C32" s="552"/>
      <c r="D32" s="552"/>
      <c r="E32" s="552"/>
      <c r="F32" s="552"/>
      <c r="G32" s="553"/>
      <c r="H32" s="478"/>
      <c r="I32" s="460"/>
      <c r="J32" s="460"/>
      <c r="K32" s="25" t="s">
        <v>56</v>
      </c>
      <c r="L32" s="48" t="s">
        <v>59</v>
      </c>
      <c r="M32" s="460"/>
      <c r="N32" s="460"/>
      <c r="O32" s="460"/>
      <c r="P32" s="460"/>
      <c r="Q32" s="460"/>
      <c r="R32" s="50" t="s">
        <v>20</v>
      </c>
      <c r="S32" s="48" t="s">
        <v>21</v>
      </c>
      <c r="T32" s="460"/>
      <c r="U32" s="461"/>
      <c r="V32" s="461"/>
      <c r="W32" s="461"/>
      <c r="X32" s="461"/>
      <c r="Y32" s="461"/>
      <c r="Z32" s="461"/>
      <c r="AA32" s="461"/>
      <c r="AB32" s="461"/>
      <c r="AC32" s="461"/>
      <c r="AD32" s="461"/>
      <c r="AE32" s="461"/>
      <c r="AF32" s="461"/>
      <c r="AG32" s="461"/>
      <c r="AH32" s="462"/>
      <c r="AI32" s="25"/>
      <c r="AJ32" s="25"/>
      <c r="AM32" s="35"/>
      <c r="AN32" s="310"/>
      <c r="AO32" s="310"/>
      <c r="AP32" s="310"/>
      <c r="AQ32" s="310"/>
      <c r="AR32" s="310"/>
      <c r="AS32" s="310"/>
      <c r="AT32" s="25"/>
      <c r="AU32" s="25"/>
      <c r="AV32" s="25"/>
      <c r="AW32" s="25"/>
      <c r="AX32" s="48"/>
      <c r="AY32" s="48"/>
      <c r="AZ32" s="25"/>
      <c r="BA32" s="25"/>
      <c r="BB32" s="25"/>
      <c r="BC32" s="25"/>
      <c r="BD32" s="48"/>
      <c r="BE32" s="48"/>
      <c r="BF32" s="25"/>
      <c r="BG32" s="310"/>
      <c r="BH32" s="25"/>
      <c r="BI32" s="310"/>
      <c r="BJ32" s="25"/>
      <c r="BK32" s="25"/>
      <c r="BL32" s="25"/>
      <c r="BM32" s="25"/>
      <c r="BN32" s="25"/>
      <c r="BO32" s="25"/>
      <c r="BP32" s="25"/>
      <c r="BQ32" s="25"/>
      <c r="BR32" s="25"/>
      <c r="BS32" s="25"/>
      <c r="BT32" s="25"/>
    </row>
    <row r="33" spans="1:75" ht="16" customHeight="1" x14ac:dyDescent="0.2">
      <c r="A33" s="532"/>
      <c r="B33" s="552"/>
      <c r="C33" s="552"/>
      <c r="D33" s="552"/>
      <c r="E33" s="552"/>
      <c r="F33" s="552"/>
      <c r="G33" s="553"/>
      <c r="H33" s="479"/>
      <c r="I33" s="480"/>
      <c r="J33" s="480"/>
      <c r="K33" s="31" t="s">
        <v>58</v>
      </c>
      <c r="L33" s="49" t="s">
        <v>57</v>
      </c>
      <c r="M33" s="480"/>
      <c r="N33" s="480"/>
      <c r="O33" s="480"/>
      <c r="P33" s="480"/>
      <c r="Q33" s="480"/>
      <c r="R33" s="49" t="s">
        <v>22</v>
      </c>
      <c r="S33" s="49"/>
      <c r="T33" s="463"/>
      <c r="U33" s="463"/>
      <c r="V33" s="463"/>
      <c r="W33" s="463"/>
      <c r="X33" s="463"/>
      <c r="Y33" s="463"/>
      <c r="Z33" s="463"/>
      <c r="AA33" s="463"/>
      <c r="AB33" s="463"/>
      <c r="AC33" s="463"/>
      <c r="AD33" s="463"/>
      <c r="AE33" s="463"/>
      <c r="AF33" s="463"/>
      <c r="AG33" s="463"/>
      <c r="AH33" s="464"/>
      <c r="AI33" s="25"/>
      <c r="AJ33" s="25"/>
      <c r="AM33" s="35"/>
      <c r="AN33" s="310"/>
      <c r="AO33" s="310"/>
      <c r="AP33" s="310"/>
      <c r="AQ33" s="310"/>
      <c r="AR33" s="310"/>
      <c r="AS33" s="310"/>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row>
    <row r="34" spans="1:75" ht="16" customHeight="1" x14ac:dyDescent="0.2">
      <c r="A34" s="532"/>
      <c r="B34" s="446"/>
      <c r="C34" s="446"/>
      <c r="D34" s="446"/>
      <c r="E34" s="446"/>
      <c r="F34" s="446"/>
      <c r="G34" s="447"/>
      <c r="H34" s="454" t="s">
        <v>111</v>
      </c>
      <c r="I34" s="455"/>
      <c r="J34" s="455"/>
      <c r="K34" s="455"/>
      <c r="L34" s="455"/>
      <c r="M34" s="455"/>
      <c r="N34" s="455"/>
      <c r="O34" s="456"/>
      <c r="P34" s="456"/>
      <c r="Q34" s="456"/>
      <c r="R34" s="456"/>
      <c r="S34" s="456"/>
      <c r="T34" s="456"/>
      <c r="U34" s="456"/>
      <c r="V34" s="456"/>
      <c r="W34" s="456"/>
      <c r="X34" s="456"/>
      <c r="Y34" s="456"/>
      <c r="Z34" s="456"/>
      <c r="AA34" s="456"/>
      <c r="AB34" s="456"/>
      <c r="AC34" s="456"/>
      <c r="AD34" s="456"/>
      <c r="AE34" s="456"/>
      <c r="AF34" s="456"/>
      <c r="AG34" s="456"/>
      <c r="AH34" s="457"/>
      <c r="AI34" s="25"/>
      <c r="AJ34" s="25"/>
      <c r="AM34" s="35"/>
      <c r="AN34" s="310"/>
      <c r="AO34" s="310"/>
      <c r="AP34" s="310"/>
      <c r="AQ34" s="310"/>
      <c r="AR34" s="310"/>
      <c r="AS34" s="310"/>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row>
    <row r="35" spans="1:75" s="34" customFormat="1" ht="23.25" customHeight="1" x14ac:dyDescent="0.2">
      <c r="A35" s="532"/>
      <c r="B35" s="534" t="s">
        <v>443</v>
      </c>
      <c r="C35" s="535"/>
      <c r="D35" s="535"/>
      <c r="E35" s="535"/>
      <c r="F35" s="535"/>
      <c r="G35" s="536"/>
      <c r="H35" s="518" t="s">
        <v>444</v>
      </c>
      <c r="I35" s="519"/>
      <c r="J35" s="519"/>
      <c r="K35" s="519"/>
      <c r="L35" s="519"/>
      <c r="M35" s="519"/>
      <c r="N35" s="519"/>
      <c r="O35" s="519"/>
      <c r="P35" s="519"/>
      <c r="Q35" s="519"/>
      <c r="R35" s="435" t="s">
        <v>445</v>
      </c>
      <c r="S35" s="436"/>
      <c r="T35" s="436"/>
      <c r="U35" s="436"/>
      <c r="V35" s="436"/>
      <c r="W35" s="436"/>
      <c r="X35" s="436"/>
      <c r="Y35" s="437"/>
      <c r="Z35" s="430" t="s">
        <v>102</v>
      </c>
      <c r="AA35" s="431"/>
      <c r="AB35" s="431"/>
      <c r="AC35" s="431"/>
      <c r="AD35" s="431"/>
      <c r="AE35" s="431"/>
      <c r="AF35" s="432"/>
      <c r="AG35" s="438" t="s">
        <v>110</v>
      </c>
      <c r="AH35" s="439"/>
      <c r="AI35" s="310"/>
      <c r="AJ35" s="310"/>
      <c r="AK35" s="25"/>
      <c r="AL35" s="25"/>
      <c r="AM35" s="35"/>
      <c r="AN35" s="25"/>
      <c r="AO35" s="48"/>
      <c r="AP35" s="48"/>
      <c r="AQ35" s="25"/>
      <c r="AR35" s="25"/>
      <c r="AS35" s="25"/>
      <c r="AT35" s="25"/>
      <c r="AU35" s="25"/>
      <c r="AV35" s="25"/>
      <c r="AW35" s="25"/>
      <c r="AX35" s="25"/>
      <c r="AY35" s="25"/>
      <c r="AZ35" s="25"/>
      <c r="BA35" s="25"/>
      <c r="BB35" s="25"/>
      <c r="BC35" s="25"/>
      <c r="BD35" s="25"/>
      <c r="BE35" s="25"/>
      <c r="BF35" s="25"/>
      <c r="BG35" s="48"/>
      <c r="BH35" s="48"/>
      <c r="BI35" s="310"/>
      <c r="BJ35" s="310"/>
      <c r="BK35" s="310"/>
      <c r="BL35" s="517"/>
      <c r="BM35" s="517"/>
      <c r="BN35" s="517"/>
      <c r="BO35" s="517"/>
      <c r="BP35" s="517"/>
      <c r="BQ35" s="517"/>
      <c r="BR35" s="517"/>
      <c r="BS35" s="517"/>
      <c r="BT35" s="517"/>
      <c r="BU35" s="25"/>
      <c r="BV35" s="25"/>
      <c r="BW35" s="25"/>
    </row>
    <row r="36" spans="1:75" s="34" customFormat="1" ht="22.5" customHeight="1" x14ac:dyDescent="0.2">
      <c r="A36" s="532"/>
      <c r="B36" s="537"/>
      <c r="C36" s="537"/>
      <c r="D36" s="537"/>
      <c r="E36" s="537"/>
      <c r="F36" s="537"/>
      <c r="G36" s="538"/>
      <c r="H36" s="521" t="s">
        <v>101</v>
      </c>
      <c r="I36" s="522"/>
      <c r="J36" s="522"/>
      <c r="K36" s="522"/>
      <c r="L36" s="522"/>
      <c r="M36" s="522"/>
      <c r="N36" s="522"/>
      <c r="O36" s="522"/>
      <c r="P36" s="522"/>
      <c r="Q36" s="522"/>
      <c r="R36" s="427"/>
      <c r="S36" s="428"/>
      <c r="T36" s="428"/>
      <c r="U36" s="428"/>
      <c r="V36" s="428"/>
      <c r="W36" s="428"/>
      <c r="X36" s="428"/>
      <c r="Y36" s="429"/>
      <c r="Z36" s="427"/>
      <c r="AA36" s="428"/>
      <c r="AB36" s="428"/>
      <c r="AC36" s="428"/>
      <c r="AD36" s="428"/>
      <c r="AE36" s="428"/>
      <c r="AF36" s="429"/>
      <c r="AG36" s="440" t="s">
        <v>109</v>
      </c>
      <c r="AH36" s="441"/>
      <c r="AI36" s="310"/>
      <c r="AJ36" s="310"/>
      <c r="AK36" s="25"/>
      <c r="AL36" s="25"/>
      <c r="AM36" s="35"/>
      <c r="AN36" s="25"/>
      <c r="AO36" s="48"/>
      <c r="AP36" s="48"/>
      <c r="AQ36" s="25"/>
      <c r="AR36" s="25"/>
      <c r="AS36" s="25"/>
      <c r="AT36" s="25"/>
      <c r="AU36" s="25"/>
      <c r="AV36" s="25"/>
      <c r="AW36" s="25"/>
      <c r="AX36" s="25"/>
      <c r="AY36" s="25"/>
      <c r="AZ36" s="25"/>
      <c r="BA36" s="25"/>
      <c r="BB36" s="25"/>
      <c r="BC36" s="25"/>
      <c r="BD36" s="25"/>
      <c r="BE36" s="25"/>
      <c r="BF36" s="25"/>
      <c r="BG36" s="48"/>
      <c r="BH36" s="48"/>
      <c r="BI36" s="310"/>
      <c r="BJ36" s="310"/>
      <c r="BK36" s="310"/>
      <c r="BL36" s="517"/>
      <c r="BM36" s="517"/>
      <c r="BN36" s="517"/>
      <c r="BO36" s="517"/>
      <c r="BP36" s="517"/>
      <c r="BQ36" s="517"/>
      <c r="BR36" s="517"/>
      <c r="BS36" s="517"/>
      <c r="BT36" s="517"/>
      <c r="BU36" s="25"/>
      <c r="BV36" s="25"/>
      <c r="BW36" s="25"/>
    </row>
    <row r="37" spans="1:75" s="34" customFormat="1" ht="22.5" customHeight="1" x14ac:dyDescent="0.2">
      <c r="A37" s="532"/>
      <c r="B37" s="539"/>
      <c r="C37" s="539"/>
      <c r="D37" s="539"/>
      <c r="E37" s="539"/>
      <c r="F37" s="539"/>
      <c r="G37" s="540"/>
      <c r="H37" s="520" t="s">
        <v>100</v>
      </c>
      <c r="I37" s="520"/>
      <c r="J37" s="520"/>
      <c r="K37" s="520"/>
      <c r="L37" s="520"/>
      <c r="M37" s="520"/>
      <c r="N37" s="520"/>
      <c r="O37" s="520"/>
      <c r="P37" s="520"/>
      <c r="Q37" s="520"/>
      <c r="R37" s="427"/>
      <c r="S37" s="428"/>
      <c r="T37" s="428"/>
      <c r="U37" s="428"/>
      <c r="V37" s="428"/>
      <c r="W37" s="428"/>
      <c r="X37" s="428"/>
      <c r="Y37" s="429"/>
      <c r="Z37" s="427"/>
      <c r="AA37" s="428"/>
      <c r="AB37" s="428"/>
      <c r="AC37" s="428"/>
      <c r="AD37" s="428"/>
      <c r="AE37" s="428"/>
      <c r="AF37" s="429"/>
      <c r="AG37" s="440" t="s">
        <v>108</v>
      </c>
      <c r="AH37" s="441"/>
      <c r="AI37" s="310"/>
      <c r="AJ37" s="310"/>
      <c r="AK37" s="25"/>
      <c r="AL37" s="25"/>
      <c r="AM37" s="35"/>
      <c r="AN37" s="25"/>
      <c r="AO37" s="48"/>
      <c r="AP37" s="48"/>
      <c r="AQ37" s="25"/>
      <c r="AR37" s="25"/>
      <c r="AS37" s="25"/>
      <c r="AT37" s="25"/>
      <c r="AU37" s="25"/>
      <c r="AV37" s="25"/>
      <c r="AW37" s="25"/>
      <c r="AX37" s="25"/>
      <c r="AY37" s="25"/>
      <c r="AZ37" s="25"/>
      <c r="BA37" s="25"/>
      <c r="BB37" s="25"/>
      <c r="BC37" s="25"/>
      <c r="BD37" s="25"/>
      <c r="BE37" s="25"/>
      <c r="BF37" s="25"/>
      <c r="BG37" s="48"/>
      <c r="BH37" s="48"/>
      <c r="BI37" s="310"/>
      <c r="BJ37" s="310"/>
      <c r="BK37" s="310"/>
      <c r="BL37" s="517"/>
      <c r="BM37" s="517"/>
      <c r="BN37" s="517"/>
      <c r="BO37" s="517"/>
      <c r="BP37" s="517"/>
      <c r="BQ37" s="517"/>
      <c r="BR37" s="517"/>
      <c r="BS37" s="517"/>
      <c r="BT37" s="517"/>
      <c r="BU37" s="25"/>
      <c r="BV37" s="25"/>
      <c r="BW37" s="25"/>
    </row>
    <row r="38" spans="1:75" s="34" customFormat="1" ht="23.25" customHeight="1" x14ac:dyDescent="0.2">
      <c r="A38" s="532"/>
      <c r="B38" s="534" t="s">
        <v>446</v>
      </c>
      <c r="C38" s="534"/>
      <c r="D38" s="534"/>
      <c r="E38" s="534"/>
      <c r="F38" s="534"/>
      <c r="G38" s="541"/>
      <c r="H38" s="518" t="s">
        <v>444</v>
      </c>
      <c r="I38" s="519"/>
      <c r="J38" s="519"/>
      <c r="K38" s="519"/>
      <c r="L38" s="519"/>
      <c r="M38" s="519"/>
      <c r="N38" s="519"/>
      <c r="O38" s="519"/>
      <c r="P38" s="519"/>
      <c r="Q38" s="519"/>
      <c r="R38" s="435" t="s">
        <v>445</v>
      </c>
      <c r="S38" s="436"/>
      <c r="T38" s="436"/>
      <c r="U38" s="436"/>
      <c r="V38" s="436"/>
      <c r="W38" s="436"/>
      <c r="X38" s="436"/>
      <c r="Y38" s="437"/>
      <c r="Z38" s="430" t="s">
        <v>102</v>
      </c>
      <c r="AA38" s="431"/>
      <c r="AB38" s="431"/>
      <c r="AC38" s="431"/>
      <c r="AD38" s="431"/>
      <c r="AE38" s="431"/>
      <c r="AF38" s="432"/>
      <c r="AG38" s="338"/>
      <c r="AH38" s="339"/>
      <c r="AI38" s="310"/>
      <c r="AJ38" s="310"/>
      <c r="AK38" s="25"/>
      <c r="AL38" s="25"/>
      <c r="AM38" s="35"/>
      <c r="AN38" s="25"/>
      <c r="AO38" s="48"/>
      <c r="AP38" s="48"/>
      <c r="AQ38" s="25"/>
      <c r="AR38" s="25"/>
      <c r="AS38" s="25"/>
      <c r="AT38" s="25"/>
      <c r="AU38" s="25"/>
      <c r="AV38" s="25"/>
      <c r="AW38" s="25"/>
      <c r="AX38" s="25"/>
      <c r="AY38" s="25"/>
      <c r="AZ38" s="25"/>
      <c r="BA38" s="25"/>
      <c r="BB38" s="25"/>
      <c r="BC38" s="25"/>
      <c r="BD38" s="25"/>
      <c r="BE38" s="25"/>
      <c r="BF38" s="25"/>
      <c r="BG38" s="48"/>
      <c r="BH38" s="48"/>
      <c r="BI38" s="310"/>
      <c r="BJ38" s="310"/>
      <c r="BK38" s="310"/>
      <c r="BL38" s="517"/>
      <c r="BM38" s="517"/>
      <c r="BN38" s="517"/>
      <c r="BO38" s="517"/>
      <c r="BP38" s="517"/>
      <c r="BQ38" s="517"/>
      <c r="BR38" s="517"/>
      <c r="BS38" s="517"/>
      <c r="BT38" s="517"/>
      <c r="BU38" s="25"/>
      <c r="BV38" s="25"/>
      <c r="BW38" s="25"/>
    </row>
    <row r="39" spans="1:75" s="34" customFormat="1" ht="22.5" customHeight="1" x14ac:dyDescent="0.2">
      <c r="A39" s="532"/>
      <c r="B39" s="542"/>
      <c r="C39" s="542"/>
      <c r="D39" s="542"/>
      <c r="E39" s="542"/>
      <c r="F39" s="542"/>
      <c r="G39" s="543"/>
      <c r="H39" s="521" t="s">
        <v>107</v>
      </c>
      <c r="I39" s="522"/>
      <c r="J39" s="522"/>
      <c r="K39" s="522"/>
      <c r="L39" s="522"/>
      <c r="M39" s="522"/>
      <c r="N39" s="522"/>
      <c r="O39" s="522"/>
      <c r="P39" s="522"/>
      <c r="Q39" s="522"/>
      <c r="R39" s="427"/>
      <c r="S39" s="428"/>
      <c r="T39" s="428"/>
      <c r="U39" s="428"/>
      <c r="V39" s="428"/>
      <c r="W39" s="428"/>
      <c r="X39" s="428"/>
      <c r="Y39" s="429"/>
      <c r="Z39" s="427"/>
      <c r="AA39" s="428"/>
      <c r="AB39" s="428"/>
      <c r="AC39" s="428"/>
      <c r="AD39" s="428"/>
      <c r="AE39" s="428"/>
      <c r="AF39" s="429"/>
      <c r="AG39" s="340"/>
      <c r="AH39" s="341"/>
      <c r="AI39" s="310"/>
      <c r="AJ39" s="310"/>
      <c r="AK39" s="25"/>
      <c r="AL39" s="25"/>
      <c r="AM39" s="35"/>
      <c r="AN39" s="25"/>
      <c r="AO39" s="48"/>
      <c r="AP39" s="48"/>
      <c r="AQ39" s="25"/>
      <c r="AR39" s="25"/>
      <c r="AS39" s="25"/>
      <c r="AT39" s="25"/>
      <c r="AU39" s="25"/>
      <c r="AV39" s="25"/>
      <c r="AW39" s="25"/>
      <c r="AX39" s="25"/>
      <c r="AY39" s="25"/>
      <c r="AZ39" s="25"/>
      <c r="BA39" s="25"/>
      <c r="BB39" s="25"/>
      <c r="BC39" s="25"/>
      <c r="BD39" s="25"/>
      <c r="BE39" s="25"/>
      <c r="BF39" s="25"/>
      <c r="BG39" s="48"/>
      <c r="BH39" s="48"/>
      <c r="BI39" s="310"/>
      <c r="BJ39" s="310"/>
      <c r="BK39" s="310"/>
      <c r="BL39" s="517"/>
      <c r="BM39" s="517"/>
      <c r="BN39" s="517"/>
      <c r="BO39" s="517"/>
      <c r="BP39" s="517"/>
      <c r="BQ39" s="517"/>
      <c r="BR39" s="517"/>
      <c r="BS39" s="517"/>
      <c r="BT39" s="517"/>
      <c r="BU39" s="25"/>
      <c r="BV39" s="25"/>
      <c r="BW39" s="25"/>
    </row>
    <row r="40" spans="1:75" s="34" customFormat="1" ht="22.5" customHeight="1" x14ac:dyDescent="0.2">
      <c r="A40" s="532"/>
      <c r="B40" s="542"/>
      <c r="C40" s="542"/>
      <c r="D40" s="542"/>
      <c r="E40" s="542"/>
      <c r="F40" s="542"/>
      <c r="G40" s="543"/>
      <c r="H40" s="525" t="s">
        <v>101</v>
      </c>
      <c r="I40" s="520"/>
      <c r="J40" s="520"/>
      <c r="K40" s="520"/>
      <c r="L40" s="520"/>
      <c r="M40" s="520"/>
      <c r="N40" s="520"/>
      <c r="O40" s="520"/>
      <c r="P40" s="520"/>
      <c r="Q40" s="520"/>
      <c r="R40" s="427"/>
      <c r="S40" s="428"/>
      <c r="T40" s="428"/>
      <c r="U40" s="428"/>
      <c r="V40" s="428"/>
      <c r="W40" s="428"/>
      <c r="X40" s="428"/>
      <c r="Y40" s="429"/>
      <c r="Z40" s="427"/>
      <c r="AA40" s="428"/>
      <c r="AB40" s="428"/>
      <c r="AC40" s="428"/>
      <c r="AD40" s="428"/>
      <c r="AE40" s="428"/>
      <c r="AF40" s="429"/>
      <c r="AG40" s="340"/>
      <c r="AH40" s="341"/>
      <c r="AI40" s="310"/>
      <c r="AJ40" s="310"/>
      <c r="AK40" s="25"/>
      <c r="AL40" s="25"/>
      <c r="AM40" s="35"/>
      <c r="AN40" s="25"/>
      <c r="AO40" s="48"/>
      <c r="AP40" s="48"/>
      <c r="AQ40" s="25"/>
      <c r="AR40" s="25"/>
      <c r="AS40" s="25"/>
      <c r="AT40" s="25"/>
      <c r="AU40" s="25"/>
      <c r="AV40" s="25"/>
      <c r="AW40" s="25"/>
      <c r="AX40" s="25"/>
      <c r="AY40" s="25"/>
      <c r="AZ40" s="25"/>
      <c r="BA40" s="25"/>
      <c r="BB40" s="25"/>
      <c r="BC40" s="25"/>
      <c r="BD40" s="25"/>
      <c r="BE40" s="25"/>
      <c r="BF40" s="25"/>
      <c r="BG40" s="48"/>
      <c r="BH40" s="48"/>
      <c r="BI40" s="310"/>
      <c r="BJ40" s="310"/>
      <c r="BK40" s="310"/>
      <c r="BL40" s="517"/>
      <c r="BM40" s="517"/>
      <c r="BN40" s="517"/>
      <c r="BO40" s="517"/>
      <c r="BP40" s="517"/>
      <c r="BQ40" s="517"/>
      <c r="BR40" s="517"/>
      <c r="BS40" s="517"/>
      <c r="BT40" s="517"/>
      <c r="BU40" s="25"/>
      <c r="BV40" s="25"/>
      <c r="BW40" s="25"/>
    </row>
    <row r="41" spans="1:75" s="34" customFormat="1" ht="23.25" customHeight="1" x14ac:dyDescent="0.2">
      <c r="A41" s="532"/>
      <c r="B41" s="542"/>
      <c r="C41" s="542"/>
      <c r="D41" s="542"/>
      <c r="E41" s="542"/>
      <c r="F41" s="542"/>
      <c r="G41" s="543"/>
      <c r="H41" s="524" t="s">
        <v>106</v>
      </c>
      <c r="I41" s="520"/>
      <c r="J41" s="520"/>
      <c r="K41" s="520"/>
      <c r="L41" s="520"/>
      <c r="M41" s="520"/>
      <c r="N41" s="520"/>
      <c r="O41" s="520"/>
      <c r="P41" s="520"/>
      <c r="Q41" s="520"/>
      <c r="R41" s="427"/>
      <c r="S41" s="428"/>
      <c r="T41" s="428"/>
      <c r="U41" s="428"/>
      <c r="V41" s="428"/>
      <c r="W41" s="428"/>
      <c r="X41" s="428"/>
      <c r="Y41" s="429"/>
      <c r="Z41" s="427"/>
      <c r="AA41" s="428"/>
      <c r="AB41" s="428"/>
      <c r="AC41" s="428"/>
      <c r="AD41" s="428"/>
      <c r="AE41" s="428"/>
      <c r="AF41" s="429"/>
      <c r="AG41" s="340"/>
      <c r="AH41" s="341"/>
      <c r="AI41" s="310"/>
      <c r="AJ41" s="310"/>
      <c r="AK41" s="25"/>
      <c r="AL41" s="25"/>
      <c r="AM41" s="35"/>
      <c r="AN41" s="25"/>
      <c r="AO41" s="48"/>
      <c r="AP41" s="48"/>
      <c r="AQ41" s="25"/>
      <c r="AR41" s="25"/>
      <c r="AS41" s="25"/>
      <c r="AT41" s="25"/>
      <c r="AU41" s="25"/>
      <c r="AV41" s="25"/>
      <c r="AW41" s="25"/>
      <c r="AX41" s="25"/>
      <c r="AY41" s="25"/>
      <c r="AZ41" s="25"/>
      <c r="BA41" s="25"/>
      <c r="BB41" s="25"/>
      <c r="BC41" s="25"/>
      <c r="BD41" s="25"/>
      <c r="BE41" s="25"/>
      <c r="BF41" s="25"/>
      <c r="BG41" s="48"/>
      <c r="BH41" s="48"/>
      <c r="BI41" s="310"/>
      <c r="BJ41" s="310"/>
      <c r="BK41" s="310"/>
      <c r="BL41" s="517"/>
      <c r="BM41" s="517"/>
      <c r="BN41" s="517"/>
      <c r="BO41" s="517"/>
      <c r="BP41" s="517"/>
      <c r="BQ41" s="517"/>
      <c r="BR41" s="517"/>
      <c r="BS41" s="517"/>
      <c r="BT41" s="517"/>
      <c r="BU41" s="25"/>
      <c r="BV41" s="25"/>
      <c r="BW41" s="25"/>
    </row>
    <row r="42" spans="1:75" s="34" customFormat="1" ht="22.5" customHeight="1" x14ac:dyDescent="0.2">
      <c r="A42" s="532"/>
      <c r="B42" s="542"/>
      <c r="C42" s="542"/>
      <c r="D42" s="542"/>
      <c r="E42" s="542"/>
      <c r="F42" s="542"/>
      <c r="G42" s="543"/>
      <c r="H42" s="521" t="s">
        <v>105</v>
      </c>
      <c r="I42" s="522"/>
      <c r="J42" s="522"/>
      <c r="K42" s="522"/>
      <c r="L42" s="522"/>
      <c r="M42" s="522"/>
      <c r="N42" s="522"/>
      <c r="O42" s="522"/>
      <c r="P42" s="522"/>
      <c r="Q42" s="522"/>
      <c r="R42" s="427"/>
      <c r="S42" s="428"/>
      <c r="T42" s="428"/>
      <c r="U42" s="428"/>
      <c r="V42" s="428"/>
      <c r="W42" s="428"/>
      <c r="X42" s="428"/>
      <c r="Y42" s="429"/>
      <c r="Z42" s="427"/>
      <c r="AA42" s="428"/>
      <c r="AB42" s="428"/>
      <c r="AC42" s="428"/>
      <c r="AD42" s="428"/>
      <c r="AE42" s="428"/>
      <c r="AF42" s="429"/>
      <c r="AG42" s="340"/>
      <c r="AH42" s="341"/>
      <c r="AI42" s="310"/>
      <c r="AJ42" s="310"/>
      <c r="AK42" s="25"/>
      <c r="AL42" s="25"/>
      <c r="AM42" s="35"/>
      <c r="AN42" s="25"/>
      <c r="AO42" s="48"/>
      <c r="AP42" s="48"/>
      <c r="AQ42" s="25"/>
      <c r="AR42" s="25"/>
      <c r="AS42" s="25"/>
      <c r="AT42" s="25"/>
      <c r="AU42" s="25"/>
      <c r="AV42" s="25"/>
      <c r="AW42" s="25"/>
      <c r="AX42" s="25"/>
      <c r="AY42" s="25"/>
      <c r="AZ42" s="25"/>
      <c r="BA42" s="25"/>
      <c r="BB42" s="25"/>
      <c r="BC42" s="25"/>
      <c r="BD42" s="25"/>
      <c r="BE42" s="25"/>
      <c r="BF42" s="25"/>
      <c r="BG42" s="48"/>
      <c r="BH42" s="48"/>
      <c r="BI42" s="310"/>
      <c r="BJ42" s="310"/>
      <c r="BK42" s="310"/>
      <c r="BL42" s="517"/>
      <c r="BM42" s="517"/>
      <c r="BN42" s="517"/>
      <c r="BO42" s="517"/>
      <c r="BP42" s="517"/>
      <c r="BQ42" s="517"/>
      <c r="BR42" s="517"/>
      <c r="BS42" s="517"/>
      <c r="BT42" s="517"/>
      <c r="BU42" s="25"/>
      <c r="BV42" s="25"/>
      <c r="BW42" s="25"/>
    </row>
    <row r="43" spans="1:75" s="34" customFormat="1" ht="22.5" customHeight="1" x14ac:dyDescent="0.2">
      <c r="A43" s="532"/>
      <c r="B43" s="544"/>
      <c r="C43" s="544"/>
      <c r="D43" s="544"/>
      <c r="E43" s="544"/>
      <c r="F43" s="544"/>
      <c r="G43" s="545"/>
      <c r="H43" s="520" t="s">
        <v>100</v>
      </c>
      <c r="I43" s="520"/>
      <c r="J43" s="520"/>
      <c r="K43" s="520"/>
      <c r="L43" s="520"/>
      <c r="M43" s="520"/>
      <c r="N43" s="520"/>
      <c r="O43" s="520"/>
      <c r="P43" s="520"/>
      <c r="Q43" s="520"/>
      <c r="R43" s="427"/>
      <c r="S43" s="428"/>
      <c r="T43" s="428"/>
      <c r="U43" s="428"/>
      <c r="V43" s="428"/>
      <c r="W43" s="428"/>
      <c r="X43" s="428"/>
      <c r="Y43" s="429"/>
      <c r="Z43" s="427"/>
      <c r="AA43" s="428"/>
      <c r="AB43" s="428"/>
      <c r="AC43" s="428"/>
      <c r="AD43" s="428"/>
      <c r="AE43" s="428"/>
      <c r="AF43" s="429"/>
      <c r="AG43" s="340"/>
      <c r="AH43" s="341"/>
      <c r="AI43" s="310"/>
      <c r="AJ43" s="310"/>
      <c r="AK43" s="25"/>
      <c r="AL43" s="25"/>
      <c r="AM43" s="35"/>
      <c r="AN43" s="25"/>
      <c r="AO43" s="48"/>
      <c r="AP43" s="48"/>
      <c r="AQ43" s="25"/>
      <c r="AR43" s="25"/>
      <c r="AS43" s="25"/>
      <c r="AT43" s="25"/>
      <c r="AU43" s="25"/>
      <c r="AV43" s="25"/>
      <c r="AW43" s="25"/>
      <c r="AX43" s="25"/>
      <c r="AY43" s="25"/>
      <c r="AZ43" s="25"/>
      <c r="BA43" s="25"/>
      <c r="BB43" s="25"/>
      <c r="BC43" s="25"/>
      <c r="BD43" s="25"/>
      <c r="BE43" s="25"/>
      <c r="BF43" s="25"/>
      <c r="BG43" s="48"/>
      <c r="BH43" s="48"/>
      <c r="BI43" s="310"/>
      <c r="BJ43" s="310"/>
      <c r="BK43" s="310"/>
      <c r="BL43" s="517"/>
      <c r="BM43" s="517"/>
      <c r="BN43" s="517"/>
      <c r="BO43" s="517"/>
      <c r="BP43" s="517"/>
      <c r="BQ43" s="517"/>
      <c r="BR43" s="517"/>
      <c r="BS43" s="517"/>
      <c r="BT43" s="517"/>
      <c r="BU43" s="25"/>
      <c r="BV43" s="25"/>
      <c r="BW43" s="25"/>
    </row>
    <row r="44" spans="1:75" s="34" customFormat="1" ht="23.25" customHeight="1" x14ac:dyDescent="0.2">
      <c r="A44" s="532"/>
      <c r="B44" s="534" t="s">
        <v>104</v>
      </c>
      <c r="C44" s="535"/>
      <c r="D44" s="535"/>
      <c r="E44" s="535"/>
      <c r="F44" s="535"/>
      <c r="G44" s="536"/>
      <c r="H44" s="518" t="s">
        <v>444</v>
      </c>
      <c r="I44" s="519"/>
      <c r="J44" s="519"/>
      <c r="K44" s="519"/>
      <c r="L44" s="519"/>
      <c r="M44" s="519"/>
      <c r="N44" s="519"/>
      <c r="O44" s="519"/>
      <c r="P44" s="519"/>
      <c r="Q44" s="519"/>
      <c r="R44" s="430" t="s">
        <v>103</v>
      </c>
      <c r="S44" s="431"/>
      <c r="T44" s="431"/>
      <c r="U44" s="431"/>
      <c r="V44" s="431"/>
      <c r="W44" s="431"/>
      <c r="X44" s="431"/>
      <c r="Y44" s="432"/>
      <c r="Z44" s="430" t="s">
        <v>102</v>
      </c>
      <c r="AA44" s="431"/>
      <c r="AB44" s="431"/>
      <c r="AC44" s="431"/>
      <c r="AD44" s="431"/>
      <c r="AE44" s="431"/>
      <c r="AF44" s="432"/>
      <c r="AG44" s="342"/>
      <c r="AH44" s="343"/>
      <c r="AI44" s="310"/>
      <c r="AJ44" s="310"/>
      <c r="AK44" s="25"/>
      <c r="AL44" s="25"/>
      <c r="AM44" s="35"/>
      <c r="AN44" s="25"/>
      <c r="AO44" s="48"/>
      <c r="AP44" s="48"/>
      <c r="AQ44" s="25"/>
      <c r="AR44" s="25"/>
      <c r="AS44" s="25"/>
      <c r="AT44" s="25"/>
      <c r="AU44" s="25"/>
      <c r="AV44" s="25"/>
      <c r="AW44" s="25"/>
      <c r="AX44" s="25"/>
      <c r="AY44" s="25"/>
      <c r="AZ44" s="25"/>
      <c r="BA44" s="25"/>
      <c r="BB44" s="25"/>
      <c r="BC44" s="25"/>
      <c r="BD44" s="25"/>
      <c r="BE44" s="25"/>
      <c r="BF44" s="25"/>
      <c r="BG44" s="48"/>
      <c r="BH44" s="48"/>
      <c r="BI44" s="310"/>
      <c r="BJ44" s="310"/>
      <c r="BK44" s="310"/>
      <c r="BL44" s="517"/>
      <c r="BM44" s="517"/>
      <c r="BN44" s="517"/>
      <c r="BO44" s="517"/>
      <c r="BP44" s="517"/>
      <c r="BQ44" s="517"/>
      <c r="BR44" s="517"/>
      <c r="BS44" s="517"/>
      <c r="BT44" s="517"/>
      <c r="BU44" s="25"/>
      <c r="BV44" s="25"/>
      <c r="BW44" s="25"/>
    </row>
    <row r="45" spans="1:75" s="34" customFormat="1" ht="22.5" customHeight="1" x14ac:dyDescent="0.2">
      <c r="A45" s="532"/>
      <c r="B45" s="537"/>
      <c r="C45" s="537"/>
      <c r="D45" s="537"/>
      <c r="E45" s="537"/>
      <c r="F45" s="537"/>
      <c r="G45" s="538"/>
      <c r="H45" s="521" t="s">
        <v>101</v>
      </c>
      <c r="I45" s="522"/>
      <c r="J45" s="522"/>
      <c r="K45" s="522"/>
      <c r="L45" s="522"/>
      <c r="M45" s="522"/>
      <c r="N45" s="522"/>
      <c r="O45" s="522"/>
      <c r="P45" s="522"/>
      <c r="Q45" s="522"/>
      <c r="R45" s="427"/>
      <c r="S45" s="428"/>
      <c r="T45" s="428"/>
      <c r="U45" s="428"/>
      <c r="V45" s="428"/>
      <c r="W45" s="428"/>
      <c r="X45" s="428"/>
      <c r="Y45" s="429"/>
      <c r="Z45" s="427"/>
      <c r="AA45" s="428"/>
      <c r="AB45" s="428"/>
      <c r="AC45" s="428"/>
      <c r="AD45" s="428"/>
      <c r="AE45" s="428"/>
      <c r="AF45" s="429"/>
      <c r="AG45" s="340"/>
      <c r="AH45" s="341"/>
      <c r="AI45" s="310"/>
      <c r="AJ45" s="310"/>
      <c r="AK45" s="25"/>
      <c r="AL45" s="25"/>
      <c r="AM45" s="35"/>
      <c r="AN45" s="25"/>
      <c r="AO45" s="48"/>
      <c r="AP45" s="48"/>
      <c r="AQ45" s="25"/>
      <c r="AR45" s="25"/>
      <c r="AS45" s="25"/>
      <c r="AT45" s="25"/>
      <c r="AU45" s="25"/>
      <c r="AV45" s="25"/>
      <c r="AW45" s="25"/>
      <c r="AX45" s="25"/>
      <c r="AY45" s="25"/>
      <c r="AZ45" s="25"/>
      <c r="BA45" s="25"/>
      <c r="BB45" s="25"/>
      <c r="BC45" s="25"/>
      <c r="BD45" s="25"/>
      <c r="BE45" s="25"/>
      <c r="BF45" s="25"/>
      <c r="BG45" s="48"/>
      <c r="BH45" s="48"/>
      <c r="BI45" s="310"/>
      <c r="BJ45" s="310"/>
      <c r="BK45" s="310"/>
      <c r="BL45" s="517"/>
      <c r="BM45" s="517"/>
      <c r="BN45" s="517"/>
      <c r="BO45" s="517"/>
      <c r="BP45" s="517"/>
      <c r="BQ45" s="517"/>
      <c r="BR45" s="517"/>
      <c r="BS45" s="517"/>
      <c r="BT45" s="517"/>
      <c r="BU45" s="25"/>
      <c r="BV45" s="25"/>
      <c r="BW45" s="25"/>
    </row>
    <row r="46" spans="1:75" s="34" customFormat="1" ht="22.5" customHeight="1" x14ac:dyDescent="0.2">
      <c r="A46" s="532"/>
      <c r="B46" s="539"/>
      <c r="C46" s="539"/>
      <c r="D46" s="539"/>
      <c r="E46" s="539"/>
      <c r="F46" s="539"/>
      <c r="G46" s="540"/>
      <c r="H46" s="523" t="s">
        <v>100</v>
      </c>
      <c r="I46" s="523"/>
      <c r="J46" s="523"/>
      <c r="K46" s="523"/>
      <c r="L46" s="523"/>
      <c r="M46" s="523"/>
      <c r="N46" s="523"/>
      <c r="O46" s="523"/>
      <c r="P46" s="523"/>
      <c r="Q46" s="523"/>
      <c r="R46" s="427"/>
      <c r="S46" s="428"/>
      <c r="T46" s="428"/>
      <c r="U46" s="428"/>
      <c r="V46" s="428"/>
      <c r="W46" s="428"/>
      <c r="X46" s="428"/>
      <c r="Y46" s="429"/>
      <c r="Z46" s="427"/>
      <c r="AA46" s="428"/>
      <c r="AB46" s="428"/>
      <c r="AC46" s="428"/>
      <c r="AD46" s="428"/>
      <c r="AE46" s="428"/>
      <c r="AF46" s="429"/>
      <c r="AG46" s="344"/>
      <c r="AH46" s="345"/>
      <c r="AI46" s="310"/>
      <c r="AJ46" s="310"/>
      <c r="AK46" s="25"/>
      <c r="AL46" s="25"/>
      <c r="AM46" s="35"/>
      <c r="AN46" s="25"/>
      <c r="AO46" s="48"/>
      <c r="AP46" s="48"/>
      <c r="AQ46" s="25"/>
      <c r="AR46" s="25"/>
      <c r="AS46" s="25"/>
      <c r="AT46" s="25"/>
      <c r="AU46" s="25"/>
      <c r="AV46" s="25"/>
      <c r="AW46" s="25"/>
      <c r="AX46" s="25"/>
      <c r="AY46" s="25"/>
      <c r="AZ46" s="25"/>
      <c r="BA46" s="25"/>
      <c r="BB46" s="25"/>
      <c r="BC46" s="25"/>
      <c r="BD46" s="25"/>
      <c r="BE46" s="25"/>
      <c r="BF46" s="25"/>
      <c r="BG46" s="48"/>
      <c r="BH46" s="48"/>
      <c r="BI46" s="310"/>
      <c r="BJ46" s="310"/>
      <c r="BK46" s="310"/>
      <c r="BL46" s="517"/>
      <c r="BM46" s="517"/>
      <c r="BN46" s="517"/>
      <c r="BO46" s="517"/>
      <c r="BP46" s="517"/>
      <c r="BQ46" s="517"/>
      <c r="BR46" s="517"/>
      <c r="BS46" s="517"/>
      <c r="BT46" s="517"/>
      <c r="BU46" s="25"/>
      <c r="BV46" s="25"/>
      <c r="BW46" s="25"/>
    </row>
    <row r="47" spans="1:75" ht="16" customHeight="1" x14ac:dyDescent="0.2">
      <c r="A47" s="532"/>
      <c r="B47" s="526" t="s">
        <v>447</v>
      </c>
      <c r="C47" s="526"/>
      <c r="D47" s="526"/>
      <c r="E47" s="526"/>
      <c r="F47" s="526"/>
      <c r="G47" s="527"/>
      <c r="H47" s="481"/>
      <c r="I47" s="482"/>
      <c r="J47" s="482"/>
      <c r="K47" s="482"/>
      <c r="L47" s="482"/>
      <c r="M47" s="482"/>
      <c r="N47" s="483"/>
      <c r="O47" s="61"/>
      <c r="P47" s="60"/>
      <c r="Q47" s="60"/>
      <c r="R47" s="59"/>
      <c r="S47" s="59"/>
      <c r="T47" s="59"/>
      <c r="U47" s="59"/>
      <c r="V47" s="59"/>
      <c r="W47" s="59"/>
      <c r="X47" s="59"/>
      <c r="Y47" s="59"/>
      <c r="Z47" s="59"/>
      <c r="AA47" s="59"/>
      <c r="AB47" s="59"/>
      <c r="AC47" s="59"/>
      <c r="AD47" s="59"/>
      <c r="AE47" s="59"/>
      <c r="AF47" s="59"/>
      <c r="AG47" s="42"/>
      <c r="AH47" s="42"/>
      <c r="AI47" s="310"/>
      <c r="AJ47" s="310"/>
      <c r="AM47" s="35"/>
      <c r="AN47" s="36"/>
      <c r="AO47" s="36"/>
      <c r="AP47" s="36"/>
      <c r="AQ47" s="36"/>
      <c r="AR47" s="36"/>
      <c r="AS47" s="36"/>
      <c r="AT47" s="36"/>
      <c r="AU47" s="5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row>
    <row r="48" spans="1:75" ht="16" customHeight="1" x14ac:dyDescent="0.2">
      <c r="A48" s="532"/>
      <c r="B48" s="528"/>
      <c r="C48" s="528"/>
      <c r="D48" s="528"/>
      <c r="E48" s="528"/>
      <c r="F48" s="528"/>
      <c r="G48" s="529"/>
      <c r="H48" s="481"/>
      <c r="I48" s="482"/>
      <c r="J48" s="482"/>
      <c r="K48" s="482"/>
      <c r="L48" s="482"/>
      <c r="M48" s="482"/>
      <c r="N48" s="483"/>
      <c r="O48" s="58"/>
      <c r="P48" s="57"/>
      <c r="Q48" s="57"/>
      <c r="R48" s="42"/>
      <c r="S48" s="42"/>
      <c r="T48" s="42"/>
      <c r="U48" s="42"/>
      <c r="V48" s="42"/>
      <c r="W48" s="42"/>
      <c r="X48" s="42"/>
      <c r="Y48" s="42"/>
      <c r="Z48" s="42"/>
      <c r="AA48" s="42"/>
      <c r="AB48" s="42"/>
      <c r="AC48" s="42"/>
      <c r="AD48" s="42"/>
      <c r="AE48" s="42"/>
      <c r="AF48" s="42"/>
      <c r="AG48" s="42"/>
      <c r="AH48" s="42"/>
      <c r="AI48" s="310"/>
      <c r="AJ48" s="310"/>
      <c r="AM48" s="35"/>
      <c r="AN48" s="36"/>
      <c r="AO48" s="36"/>
      <c r="AP48" s="36"/>
      <c r="AQ48" s="36"/>
      <c r="AR48" s="36"/>
      <c r="AS48" s="36"/>
      <c r="AT48" s="36"/>
      <c r="AU48" s="50"/>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c r="BS48" s="310"/>
      <c r="BT48" s="310"/>
    </row>
    <row r="49" spans="1:72" ht="16" customHeight="1" x14ac:dyDescent="0.2">
      <c r="A49" s="532"/>
      <c r="B49" s="530"/>
      <c r="C49" s="530"/>
      <c r="D49" s="530"/>
      <c r="E49" s="530"/>
      <c r="F49" s="530"/>
      <c r="G49" s="531"/>
      <c r="H49" s="481"/>
      <c r="I49" s="482"/>
      <c r="J49" s="482"/>
      <c r="K49" s="482"/>
      <c r="L49" s="482"/>
      <c r="M49" s="482"/>
      <c r="N49" s="483"/>
      <c r="O49" s="58"/>
      <c r="P49" s="57"/>
      <c r="Q49" s="57"/>
      <c r="R49" s="42"/>
      <c r="S49" s="42"/>
      <c r="T49" s="42"/>
      <c r="U49" s="42"/>
      <c r="V49" s="42"/>
      <c r="W49" s="42"/>
      <c r="X49" s="42"/>
      <c r="Y49" s="42"/>
      <c r="Z49" s="42"/>
      <c r="AA49" s="42"/>
      <c r="AB49" s="42"/>
      <c r="AC49" s="42"/>
      <c r="AD49" s="42"/>
      <c r="AE49" s="42"/>
      <c r="AF49" s="42"/>
      <c r="AG49" s="42"/>
      <c r="AH49" s="42"/>
      <c r="AI49" s="310"/>
      <c r="AJ49" s="310"/>
      <c r="AM49" s="35"/>
      <c r="AN49" s="36"/>
      <c r="AO49" s="36"/>
      <c r="AP49" s="36"/>
      <c r="AQ49" s="36"/>
      <c r="AR49" s="36"/>
      <c r="AS49" s="36"/>
      <c r="AT49" s="36"/>
      <c r="AU49" s="5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0"/>
      <c r="BR49" s="310"/>
      <c r="BS49" s="310"/>
      <c r="BT49" s="310"/>
    </row>
    <row r="50" spans="1:72" ht="6" customHeight="1" x14ac:dyDescent="0.2">
      <c r="B50" s="37"/>
      <c r="AI50" s="310"/>
      <c r="AJ50" s="310"/>
      <c r="AM50" s="38"/>
      <c r="AN50" s="39"/>
      <c r="AO50" s="39"/>
      <c r="AP50" s="39"/>
      <c r="AQ50" s="39"/>
      <c r="AR50" s="39"/>
      <c r="AS50" s="39"/>
      <c r="AT50" s="50"/>
      <c r="AU50" s="50"/>
      <c r="AV50" s="310"/>
      <c r="AW50" s="310"/>
      <c r="AX50" s="310"/>
      <c r="AY50" s="310"/>
      <c r="AZ50" s="310"/>
      <c r="BA50" s="310"/>
      <c r="BB50" s="310"/>
      <c r="BC50" s="310"/>
      <c r="BD50" s="40"/>
      <c r="BE50" s="310"/>
      <c r="BF50" s="310"/>
      <c r="BG50" s="310"/>
      <c r="BH50" s="310"/>
      <c r="BI50" s="310"/>
      <c r="BJ50" s="310"/>
      <c r="BK50" s="310"/>
      <c r="BL50" s="310"/>
      <c r="BM50" s="310"/>
      <c r="BN50" s="310"/>
      <c r="BO50" s="310"/>
      <c r="BP50" s="310"/>
      <c r="BQ50" s="310"/>
      <c r="BR50" s="310"/>
      <c r="BS50" s="310"/>
      <c r="BT50" s="310"/>
    </row>
    <row r="51" spans="1:72" ht="12.75" customHeight="1" x14ac:dyDescent="0.2">
      <c r="A51" s="546" t="s">
        <v>54</v>
      </c>
      <c r="B51" s="546"/>
      <c r="C51" s="533" t="s">
        <v>99</v>
      </c>
      <c r="D51" s="533"/>
      <c r="E51" s="425" t="s">
        <v>98</v>
      </c>
      <c r="F51" s="425"/>
      <c r="G51" s="425"/>
      <c r="H51" s="425"/>
      <c r="I51" s="425"/>
      <c r="J51" s="425"/>
      <c r="K51" s="425"/>
      <c r="L51" s="425"/>
      <c r="M51" s="425"/>
      <c r="N51" s="425"/>
      <c r="O51" s="425"/>
      <c r="P51" s="425"/>
      <c r="Q51" s="425"/>
      <c r="R51" s="425"/>
      <c r="S51" s="425"/>
      <c r="T51" s="425"/>
      <c r="U51" s="425"/>
      <c r="V51" s="425"/>
      <c r="W51" s="425"/>
      <c r="X51" s="425"/>
      <c r="Y51" s="425"/>
      <c r="Z51" s="425"/>
      <c r="AA51" s="425"/>
      <c r="AB51" s="425"/>
      <c r="AC51" s="425"/>
      <c r="AD51" s="425"/>
      <c r="AE51" s="425"/>
      <c r="AF51" s="425"/>
      <c r="AG51" s="425"/>
      <c r="AH51" s="425"/>
      <c r="AI51" s="310"/>
      <c r="AJ51" s="310"/>
      <c r="AM51" s="310"/>
      <c r="AN51" s="310"/>
      <c r="AO51" s="310"/>
      <c r="AP51" s="310"/>
      <c r="AQ51" s="310"/>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0"/>
      <c r="BR51" s="310"/>
      <c r="BS51" s="310"/>
      <c r="BT51" s="310"/>
    </row>
    <row r="52" spans="1:72" ht="12.75" customHeight="1" x14ac:dyDescent="0.2">
      <c r="A52" s="42"/>
      <c r="B52" s="41"/>
      <c r="C52" s="533" t="s">
        <v>97</v>
      </c>
      <c r="D52" s="533"/>
      <c r="E52" s="426" t="s">
        <v>215</v>
      </c>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6"/>
      <c r="AI52" s="310"/>
      <c r="AJ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c r="BS52" s="310"/>
      <c r="BT52" s="310"/>
    </row>
    <row r="53" spans="1:72" ht="12.75" customHeight="1" x14ac:dyDescent="0.2">
      <c r="A53" s="42"/>
      <c r="B53" s="41"/>
      <c r="C53" s="533" t="s">
        <v>96</v>
      </c>
      <c r="D53" s="533"/>
      <c r="E53" s="425" t="s">
        <v>95</v>
      </c>
      <c r="F53" s="425"/>
      <c r="G53" s="425"/>
      <c r="H53" s="425"/>
      <c r="I53" s="425"/>
      <c r="J53" s="425"/>
      <c r="K53" s="425"/>
      <c r="L53" s="425"/>
      <c r="M53" s="425"/>
      <c r="N53" s="425"/>
      <c r="O53" s="425"/>
      <c r="P53" s="425"/>
      <c r="Q53" s="425"/>
      <c r="R53" s="425"/>
      <c r="S53" s="425"/>
      <c r="T53" s="425"/>
      <c r="U53" s="425"/>
      <c r="V53" s="425"/>
      <c r="W53" s="425"/>
      <c r="X53" s="425"/>
      <c r="Y53" s="425"/>
      <c r="Z53" s="425"/>
      <c r="AA53" s="425"/>
      <c r="AB53" s="425"/>
      <c r="AC53" s="425"/>
      <c r="AD53" s="425"/>
      <c r="AE53" s="425"/>
      <c r="AF53" s="425"/>
      <c r="AG53" s="425"/>
      <c r="AH53" s="425"/>
    </row>
    <row r="54" spans="1:72" ht="12.75" customHeight="1" x14ac:dyDescent="0.2">
      <c r="A54" s="310"/>
      <c r="C54" s="533" t="s">
        <v>448</v>
      </c>
      <c r="D54" s="533"/>
      <c r="E54" s="98" t="s">
        <v>449</v>
      </c>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row>
    <row r="55" spans="1:72" ht="12.75" customHeight="1" x14ac:dyDescent="0.2">
      <c r="A55" s="310"/>
      <c r="E55" s="98" t="s">
        <v>450</v>
      </c>
    </row>
    <row r="56" spans="1:72" ht="12.75" customHeight="1" x14ac:dyDescent="0.2">
      <c r="A56" s="310"/>
      <c r="E56" s="98" t="s">
        <v>451</v>
      </c>
    </row>
    <row r="57" spans="1:72" ht="20.149999999999999" customHeight="1" x14ac:dyDescent="0.2">
      <c r="A57" s="310"/>
    </row>
    <row r="58" spans="1:72" ht="20.149999999999999" customHeight="1" x14ac:dyDescent="0.2">
      <c r="A58" s="310"/>
    </row>
    <row r="59" spans="1:72" ht="20.149999999999999" customHeight="1" x14ac:dyDescent="0.2">
      <c r="A59" s="310"/>
    </row>
    <row r="60" spans="1:72" ht="20.149999999999999" customHeight="1" x14ac:dyDescent="0.2">
      <c r="A60" s="310"/>
    </row>
    <row r="61" spans="1:72" ht="20.149999999999999" customHeight="1" x14ac:dyDescent="0.2">
      <c r="A61" s="310"/>
    </row>
    <row r="62" spans="1:72" ht="20.149999999999999" customHeight="1" x14ac:dyDescent="0.2">
      <c r="A62" s="310"/>
    </row>
    <row r="63" spans="1:72" ht="20.149999999999999" customHeight="1" x14ac:dyDescent="0.2">
      <c r="A63" s="310"/>
    </row>
    <row r="64" spans="1:72" ht="20.149999999999999" customHeight="1" x14ac:dyDescent="0.2">
      <c r="A64" s="310"/>
    </row>
    <row r="65" spans="1:1" ht="20.149999999999999" customHeight="1" x14ac:dyDescent="0.2">
      <c r="A65" s="310"/>
    </row>
    <row r="66" spans="1:1" ht="20.149999999999999" customHeight="1" x14ac:dyDescent="0.2">
      <c r="A66" s="310"/>
    </row>
    <row r="67" spans="1:1" ht="20.149999999999999" customHeight="1" x14ac:dyDescent="0.2">
      <c r="A67" s="310"/>
    </row>
    <row r="68" spans="1:1" ht="20.149999999999999" customHeight="1" x14ac:dyDescent="0.2">
      <c r="A68" s="310"/>
    </row>
    <row r="69" spans="1:1" ht="20.149999999999999" customHeight="1" x14ac:dyDescent="0.2">
      <c r="A69" s="310"/>
    </row>
    <row r="70" spans="1:1" ht="20.149999999999999" customHeight="1" x14ac:dyDescent="0.2">
      <c r="A70" s="310"/>
    </row>
    <row r="71" spans="1:1" ht="20.149999999999999" customHeight="1" x14ac:dyDescent="0.2">
      <c r="A71" s="310"/>
    </row>
    <row r="72" spans="1:1" ht="20.149999999999999" customHeight="1" x14ac:dyDescent="0.2">
      <c r="A72" s="310"/>
    </row>
    <row r="73" spans="1:1" ht="20.149999999999999" customHeight="1" x14ac:dyDescent="0.2">
      <c r="A73" s="310"/>
    </row>
    <row r="74" spans="1:1" ht="20.149999999999999" customHeight="1" x14ac:dyDescent="0.2">
      <c r="A74" s="310"/>
    </row>
    <row r="75" spans="1:1" ht="20.149999999999999" customHeight="1" x14ac:dyDescent="0.2">
      <c r="A75" s="310"/>
    </row>
    <row r="76" spans="1:1" ht="20.149999999999999" customHeight="1" x14ac:dyDescent="0.2">
      <c r="A76" s="310"/>
    </row>
    <row r="77" spans="1:1" ht="20.149999999999999" customHeight="1" x14ac:dyDescent="0.2">
      <c r="A77" s="310"/>
    </row>
    <row r="78" spans="1:1" ht="20.149999999999999" customHeight="1" x14ac:dyDescent="0.2">
      <c r="A78" s="310"/>
    </row>
    <row r="79" spans="1:1" ht="20.149999999999999" customHeight="1" x14ac:dyDescent="0.2">
      <c r="A79" s="310"/>
    </row>
    <row r="80" spans="1:1" ht="20.149999999999999" customHeight="1" x14ac:dyDescent="0.2">
      <c r="A80" s="310"/>
    </row>
    <row r="81" spans="1:1" ht="20.149999999999999" customHeight="1" x14ac:dyDescent="0.2">
      <c r="A81" s="310"/>
    </row>
    <row r="82" spans="1:1" ht="20.149999999999999" customHeight="1" x14ac:dyDescent="0.2">
      <c r="A82" s="310"/>
    </row>
    <row r="83" spans="1:1" ht="20.149999999999999" customHeight="1" x14ac:dyDescent="0.2">
      <c r="A83" s="310"/>
    </row>
    <row r="84" spans="1:1" ht="20.149999999999999" customHeight="1" x14ac:dyDescent="0.2">
      <c r="A84" s="310"/>
    </row>
    <row r="85" spans="1:1" ht="20.149999999999999" customHeight="1" x14ac:dyDescent="0.2">
      <c r="A85" s="310"/>
    </row>
    <row r="86" spans="1:1" ht="20.149999999999999" customHeight="1" x14ac:dyDescent="0.2">
      <c r="A86" s="310"/>
    </row>
    <row r="87" spans="1:1" ht="20.149999999999999" customHeight="1" x14ac:dyDescent="0.2">
      <c r="A87" s="310"/>
    </row>
    <row r="88" spans="1:1" ht="20.149999999999999" customHeight="1" x14ac:dyDescent="0.2">
      <c r="A88" s="310"/>
    </row>
    <row r="89" spans="1:1" ht="20.149999999999999" customHeight="1" x14ac:dyDescent="0.2">
      <c r="A89" s="310"/>
    </row>
    <row r="90" spans="1:1" ht="20.149999999999999" customHeight="1" x14ac:dyDescent="0.2">
      <c r="A90" s="310"/>
    </row>
    <row r="91" spans="1:1" ht="20.149999999999999" customHeight="1" x14ac:dyDescent="0.2">
      <c r="A91" s="310"/>
    </row>
    <row r="92" spans="1:1" ht="20.149999999999999" customHeight="1" x14ac:dyDescent="0.2">
      <c r="A92" s="310"/>
    </row>
    <row r="93" spans="1:1" ht="20.149999999999999" customHeight="1" x14ac:dyDescent="0.2">
      <c r="A93" s="310"/>
    </row>
    <row r="94" spans="1:1" ht="20.149999999999999" customHeight="1" x14ac:dyDescent="0.2">
      <c r="A94" s="310"/>
    </row>
    <row r="95" spans="1:1" ht="20.149999999999999" customHeight="1" x14ac:dyDescent="0.2">
      <c r="A95" s="310"/>
    </row>
    <row r="96" spans="1:1" ht="20.149999999999999" customHeight="1" x14ac:dyDescent="0.2">
      <c r="A96" s="310"/>
    </row>
    <row r="97" spans="1:1" ht="20.149999999999999" customHeight="1" x14ac:dyDescent="0.2">
      <c r="A97" s="310"/>
    </row>
    <row r="98" spans="1:1" ht="20.149999999999999" customHeight="1" x14ac:dyDescent="0.2">
      <c r="A98" s="310"/>
    </row>
    <row r="99" spans="1:1" ht="20.149999999999999" customHeight="1" x14ac:dyDescent="0.2">
      <c r="A99" s="310"/>
    </row>
    <row r="100" spans="1:1" ht="20.149999999999999" customHeight="1" x14ac:dyDescent="0.2">
      <c r="A100" s="310"/>
    </row>
    <row r="101" spans="1:1" ht="20.149999999999999" customHeight="1" x14ac:dyDescent="0.2">
      <c r="A101" s="310"/>
    </row>
    <row r="102" spans="1:1" ht="20.149999999999999" customHeight="1" x14ac:dyDescent="0.2">
      <c r="A102" s="310"/>
    </row>
    <row r="103" spans="1:1" ht="20.149999999999999" customHeight="1" x14ac:dyDescent="0.2">
      <c r="A103" s="310"/>
    </row>
    <row r="104" spans="1:1" ht="20.149999999999999" customHeight="1" x14ac:dyDescent="0.2">
      <c r="A104" s="310"/>
    </row>
    <row r="105" spans="1:1" ht="20.149999999999999" customHeight="1" x14ac:dyDescent="0.2">
      <c r="A105" s="310"/>
    </row>
    <row r="106" spans="1:1" ht="20.149999999999999" customHeight="1" x14ac:dyDescent="0.2">
      <c r="A106" s="310"/>
    </row>
    <row r="107" spans="1:1" ht="20.149999999999999" customHeight="1" x14ac:dyDescent="0.2">
      <c r="A107" s="310"/>
    </row>
    <row r="108" spans="1:1" ht="20.149999999999999" customHeight="1" x14ac:dyDescent="0.2">
      <c r="A108" s="310"/>
    </row>
    <row r="109" spans="1:1" ht="20.149999999999999" customHeight="1" x14ac:dyDescent="0.2">
      <c r="A109" s="310"/>
    </row>
    <row r="110" spans="1:1" ht="20.149999999999999" customHeight="1" x14ac:dyDescent="0.2">
      <c r="A110" s="310"/>
    </row>
    <row r="111" spans="1:1" ht="20.149999999999999" customHeight="1" x14ac:dyDescent="0.2">
      <c r="A111" s="310"/>
    </row>
    <row r="112" spans="1:1" ht="20.149999999999999" customHeight="1" x14ac:dyDescent="0.2">
      <c r="A112" s="310"/>
    </row>
    <row r="113" spans="1:1" ht="20.149999999999999" customHeight="1" x14ac:dyDescent="0.2">
      <c r="A113" s="310"/>
    </row>
    <row r="114" spans="1:1" ht="20.149999999999999" customHeight="1" x14ac:dyDescent="0.2">
      <c r="A114" s="310"/>
    </row>
    <row r="115" spans="1:1" ht="20.149999999999999" customHeight="1" x14ac:dyDescent="0.2">
      <c r="A115" s="310"/>
    </row>
    <row r="116" spans="1:1" ht="20.149999999999999" customHeight="1" x14ac:dyDescent="0.2">
      <c r="A116" s="310"/>
    </row>
    <row r="117" spans="1:1" ht="20.149999999999999" customHeight="1" x14ac:dyDescent="0.2">
      <c r="A117" s="310"/>
    </row>
    <row r="118" spans="1:1" ht="20.149999999999999" customHeight="1" x14ac:dyDescent="0.2">
      <c r="A118" s="310"/>
    </row>
    <row r="119" spans="1:1" ht="20.149999999999999" customHeight="1" x14ac:dyDescent="0.2">
      <c r="A119" s="310"/>
    </row>
    <row r="120" spans="1:1" ht="20.149999999999999" customHeight="1" x14ac:dyDescent="0.2">
      <c r="A120" s="310"/>
    </row>
    <row r="121" spans="1:1" ht="20.149999999999999" customHeight="1" x14ac:dyDescent="0.2">
      <c r="A121" s="310"/>
    </row>
    <row r="122" spans="1:1" ht="20.149999999999999" customHeight="1" x14ac:dyDescent="0.2">
      <c r="A122" s="310"/>
    </row>
    <row r="123" spans="1:1" ht="20.149999999999999" customHeight="1" x14ac:dyDescent="0.2">
      <c r="A123" s="310"/>
    </row>
    <row r="124" spans="1:1" ht="20.149999999999999" customHeight="1" x14ac:dyDescent="0.2">
      <c r="A124" s="310"/>
    </row>
    <row r="125" spans="1:1" ht="20.149999999999999" customHeight="1" x14ac:dyDescent="0.2">
      <c r="A125" s="310"/>
    </row>
    <row r="126" spans="1:1" ht="20.149999999999999" customHeight="1" x14ac:dyDescent="0.2">
      <c r="A126" s="310"/>
    </row>
    <row r="127" spans="1:1" ht="20.149999999999999" customHeight="1" x14ac:dyDescent="0.2">
      <c r="A127" s="310"/>
    </row>
    <row r="128" spans="1:1" ht="20.149999999999999" customHeight="1" x14ac:dyDescent="0.2">
      <c r="A128" s="310"/>
    </row>
    <row r="129" spans="1:1" ht="20.149999999999999" customHeight="1" x14ac:dyDescent="0.2">
      <c r="A129" s="310"/>
    </row>
    <row r="130" spans="1:1" ht="20.149999999999999" customHeight="1" x14ac:dyDescent="0.2">
      <c r="A130" s="310"/>
    </row>
    <row r="131" spans="1:1" ht="20.149999999999999" customHeight="1" x14ac:dyDescent="0.2">
      <c r="A131" s="310"/>
    </row>
    <row r="132" spans="1:1" ht="20.149999999999999" customHeight="1" x14ac:dyDescent="0.2">
      <c r="A132" s="310"/>
    </row>
    <row r="133" spans="1:1" ht="20.149999999999999" customHeight="1" x14ac:dyDescent="0.2">
      <c r="A133" s="310"/>
    </row>
    <row r="134" spans="1:1" ht="20.149999999999999" customHeight="1" x14ac:dyDescent="0.2">
      <c r="A134" s="310"/>
    </row>
    <row r="135" spans="1:1" ht="20.149999999999999" customHeight="1" x14ac:dyDescent="0.2">
      <c r="A135" s="310"/>
    </row>
    <row r="136" spans="1:1" ht="20.149999999999999" customHeight="1" x14ac:dyDescent="0.2">
      <c r="A136" s="310"/>
    </row>
    <row r="137" spans="1:1" ht="20.149999999999999" customHeight="1" x14ac:dyDescent="0.2">
      <c r="A137" s="310"/>
    </row>
    <row r="138" spans="1:1" ht="20.149999999999999" customHeight="1" x14ac:dyDescent="0.2">
      <c r="A138" s="310"/>
    </row>
    <row r="139" spans="1:1" ht="20.149999999999999" customHeight="1" x14ac:dyDescent="0.2">
      <c r="A139" s="310"/>
    </row>
    <row r="140" spans="1:1" ht="20.149999999999999" customHeight="1" x14ac:dyDescent="0.2">
      <c r="A140" s="310"/>
    </row>
    <row r="141" spans="1:1" ht="20.149999999999999" customHeight="1" x14ac:dyDescent="0.2">
      <c r="A141" s="310"/>
    </row>
    <row r="142" spans="1:1" ht="20.149999999999999" customHeight="1" x14ac:dyDescent="0.2">
      <c r="A142" s="310"/>
    </row>
    <row r="143" spans="1:1" ht="20.149999999999999" customHeight="1" x14ac:dyDescent="0.2">
      <c r="A143" s="310"/>
    </row>
    <row r="144" spans="1:1" ht="20.149999999999999" customHeight="1" x14ac:dyDescent="0.2">
      <c r="A144" s="310"/>
    </row>
    <row r="145" spans="1:1" ht="20.149999999999999" customHeight="1" x14ac:dyDescent="0.2">
      <c r="A145" s="310"/>
    </row>
    <row r="146" spans="1:1" ht="20.149999999999999" customHeight="1" x14ac:dyDescent="0.2">
      <c r="A146" s="310"/>
    </row>
  </sheetData>
  <mergeCells count="133">
    <mergeCell ref="A29:A49"/>
    <mergeCell ref="C52:D52"/>
    <mergeCell ref="C51:D51"/>
    <mergeCell ref="C53:D53"/>
    <mergeCell ref="C54:D54"/>
    <mergeCell ref="B44:G46"/>
    <mergeCell ref="B38:G43"/>
    <mergeCell ref="H42:Q42"/>
    <mergeCell ref="H34:N34"/>
    <mergeCell ref="O34:AH34"/>
    <mergeCell ref="B35:G37"/>
    <mergeCell ref="A51:B51"/>
    <mergeCell ref="B29:G29"/>
    <mergeCell ref="B30:G30"/>
    <mergeCell ref="B31:G34"/>
    <mergeCell ref="H30:AH30"/>
    <mergeCell ref="Z38:AF38"/>
    <mergeCell ref="R39:Y39"/>
    <mergeCell ref="Z39:AF39"/>
    <mergeCell ref="BL43:BT43"/>
    <mergeCell ref="H38:Q38"/>
    <mergeCell ref="BL38:BT38"/>
    <mergeCell ref="H39:Q39"/>
    <mergeCell ref="H43:Q43"/>
    <mergeCell ref="H41:Q41"/>
    <mergeCell ref="BL39:BT39"/>
    <mergeCell ref="H40:Q40"/>
    <mergeCell ref="BL40:BT40"/>
    <mergeCell ref="BL41:BT41"/>
    <mergeCell ref="BL42:BT42"/>
    <mergeCell ref="R38:Y38"/>
    <mergeCell ref="BL45:BT45"/>
    <mergeCell ref="H46:Q46"/>
    <mergeCell ref="BL46:BT46"/>
    <mergeCell ref="H44:Q44"/>
    <mergeCell ref="H45:Q45"/>
    <mergeCell ref="BL44:BT44"/>
    <mergeCell ref="R45:Y45"/>
    <mergeCell ref="Z45:AF45"/>
    <mergeCell ref="R46:Y46"/>
    <mergeCell ref="Z46:AF46"/>
    <mergeCell ref="BL36:BT36"/>
    <mergeCell ref="H35:Q35"/>
    <mergeCell ref="H37:Q37"/>
    <mergeCell ref="H36:Q36"/>
    <mergeCell ref="BL35:BT35"/>
    <mergeCell ref="H26:J27"/>
    <mergeCell ref="BL37:BT37"/>
    <mergeCell ref="T26:AH27"/>
    <mergeCell ref="H28:N28"/>
    <mergeCell ref="O28:AH28"/>
    <mergeCell ref="M26:Q27"/>
    <mergeCell ref="A4:AH4"/>
    <mergeCell ref="AB14:AH14"/>
    <mergeCell ref="K23:R24"/>
    <mergeCell ref="H18:J19"/>
    <mergeCell ref="M18:Q19"/>
    <mergeCell ref="V24:AC24"/>
    <mergeCell ref="A15:A28"/>
    <mergeCell ref="B17:G20"/>
    <mergeCell ref="B25:G28"/>
    <mergeCell ref="Z6:AA6"/>
    <mergeCell ref="AC6:AD6"/>
    <mergeCell ref="AF6:AG6"/>
    <mergeCell ref="Q10:V10"/>
    <mergeCell ref="Q9:S9"/>
    <mergeCell ref="Q8:S8"/>
    <mergeCell ref="W8:AH8"/>
    <mergeCell ref="W9:AH9"/>
    <mergeCell ref="W10:AG10"/>
    <mergeCell ref="B16:G16"/>
    <mergeCell ref="B15:G15"/>
    <mergeCell ref="B21:G21"/>
    <mergeCell ref="B22:G22"/>
    <mergeCell ref="H22:R22"/>
    <mergeCell ref="H23:J24"/>
    <mergeCell ref="B23:G24"/>
    <mergeCell ref="S23:U23"/>
    <mergeCell ref="S24:U24"/>
    <mergeCell ref="Y21:AH21"/>
    <mergeCell ref="V21:X21"/>
    <mergeCell ref="H21:J21"/>
    <mergeCell ref="H20:N20"/>
    <mergeCell ref="O20:AH20"/>
    <mergeCell ref="L17:N17"/>
    <mergeCell ref="P17:S17"/>
    <mergeCell ref="T18:AH19"/>
    <mergeCell ref="V23:AC23"/>
    <mergeCell ref="H17:K17"/>
    <mergeCell ref="AD24:AH24"/>
    <mergeCell ref="S22:X22"/>
    <mergeCell ref="K21:U21"/>
    <mergeCell ref="AD23:AH23"/>
    <mergeCell ref="W6:Y6"/>
    <mergeCell ref="R35:Y35"/>
    <mergeCell ref="Z35:AF35"/>
    <mergeCell ref="AG35:AH35"/>
    <mergeCell ref="R36:Y36"/>
    <mergeCell ref="Z36:AF36"/>
    <mergeCell ref="AG36:AH36"/>
    <mergeCell ref="R37:Y37"/>
    <mergeCell ref="Z37:AF37"/>
    <mergeCell ref="AG37:AH37"/>
    <mergeCell ref="R14:AA14"/>
    <mergeCell ref="H16:AH16"/>
    <mergeCell ref="H32:J33"/>
    <mergeCell ref="M32:Q33"/>
    <mergeCell ref="H29:AH29"/>
    <mergeCell ref="H31:K31"/>
    <mergeCell ref="L31:N31"/>
    <mergeCell ref="P31:S31"/>
    <mergeCell ref="T32:AH33"/>
    <mergeCell ref="H15:AH15"/>
    <mergeCell ref="H25:K25"/>
    <mergeCell ref="L25:N25"/>
    <mergeCell ref="P25:S25"/>
    <mergeCell ref="E51:AH51"/>
    <mergeCell ref="E52:AH52"/>
    <mergeCell ref="E53:AH53"/>
    <mergeCell ref="R40:Y40"/>
    <mergeCell ref="Z40:AF40"/>
    <mergeCell ref="R41:Y41"/>
    <mergeCell ref="Z41:AF41"/>
    <mergeCell ref="R42:Y42"/>
    <mergeCell ref="Z42:AF42"/>
    <mergeCell ref="R43:Y43"/>
    <mergeCell ref="Z43:AF43"/>
    <mergeCell ref="R44:Y44"/>
    <mergeCell ref="Z44:AF44"/>
    <mergeCell ref="H47:N47"/>
    <mergeCell ref="H48:N48"/>
    <mergeCell ref="H49:N49"/>
    <mergeCell ref="B47:G49"/>
  </mergeCells>
  <phoneticPr fontId="11"/>
  <dataValidations count="1">
    <dataValidation showInputMessage="1" showErrorMessage="1" sqref="S22 JS22:KD22 TO22:TZ22 ADK22:ADV22 ANG22:ANR22 AXC22:AXN22 BGY22:BHJ22 BQU22:BRF22 CAQ22:CBB22 CKM22:CKX22 CUI22:CUT22 DEE22:DEP22 DOA22:DOL22 DXW22:DYH22 EHS22:EID22 ERO22:ERZ22 FBK22:FBV22 FLG22:FLR22 FVC22:FVN22 GEY22:GFJ22 GOU22:GPF22 GYQ22:GZB22 HIM22:HIX22 HSI22:HST22 ICE22:ICP22 IMA22:IML22 IVW22:IWH22 JFS22:JGD22 JPO22:JPZ22 JZK22:JZV22 KJG22:KJR22 KTC22:KTN22 LCY22:LDJ22 LMU22:LNF22 LWQ22:LXB22 MGM22:MGX22 MQI22:MQT22 NAE22:NAP22 NKA22:NKL22 NTW22:NUH22 ODS22:OED22 ONO22:ONZ22 OXK22:OXV22 PHG22:PHR22 PRC22:PRN22 QAY22:QBJ22 QKU22:QLF22 QUQ22:QVB22 REM22:REX22 ROI22:ROT22 RYE22:RYP22 SIA22:SIL22 SRW22:SSH22 TBS22:TCD22 TLO22:TLZ22 TVK22:TVV22 UFG22:UFR22 UPC22:UPN22 UYY22:UZJ22 VIU22:VJF22 VSQ22:VTB22 WCM22:WCX22 WMI22:WMT22 WWE22:WWP22 W65557:AH65557 JS65557:KD65557 TO65557:TZ65557 ADK65557:ADV65557 ANG65557:ANR65557 AXC65557:AXN65557 BGY65557:BHJ65557 BQU65557:BRF65557 CAQ65557:CBB65557 CKM65557:CKX65557 CUI65557:CUT65557 DEE65557:DEP65557 DOA65557:DOL65557 DXW65557:DYH65557 EHS65557:EID65557 ERO65557:ERZ65557 FBK65557:FBV65557 FLG65557:FLR65557 FVC65557:FVN65557 GEY65557:GFJ65557 GOU65557:GPF65557 GYQ65557:GZB65557 HIM65557:HIX65557 HSI65557:HST65557 ICE65557:ICP65557 IMA65557:IML65557 IVW65557:IWH65557 JFS65557:JGD65557 JPO65557:JPZ65557 JZK65557:JZV65557 KJG65557:KJR65557 KTC65557:KTN65557 LCY65557:LDJ65557 LMU65557:LNF65557 LWQ65557:LXB65557 MGM65557:MGX65557 MQI65557:MQT65557 NAE65557:NAP65557 NKA65557:NKL65557 NTW65557:NUH65557 ODS65557:OED65557 ONO65557:ONZ65557 OXK65557:OXV65557 PHG65557:PHR65557 PRC65557:PRN65557 QAY65557:QBJ65557 QKU65557:QLF65557 QUQ65557:QVB65557 REM65557:REX65557 ROI65557:ROT65557 RYE65557:RYP65557 SIA65557:SIL65557 SRW65557:SSH65557 TBS65557:TCD65557 TLO65557:TLZ65557 TVK65557:TVV65557 UFG65557:UFR65557 UPC65557:UPN65557 UYY65557:UZJ65557 VIU65557:VJF65557 VSQ65557:VTB65557 WCM65557:WCX65557 WMI65557:WMT65557 WWE65557:WWP65557 W131093:AH131093 JS131093:KD131093 TO131093:TZ131093 ADK131093:ADV131093 ANG131093:ANR131093 AXC131093:AXN131093 BGY131093:BHJ131093 BQU131093:BRF131093 CAQ131093:CBB131093 CKM131093:CKX131093 CUI131093:CUT131093 DEE131093:DEP131093 DOA131093:DOL131093 DXW131093:DYH131093 EHS131093:EID131093 ERO131093:ERZ131093 FBK131093:FBV131093 FLG131093:FLR131093 FVC131093:FVN131093 GEY131093:GFJ131093 GOU131093:GPF131093 GYQ131093:GZB131093 HIM131093:HIX131093 HSI131093:HST131093 ICE131093:ICP131093 IMA131093:IML131093 IVW131093:IWH131093 JFS131093:JGD131093 JPO131093:JPZ131093 JZK131093:JZV131093 KJG131093:KJR131093 KTC131093:KTN131093 LCY131093:LDJ131093 LMU131093:LNF131093 LWQ131093:LXB131093 MGM131093:MGX131093 MQI131093:MQT131093 NAE131093:NAP131093 NKA131093:NKL131093 NTW131093:NUH131093 ODS131093:OED131093 ONO131093:ONZ131093 OXK131093:OXV131093 PHG131093:PHR131093 PRC131093:PRN131093 QAY131093:QBJ131093 QKU131093:QLF131093 QUQ131093:QVB131093 REM131093:REX131093 ROI131093:ROT131093 RYE131093:RYP131093 SIA131093:SIL131093 SRW131093:SSH131093 TBS131093:TCD131093 TLO131093:TLZ131093 TVK131093:TVV131093 UFG131093:UFR131093 UPC131093:UPN131093 UYY131093:UZJ131093 VIU131093:VJF131093 VSQ131093:VTB131093 WCM131093:WCX131093 WMI131093:WMT131093 WWE131093:WWP131093 W196629:AH196629 JS196629:KD196629 TO196629:TZ196629 ADK196629:ADV196629 ANG196629:ANR196629 AXC196629:AXN196629 BGY196629:BHJ196629 BQU196629:BRF196629 CAQ196629:CBB196629 CKM196629:CKX196629 CUI196629:CUT196629 DEE196629:DEP196629 DOA196629:DOL196629 DXW196629:DYH196629 EHS196629:EID196629 ERO196629:ERZ196629 FBK196629:FBV196629 FLG196629:FLR196629 FVC196629:FVN196629 GEY196629:GFJ196629 GOU196629:GPF196629 GYQ196629:GZB196629 HIM196629:HIX196629 HSI196629:HST196629 ICE196629:ICP196629 IMA196629:IML196629 IVW196629:IWH196629 JFS196629:JGD196629 JPO196629:JPZ196629 JZK196629:JZV196629 KJG196629:KJR196629 KTC196629:KTN196629 LCY196629:LDJ196629 LMU196629:LNF196629 LWQ196629:LXB196629 MGM196629:MGX196629 MQI196629:MQT196629 NAE196629:NAP196629 NKA196629:NKL196629 NTW196629:NUH196629 ODS196629:OED196629 ONO196629:ONZ196629 OXK196629:OXV196629 PHG196629:PHR196629 PRC196629:PRN196629 QAY196629:QBJ196629 QKU196629:QLF196629 QUQ196629:QVB196629 REM196629:REX196629 ROI196629:ROT196629 RYE196629:RYP196629 SIA196629:SIL196629 SRW196629:SSH196629 TBS196629:TCD196629 TLO196629:TLZ196629 TVK196629:TVV196629 UFG196629:UFR196629 UPC196629:UPN196629 UYY196629:UZJ196629 VIU196629:VJF196629 VSQ196629:VTB196629 WCM196629:WCX196629 WMI196629:WMT196629 WWE196629:WWP196629 W262165:AH262165 JS262165:KD262165 TO262165:TZ262165 ADK262165:ADV262165 ANG262165:ANR262165 AXC262165:AXN262165 BGY262165:BHJ262165 BQU262165:BRF262165 CAQ262165:CBB262165 CKM262165:CKX262165 CUI262165:CUT262165 DEE262165:DEP262165 DOA262165:DOL262165 DXW262165:DYH262165 EHS262165:EID262165 ERO262165:ERZ262165 FBK262165:FBV262165 FLG262165:FLR262165 FVC262165:FVN262165 GEY262165:GFJ262165 GOU262165:GPF262165 GYQ262165:GZB262165 HIM262165:HIX262165 HSI262165:HST262165 ICE262165:ICP262165 IMA262165:IML262165 IVW262165:IWH262165 JFS262165:JGD262165 JPO262165:JPZ262165 JZK262165:JZV262165 KJG262165:KJR262165 KTC262165:KTN262165 LCY262165:LDJ262165 LMU262165:LNF262165 LWQ262165:LXB262165 MGM262165:MGX262165 MQI262165:MQT262165 NAE262165:NAP262165 NKA262165:NKL262165 NTW262165:NUH262165 ODS262165:OED262165 ONO262165:ONZ262165 OXK262165:OXV262165 PHG262165:PHR262165 PRC262165:PRN262165 QAY262165:QBJ262165 QKU262165:QLF262165 QUQ262165:QVB262165 REM262165:REX262165 ROI262165:ROT262165 RYE262165:RYP262165 SIA262165:SIL262165 SRW262165:SSH262165 TBS262165:TCD262165 TLO262165:TLZ262165 TVK262165:TVV262165 UFG262165:UFR262165 UPC262165:UPN262165 UYY262165:UZJ262165 VIU262165:VJF262165 VSQ262165:VTB262165 WCM262165:WCX262165 WMI262165:WMT262165 WWE262165:WWP262165 W327701:AH327701 JS327701:KD327701 TO327701:TZ327701 ADK327701:ADV327701 ANG327701:ANR327701 AXC327701:AXN327701 BGY327701:BHJ327701 BQU327701:BRF327701 CAQ327701:CBB327701 CKM327701:CKX327701 CUI327701:CUT327701 DEE327701:DEP327701 DOA327701:DOL327701 DXW327701:DYH327701 EHS327701:EID327701 ERO327701:ERZ327701 FBK327701:FBV327701 FLG327701:FLR327701 FVC327701:FVN327701 GEY327701:GFJ327701 GOU327701:GPF327701 GYQ327701:GZB327701 HIM327701:HIX327701 HSI327701:HST327701 ICE327701:ICP327701 IMA327701:IML327701 IVW327701:IWH327701 JFS327701:JGD327701 JPO327701:JPZ327701 JZK327701:JZV327701 KJG327701:KJR327701 KTC327701:KTN327701 LCY327701:LDJ327701 LMU327701:LNF327701 LWQ327701:LXB327701 MGM327701:MGX327701 MQI327701:MQT327701 NAE327701:NAP327701 NKA327701:NKL327701 NTW327701:NUH327701 ODS327701:OED327701 ONO327701:ONZ327701 OXK327701:OXV327701 PHG327701:PHR327701 PRC327701:PRN327701 QAY327701:QBJ327701 QKU327701:QLF327701 QUQ327701:QVB327701 REM327701:REX327701 ROI327701:ROT327701 RYE327701:RYP327701 SIA327701:SIL327701 SRW327701:SSH327701 TBS327701:TCD327701 TLO327701:TLZ327701 TVK327701:TVV327701 UFG327701:UFR327701 UPC327701:UPN327701 UYY327701:UZJ327701 VIU327701:VJF327701 VSQ327701:VTB327701 WCM327701:WCX327701 WMI327701:WMT327701 WWE327701:WWP327701 W393237:AH393237 JS393237:KD393237 TO393237:TZ393237 ADK393237:ADV393237 ANG393237:ANR393237 AXC393237:AXN393237 BGY393237:BHJ393237 BQU393237:BRF393237 CAQ393237:CBB393237 CKM393237:CKX393237 CUI393237:CUT393237 DEE393237:DEP393237 DOA393237:DOL393237 DXW393237:DYH393237 EHS393237:EID393237 ERO393237:ERZ393237 FBK393237:FBV393237 FLG393237:FLR393237 FVC393237:FVN393237 GEY393237:GFJ393237 GOU393237:GPF393237 GYQ393237:GZB393237 HIM393237:HIX393237 HSI393237:HST393237 ICE393237:ICP393237 IMA393237:IML393237 IVW393237:IWH393237 JFS393237:JGD393237 JPO393237:JPZ393237 JZK393237:JZV393237 KJG393237:KJR393237 KTC393237:KTN393237 LCY393237:LDJ393237 LMU393237:LNF393237 LWQ393237:LXB393237 MGM393237:MGX393237 MQI393237:MQT393237 NAE393237:NAP393237 NKA393237:NKL393237 NTW393237:NUH393237 ODS393237:OED393237 ONO393237:ONZ393237 OXK393237:OXV393237 PHG393237:PHR393237 PRC393237:PRN393237 QAY393237:QBJ393237 QKU393237:QLF393237 QUQ393237:QVB393237 REM393237:REX393237 ROI393237:ROT393237 RYE393237:RYP393237 SIA393237:SIL393237 SRW393237:SSH393237 TBS393237:TCD393237 TLO393237:TLZ393237 TVK393237:TVV393237 UFG393237:UFR393237 UPC393237:UPN393237 UYY393237:UZJ393237 VIU393237:VJF393237 VSQ393237:VTB393237 WCM393237:WCX393237 WMI393237:WMT393237 WWE393237:WWP393237 W458773:AH458773 JS458773:KD458773 TO458773:TZ458773 ADK458773:ADV458773 ANG458773:ANR458773 AXC458773:AXN458773 BGY458773:BHJ458773 BQU458773:BRF458773 CAQ458773:CBB458773 CKM458773:CKX458773 CUI458773:CUT458773 DEE458773:DEP458773 DOA458773:DOL458773 DXW458773:DYH458773 EHS458773:EID458773 ERO458773:ERZ458773 FBK458773:FBV458773 FLG458773:FLR458773 FVC458773:FVN458773 GEY458773:GFJ458773 GOU458773:GPF458773 GYQ458773:GZB458773 HIM458773:HIX458773 HSI458773:HST458773 ICE458773:ICP458773 IMA458773:IML458773 IVW458773:IWH458773 JFS458773:JGD458773 JPO458773:JPZ458773 JZK458773:JZV458773 KJG458773:KJR458773 KTC458773:KTN458773 LCY458773:LDJ458773 LMU458773:LNF458773 LWQ458773:LXB458773 MGM458773:MGX458773 MQI458773:MQT458773 NAE458773:NAP458773 NKA458773:NKL458773 NTW458773:NUH458773 ODS458773:OED458773 ONO458773:ONZ458773 OXK458773:OXV458773 PHG458773:PHR458773 PRC458773:PRN458773 QAY458773:QBJ458773 QKU458773:QLF458773 QUQ458773:QVB458773 REM458773:REX458773 ROI458773:ROT458773 RYE458773:RYP458773 SIA458773:SIL458773 SRW458773:SSH458773 TBS458773:TCD458773 TLO458773:TLZ458773 TVK458773:TVV458773 UFG458773:UFR458773 UPC458773:UPN458773 UYY458773:UZJ458773 VIU458773:VJF458773 VSQ458773:VTB458773 WCM458773:WCX458773 WMI458773:WMT458773 WWE458773:WWP458773 W524309:AH524309 JS524309:KD524309 TO524309:TZ524309 ADK524309:ADV524309 ANG524309:ANR524309 AXC524309:AXN524309 BGY524309:BHJ524309 BQU524309:BRF524309 CAQ524309:CBB524309 CKM524309:CKX524309 CUI524309:CUT524309 DEE524309:DEP524309 DOA524309:DOL524309 DXW524309:DYH524309 EHS524309:EID524309 ERO524309:ERZ524309 FBK524309:FBV524309 FLG524309:FLR524309 FVC524309:FVN524309 GEY524309:GFJ524309 GOU524309:GPF524309 GYQ524309:GZB524309 HIM524309:HIX524309 HSI524309:HST524309 ICE524309:ICP524309 IMA524309:IML524309 IVW524309:IWH524309 JFS524309:JGD524309 JPO524309:JPZ524309 JZK524309:JZV524309 KJG524309:KJR524309 KTC524309:KTN524309 LCY524309:LDJ524309 LMU524309:LNF524309 LWQ524309:LXB524309 MGM524309:MGX524309 MQI524309:MQT524309 NAE524309:NAP524309 NKA524309:NKL524309 NTW524309:NUH524309 ODS524309:OED524309 ONO524309:ONZ524309 OXK524309:OXV524309 PHG524309:PHR524309 PRC524309:PRN524309 QAY524309:QBJ524309 QKU524309:QLF524309 QUQ524309:QVB524309 REM524309:REX524309 ROI524309:ROT524309 RYE524309:RYP524309 SIA524309:SIL524309 SRW524309:SSH524309 TBS524309:TCD524309 TLO524309:TLZ524309 TVK524309:TVV524309 UFG524309:UFR524309 UPC524309:UPN524309 UYY524309:UZJ524309 VIU524309:VJF524309 VSQ524309:VTB524309 WCM524309:WCX524309 WMI524309:WMT524309 WWE524309:WWP524309 W589845:AH589845 JS589845:KD589845 TO589845:TZ589845 ADK589845:ADV589845 ANG589845:ANR589845 AXC589845:AXN589845 BGY589845:BHJ589845 BQU589845:BRF589845 CAQ589845:CBB589845 CKM589845:CKX589845 CUI589845:CUT589845 DEE589845:DEP589845 DOA589845:DOL589845 DXW589845:DYH589845 EHS589845:EID589845 ERO589845:ERZ589845 FBK589845:FBV589845 FLG589845:FLR589845 FVC589845:FVN589845 GEY589845:GFJ589845 GOU589845:GPF589845 GYQ589845:GZB589845 HIM589845:HIX589845 HSI589845:HST589845 ICE589845:ICP589845 IMA589845:IML589845 IVW589845:IWH589845 JFS589845:JGD589845 JPO589845:JPZ589845 JZK589845:JZV589845 KJG589845:KJR589845 KTC589845:KTN589845 LCY589845:LDJ589845 LMU589845:LNF589845 LWQ589845:LXB589845 MGM589845:MGX589845 MQI589845:MQT589845 NAE589845:NAP589845 NKA589845:NKL589845 NTW589845:NUH589845 ODS589845:OED589845 ONO589845:ONZ589845 OXK589845:OXV589845 PHG589845:PHR589845 PRC589845:PRN589845 QAY589845:QBJ589845 QKU589845:QLF589845 QUQ589845:QVB589845 REM589845:REX589845 ROI589845:ROT589845 RYE589845:RYP589845 SIA589845:SIL589845 SRW589845:SSH589845 TBS589845:TCD589845 TLO589845:TLZ589845 TVK589845:TVV589845 UFG589845:UFR589845 UPC589845:UPN589845 UYY589845:UZJ589845 VIU589845:VJF589845 VSQ589845:VTB589845 WCM589845:WCX589845 WMI589845:WMT589845 WWE589845:WWP589845 W655381:AH655381 JS655381:KD655381 TO655381:TZ655381 ADK655381:ADV655381 ANG655381:ANR655381 AXC655381:AXN655381 BGY655381:BHJ655381 BQU655381:BRF655381 CAQ655381:CBB655381 CKM655381:CKX655381 CUI655381:CUT655381 DEE655381:DEP655381 DOA655381:DOL655381 DXW655381:DYH655381 EHS655381:EID655381 ERO655381:ERZ655381 FBK655381:FBV655381 FLG655381:FLR655381 FVC655381:FVN655381 GEY655381:GFJ655381 GOU655381:GPF655381 GYQ655381:GZB655381 HIM655381:HIX655381 HSI655381:HST655381 ICE655381:ICP655381 IMA655381:IML655381 IVW655381:IWH655381 JFS655381:JGD655381 JPO655381:JPZ655381 JZK655381:JZV655381 KJG655381:KJR655381 KTC655381:KTN655381 LCY655381:LDJ655381 LMU655381:LNF655381 LWQ655381:LXB655381 MGM655381:MGX655381 MQI655381:MQT655381 NAE655381:NAP655381 NKA655381:NKL655381 NTW655381:NUH655381 ODS655381:OED655381 ONO655381:ONZ655381 OXK655381:OXV655381 PHG655381:PHR655381 PRC655381:PRN655381 QAY655381:QBJ655381 QKU655381:QLF655381 QUQ655381:QVB655381 REM655381:REX655381 ROI655381:ROT655381 RYE655381:RYP655381 SIA655381:SIL655381 SRW655381:SSH655381 TBS655381:TCD655381 TLO655381:TLZ655381 TVK655381:TVV655381 UFG655381:UFR655381 UPC655381:UPN655381 UYY655381:UZJ655381 VIU655381:VJF655381 VSQ655381:VTB655381 WCM655381:WCX655381 WMI655381:WMT655381 WWE655381:WWP655381 W720917:AH720917 JS720917:KD720917 TO720917:TZ720917 ADK720917:ADV720917 ANG720917:ANR720917 AXC720917:AXN720917 BGY720917:BHJ720917 BQU720917:BRF720917 CAQ720917:CBB720917 CKM720917:CKX720917 CUI720917:CUT720917 DEE720917:DEP720917 DOA720917:DOL720917 DXW720917:DYH720917 EHS720917:EID720917 ERO720917:ERZ720917 FBK720917:FBV720917 FLG720917:FLR720917 FVC720917:FVN720917 GEY720917:GFJ720917 GOU720917:GPF720917 GYQ720917:GZB720917 HIM720917:HIX720917 HSI720917:HST720917 ICE720917:ICP720917 IMA720917:IML720917 IVW720917:IWH720917 JFS720917:JGD720917 JPO720917:JPZ720917 JZK720917:JZV720917 KJG720917:KJR720917 KTC720917:KTN720917 LCY720917:LDJ720917 LMU720917:LNF720917 LWQ720917:LXB720917 MGM720917:MGX720917 MQI720917:MQT720917 NAE720917:NAP720917 NKA720917:NKL720917 NTW720917:NUH720917 ODS720917:OED720917 ONO720917:ONZ720917 OXK720917:OXV720917 PHG720917:PHR720917 PRC720917:PRN720917 QAY720917:QBJ720917 QKU720917:QLF720917 QUQ720917:QVB720917 REM720917:REX720917 ROI720917:ROT720917 RYE720917:RYP720917 SIA720917:SIL720917 SRW720917:SSH720917 TBS720917:TCD720917 TLO720917:TLZ720917 TVK720917:TVV720917 UFG720917:UFR720917 UPC720917:UPN720917 UYY720917:UZJ720917 VIU720917:VJF720917 VSQ720917:VTB720917 WCM720917:WCX720917 WMI720917:WMT720917 WWE720917:WWP720917 W786453:AH786453 JS786453:KD786453 TO786453:TZ786453 ADK786453:ADV786453 ANG786453:ANR786453 AXC786453:AXN786453 BGY786453:BHJ786453 BQU786453:BRF786453 CAQ786453:CBB786453 CKM786453:CKX786453 CUI786453:CUT786453 DEE786453:DEP786453 DOA786453:DOL786453 DXW786453:DYH786453 EHS786453:EID786453 ERO786453:ERZ786453 FBK786453:FBV786453 FLG786453:FLR786453 FVC786453:FVN786453 GEY786453:GFJ786453 GOU786453:GPF786453 GYQ786453:GZB786453 HIM786453:HIX786453 HSI786453:HST786453 ICE786453:ICP786453 IMA786453:IML786453 IVW786453:IWH786453 JFS786453:JGD786453 JPO786453:JPZ786453 JZK786453:JZV786453 KJG786453:KJR786453 KTC786453:KTN786453 LCY786453:LDJ786453 LMU786453:LNF786453 LWQ786453:LXB786453 MGM786453:MGX786453 MQI786453:MQT786453 NAE786453:NAP786453 NKA786453:NKL786453 NTW786453:NUH786453 ODS786453:OED786453 ONO786453:ONZ786453 OXK786453:OXV786453 PHG786453:PHR786453 PRC786453:PRN786453 QAY786453:QBJ786453 QKU786453:QLF786453 QUQ786453:QVB786453 REM786453:REX786453 ROI786453:ROT786453 RYE786453:RYP786453 SIA786453:SIL786453 SRW786453:SSH786453 TBS786453:TCD786453 TLO786453:TLZ786453 TVK786453:TVV786453 UFG786453:UFR786453 UPC786453:UPN786453 UYY786453:UZJ786453 VIU786453:VJF786453 VSQ786453:VTB786453 WCM786453:WCX786453 WMI786453:WMT786453 WWE786453:WWP786453 W851989:AH851989 JS851989:KD851989 TO851989:TZ851989 ADK851989:ADV851989 ANG851989:ANR851989 AXC851989:AXN851989 BGY851989:BHJ851989 BQU851989:BRF851989 CAQ851989:CBB851989 CKM851989:CKX851989 CUI851989:CUT851989 DEE851989:DEP851989 DOA851989:DOL851989 DXW851989:DYH851989 EHS851989:EID851989 ERO851989:ERZ851989 FBK851989:FBV851989 FLG851989:FLR851989 FVC851989:FVN851989 GEY851989:GFJ851989 GOU851989:GPF851989 GYQ851989:GZB851989 HIM851989:HIX851989 HSI851989:HST851989 ICE851989:ICP851989 IMA851989:IML851989 IVW851989:IWH851989 JFS851989:JGD851989 JPO851989:JPZ851989 JZK851989:JZV851989 KJG851989:KJR851989 KTC851989:KTN851989 LCY851989:LDJ851989 LMU851989:LNF851989 LWQ851989:LXB851989 MGM851989:MGX851989 MQI851989:MQT851989 NAE851989:NAP851989 NKA851989:NKL851989 NTW851989:NUH851989 ODS851989:OED851989 ONO851989:ONZ851989 OXK851989:OXV851989 PHG851989:PHR851989 PRC851989:PRN851989 QAY851989:QBJ851989 QKU851989:QLF851989 QUQ851989:QVB851989 REM851989:REX851989 ROI851989:ROT851989 RYE851989:RYP851989 SIA851989:SIL851989 SRW851989:SSH851989 TBS851989:TCD851989 TLO851989:TLZ851989 TVK851989:TVV851989 UFG851989:UFR851989 UPC851989:UPN851989 UYY851989:UZJ851989 VIU851989:VJF851989 VSQ851989:VTB851989 WCM851989:WCX851989 WMI851989:WMT851989 WWE851989:WWP851989 W917525:AH917525 JS917525:KD917525 TO917525:TZ917525 ADK917525:ADV917525 ANG917525:ANR917525 AXC917525:AXN917525 BGY917525:BHJ917525 BQU917525:BRF917525 CAQ917525:CBB917525 CKM917525:CKX917525 CUI917525:CUT917525 DEE917525:DEP917525 DOA917525:DOL917525 DXW917525:DYH917525 EHS917525:EID917525 ERO917525:ERZ917525 FBK917525:FBV917525 FLG917525:FLR917525 FVC917525:FVN917525 GEY917525:GFJ917525 GOU917525:GPF917525 GYQ917525:GZB917525 HIM917525:HIX917525 HSI917525:HST917525 ICE917525:ICP917525 IMA917525:IML917525 IVW917525:IWH917525 JFS917525:JGD917525 JPO917525:JPZ917525 JZK917525:JZV917525 KJG917525:KJR917525 KTC917525:KTN917525 LCY917525:LDJ917525 LMU917525:LNF917525 LWQ917525:LXB917525 MGM917525:MGX917525 MQI917525:MQT917525 NAE917525:NAP917525 NKA917525:NKL917525 NTW917525:NUH917525 ODS917525:OED917525 ONO917525:ONZ917525 OXK917525:OXV917525 PHG917525:PHR917525 PRC917525:PRN917525 QAY917525:QBJ917525 QKU917525:QLF917525 QUQ917525:QVB917525 REM917525:REX917525 ROI917525:ROT917525 RYE917525:RYP917525 SIA917525:SIL917525 SRW917525:SSH917525 TBS917525:TCD917525 TLO917525:TLZ917525 TVK917525:TVV917525 UFG917525:UFR917525 UPC917525:UPN917525 UYY917525:UZJ917525 VIU917525:VJF917525 VSQ917525:VTB917525 WCM917525:WCX917525 WMI917525:WMT917525 WWE917525:WWP917525 W983061:AH983061 JS983061:KD983061 TO983061:TZ983061 ADK983061:ADV983061 ANG983061:ANR983061 AXC983061:AXN983061 BGY983061:BHJ983061 BQU983061:BRF983061 CAQ983061:CBB983061 CKM983061:CKX983061 CUI983061:CUT983061 DEE983061:DEP983061 DOA983061:DOL983061 DXW983061:DYH983061 EHS983061:EID983061 ERO983061:ERZ983061 FBK983061:FBV983061 FLG983061:FLR983061 FVC983061:FVN983061 GEY983061:GFJ983061 GOU983061:GPF983061 GYQ983061:GZB983061 HIM983061:HIX983061 HSI983061:HST983061 ICE983061:ICP983061 IMA983061:IML983061 IVW983061:IWH983061 JFS983061:JGD983061 JPO983061:JPZ983061 JZK983061:JZV983061 KJG983061:KJR983061 KTC983061:KTN983061 LCY983061:LDJ983061 LMU983061:LNF983061 LWQ983061:LXB983061 MGM983061:MGX983061 MQI983061:MQT983061 NAE983061:NAP983061 NKA983061:NKL983061 NTW983061:NUH983061 ODS983061:OED983061 ONO983061:ONZ983061 OXK983061:OXV983061 PHG983061:PHR983061 PRC983061:PRN983061 QAY983061:QBJ983061 QKU983061:QLF983061 QUQ983061:QVB983061 REM983061:REX983061 ROI983061:ROT983061 RYE983061:RYP983061 SIA983061:SIL983061 SRW983061:SSH983061 TBS983061:TCD983061 TLO983061:TLZ983061 TVK983061:TVV983061 UFG983061:UFR983061 UPC983061:UPN983061 UYY983061:UZJ983061 VIU983061:VJF983061 VSQ983061:VTB983061 WCM983061:WCX983061 WMI983061:WMT983061 WWE983061:WWP983061 WVP983061:WWA983061 JD22:JO22 SZ22:TK22 ACV22:ADG22 AMR22:ANC22 AWN22:AWY22 BGJ22:BGU22 BQF22:BQQ22 CAB22:CAM22 CJX22:CKI22 CTT22:CUE22 DDP22:DEA22 DNL22:DNW22 DXH22:DXS22 EHD22:EHO22 EQZ22:ERK22 FAV22:FBG22 FKR22:FLC22 FUN22:FUY22 GEJ22:GEU22 GOF22:GOQ22 GYB22:GYM22 HHX22:HII22 HRT22:HSE22 IBP22:ICA22 ILL22:ILW22 IVH22:IVS22 JFD22:JFO22 JOZ22:JPK22 JYV22:JZG22 KIR22:KJC22 KSN22:KSY22 LCJ22:LCU22 LMF22:LMQ22 LWB22:LWM22 MFX22:MGI22 MPT22:MQE22 MZP22:NAA22 NJL22:NJW22 NTH22:NTS22 ODD22:ODO22 OMZ22:ONK22 OWV22:OXG22 PGR22:PHC22 PQN22:PQY22 QAJ22:QAU22 QKF22:QKQ22 QUB22:QUM22 RDX22:REI22 RNT22:ROE22 RXP22:RYA22 SHL22:SHW22 SRH22:SRS22 TBD22:TBO22 TKZ22:TLK22 TUV22:TVG22 UER22:UFC22 UON22:UOY22 UYJ22:UYU22 VIF22:VIQ22 VSB22:VSM22 WBX22:WCI22 WLT22:WME22 WVP22:WWA22 H65557:S65557 JD65557:JO65557 SZ65557:TK65557 ACV65557:ADG65557 AMR65557:ANC65557 AWN65557:AWY65557 BGJ65557:BGU65557 BQF65557:BQQ65557 CAB65557:CAM65557 CJX65557:CKI65557 CTT65557:CUE65557 DDP65557:DEA65557 DNL65557:DNW65557 DXH65557:DXS65557 EHD65557:EHO65557 EQZ65557:ERK65557 FAV65557:FBG65557 FKR65557:FLC65557 FUN65557:FUY65557 GEJ65557:GEU65557 GOF65557:GOQ65557 GYB65557:GYM65557 HHX65557:HII65557 HRT65557:HSE65557 IBP65557:ICA65557 ILL65557:ILW65557 IVH65557:IVS65557 JFD65557:JFO65557 JOZ65557:JPK65557 JYV65557:JZG65557 KIR65557:KJC65557 KSN65557:KSY65557 LCJ65557:LCU65557 LMF65557:LMQ65557 LWB65557:LWM65557 MFX65557:MGI65557 MPT65557:MQE65557 MZP65557:NAA65557 NJL65557:NJW65557 NTH65557:NTS65557 ODD65557:ODO65557 OMZ65557:ONK65557 OWV65557:OXG65557 PGR65557:PHC65557 PQN65557:PQY65557 QAJ65557:QAU65557 QKF65557:QKQ65557 QUB65557:QUM65557 RDX65557:REI65557 RNT65557:ROE65557 RXP65557:RYA65557 SHL65557:SHW65557 SRH65557:SRS65557 TBD65557:TBO65557 TKZ65557:TLK65557 TUV65557:TVG65557 UER65557:UFC65557 UON65557:UOY65557 UYJ65557:UYU65557 VIF65557:VIQ65557 VSB65557:VSM65557 WBX65557:WCI65557 WLT65557:WME65557 WVP65557:WWA65557 H131093:S131093 JD131093:JO131093 SZ131093:TK131093 ACV131093:ADG131093 AMR131093:ANC131093 AWN131093:AWY131093 BGJ131093:BGU131093 BQF131093:BQQ131093 CAB131093:CAM131093 CJX131093:CKI131093 CTT131093:CUE131093 DDP131093:DEA131093 DNL131093:DNW131093 DXH131093:DXS131093 EHD131093:EHO131093 EQZ131093:ERK131093 FAV131093:FBG131093 FKR131093:FLC131093 FUN131093:FUY131093 GEJ131093:GEU131093 GOF131093:GOQ131093 GYB131093:GYM131093 HHX131093:HII131093 HRT131093:HSE131093 IBP131093:ICA131093 ILL131093:ILW131093 IVH131093:IVS131093 JFD131093:JFO131093 JOZ131093:JPK131093 JYV131093:JZG131093 KIR131093:KJC131093 KSN131093:KSY131093 LCJ131093:LCU131093 LMF131093:LMQ131093 LWB131093:LWM131093 MFX131093:MGI131093 MPT131093:MQE131093 MZP131093:NAA131093 NJL131093:NJW131093 NTH131093:NTS131093 ODD131093:ODO131093 OMZ131093:ONK131093 OWV131093:OXG131093 PGR131093:PHC131093 PQN131093:PQY131093 QAJ131093:QAU131093 QKF131093:QKQ131093 QUB131093:QUM131093 RDX131093:REI131093 RNT131093:ROE131093 RXP131093:RYA131093 SHL131093:SHW131093 SRH131093:SRS131093 TBD131093:TBO131093 TKZ131093:TLK131093 TUV131093:TVG131093 UER131093:UFC131093 UON131093:UOY131093 UYJ131093:UYU131093 VIF131093:VIQ131093 VSB131093:VSM131093 WBX131093:WCI131093 WLT131093:WME131093 WVP131093:WWA131093 H196629:S196629 JD196629:JO196629 SZ196629:TK196629 ACV196629:ADG196629 AMR196629:ANC196629 AWN196629:AWY196629 BGJ196629:BGU196629 BQF196629:BQQ196629 CAB196629:CAM196629 CJX196629:CKI196629 CTT196629:CUE196629 DDP196629:DEA196629 DNL196629:DNW196629 DXH196629:DXS196629 EHD196629:EHO196629 EQZ196629:ERK196629 FAV196629:FBG196629 FKR196629:FLC196629 FUN196629:FUY196629 GEJ196629:GEU196629 GOF196629:GOQ196629 GYB196629:GYM196629 HHX196629:HII196629 HRT196629:HSE196629 IBP196629:ICA196629 ILL196629:ILW196629 IVH196629:IVS196629 JFD196629:JFO196629 JOZ196629:JPK196629 JYV196629:JZG196629 KIR196629:KJC196629 KSN196629:KSY196629 LCJ196629:LCU196629 LMF196629:LMQ196629 LWB196629:LWM196629 MFX196629:MGI196629 MPT196629:MQE196629 MZP196629:NAA196629 NJL196629:NJW196629 NTH196629:NTS196629 ODD196629:ODO196629 OMZ196629:ONK196629 OWV196629:OXG196629 PGR196629:PHC196629 PQN196629:PQY196629 QAJ196629:QAU196629 QKF196629:QKQ196629 QUB196629:QUM196629 RDX196629:REI196629 RNT196629:ROE196629 RXP196629:RYA196629 SHL196629:SHW196629 SRH196629:SRS196629 TBD196629:TBO196629 TKZ196629:TLK196629 TUV196629:TVG196629 UER196629:UFC196629 UON196629:UOY196629 UYJ196629:UYU196629 VIF196629:VIQ196629 VSB196629:VSM196629 WBX196629:WCI196629 WLT196629:WME196629 WVP196629:WWA196629 H262165:S262165 JD262165:JO262165 SZ262165:TK262165 ACV262165:ADG262165 AMR262165:ANC262165 AWN262165:AWY262165 BGJ262165:BGU262165 BQF262165:BQQ262165 CAB262165:CAM262165 CJX262165:CKI262165 CTT262165:CUE262165 DDP262165:DEA262165 DNL262165:DNW262165 DXH262165:DXS262165 EHD262165:EHO262165 EQZ262165:ERK262165 FAV262165:FBG262165 FKR262165:FLC262165 FUN262165:FUY262165 GEJ262165:GEU262165 GOF262165:GOQ262165 GYB262165:GYM262165 HHX262165:HII262165 HRT262165:HSE262165 IBP262165:ICA262165 ILL262165:ILW262165 IVH262165:IVS262165 JFD262165:JFO262165 JOZ262165:JPK262165 JYV262165:JZG262165 KIR262165:KJC262165 KSN262165:KSY262165 LCJ262165:LCU262165 LMF262165:LMQ262165 LWB262165:LWM262165 MFX262165:MGI262165 MPT262165:MQE262165 MZP262165:NAA262165 NJL262165:NJW262165 NTH262165:NTS262165 ODD262165:ODO262165 OMZ262165:ONK262165 OWV262165:OXG262165 PGR262165:PHC262165 PQN262165:PQY262165 QAJ262165:QAU262165 QKF262165:QKQ262165 QUB262165:QUM262165 RDX262165:REI262165 RNT262165:ROE262165 RXP262165:RYA262165 SHL262165:SHW262165 SRH262165:SRS262165 TBD262165:TBO262165 TKZ262165:TLK262165 TUV262165:TVG262165 UER262165:UFC262165 UON262165:UOY262165 UYJ262165:UYU262165 VIF262165:VIQ262165 VSB262165:VSM262165 WBX262165:WCI262165 WLT262165:WME262165 WVP262165:WWA262165 H327701:S327701 JD327701:JO327701 SZ327701:TK327701 ACV327701:ADG327701 AMR327701:ANC327701 AWN327701:AWY327701 BGJ327701:BGU327701 BQF327701:BQQ327701 CAB327701:CAM327701 CJX327701:CKI327701 CTT327701:CUE327701 DDP327701:DEA327701 DNL327701:DNW327701 DXH327701:DXS327701 EHD327701:EHO327701 EQZ327701:ERK327701 FAV327701:FBG327701 FKR327701:FLC327701 FUN327701:FUY327701 GEJ327701:GEU327701 GOF327701:GOQ327701 GYB327701:GYM327701 HHX327701:HII327701 HRT327701:HSE327701 IBP327701:ICA327701 ILL327701:ILW327701 IVH327701:IVS327701 JFD327701:JFO327701 JOZ327701:JPK327701 JYV327701:JZG327701 KIR327701:KJC327701 KSN327701:KSY327701 LCJ327701:LCU327701 LMF327701:LMQ327701 LWB327701:LWM327701 MFX327701:MGI327701 MPT327701:MQE327701 MZP327701:NAA327701 NJL327701:NJW327701 NTH327701:NTS327701 ODD327701:ODO327701 OMZ327701:ONK327701 OWV327701:OXG327701 PGR327701:PHC327701 PQN327701:PQY327701 QAJ327701:QAU327701 QKF327701:QKQ327701 QUB327701:QUM327701 RDX327701:REI327701 RNT327701:ROE327701 RXP327701:RYA327701 SHL327701:SHW327701 SRH327701:SRS327701 TBD327701:TBO327701 TKZ327701:TLK327701 TUV327701:TVG327701 UER327701:UFC327701 UON327701:UOY327701 UYJ327701:UYU327701 VIF327701:VIQ327701 VSB327701:VSM327701 WBX327701:WCI327701 WLT327701:WME327701 WVP327701:WWA327701 H393237:S393237 JD393237:JO393237 SZ393237:TK393237 ACV393237:ADG393237 AMR393237:ANC393237 AWN393237:AWY393237 BGJ393237:BGU393237 BQF393237:BQQ393237 CAB393237:CAM393237 CJX393237:CKI393237 CTT393237:CUE393237 DDP393237:DEA393237 DNL393237:DNW393237 DXH393237:DXS393237 EHD393237:EHO393237 EQZ393237:ERK393237 FAV393237:FBG393237 FKR393237:FLC393237 FUN393237:FUY393237 GEJ393237:GEU393237 GOF393237:GOQ393237 GYB393237:GYM393237 HHX393237:HII393237 HRT393237:HSE393237 IBP393237:ICA393237 ILL393237:ILW393237 IVH393237:IVS393237 JFD393237:JFO393237 JOZ393237:JPK393237 JYV393237:JZG393237 KIR393237:KJC393237 KSN393237:KSY393237 LCJ393237:LCU393237 LMF393237:LMQ393237 LWB393237:LWM393237 MFX393237:MGI393237 MPT393237:MQE393237 MZP393237:NAA393237 NJL393237:NJW393237 NTH393237:NTS393237 ODD393237:ODO393237 OMZ393237:ONK393237 OWV393237:OXG393237 PGR393237:PHC393237 PQN393237:PQY393237 QAJ393237:QAU393237 QKF393237:QKQ393237 QUB393237:QUM393237 RDX393237:REI393237 RNT393237:ROE393237 RXP393237:RYA393237 SHL393237:SHW393237 SRH393237:SRS393237 TBD393237:TBO393237 TKZ393237:TLK393237 TUV393237:TVG393237 UER393237:UFC393237 UON393237:UOY393237 UYJ393237:UYU393237 VIF393237:VIQ393237 VSB393237:VSM393237 WBX393237:WCI393237 WLT393237:WME393237 WVP393237:WWA393237 H458773:S458773 JD458773:JO458773 SZ458773:TK458773 ACV458773:ADG458773 AMR458773:ANC458773 AWN458773:AWY458773 BGJ458773:BGU458773 BQF458773:BQQ458773 CAB458773:CAM458773 CJX458773:CKI458773 CTT458773:CUE458773 DDP458773:DEA458773 DNL458773:DNW458773 DXH458773:DXS458773 EHD458773:EHO458773 EQZ458773:ERK458773 FAV458773:FBG458773 FKR458773:FLC458773 FUN458773:FUY458773 GEJ458773:GEU458773 GOF458773:GOQ458773 GYB458773:GYM458773 HHX458773:HII458773 HRT458773:HSE458773 IBP458773:ICA458773 ILL458773:ILW458773 IVH458773:IVS458773 JFD458773:JFO458773 JOZ458773:JPK458773 JYV458773:JZG458773 KIR458773:KJC458773 KSN458773:KSY458773 LCJ458773:LCU458773 LMF458773:LMQ458773 LWB458773:LWM458773 MFX458773:MGI458773 MPT458773:MQE458773 MZP458773:NAA458773 NJL458773:NJW458773 NTH458773:NTS458773 ODD458773:ODO458773 OMZ458773:ONK458773 OWV458773:OXG458773 PGR458773:PHC458773 PQN458773:PQY458773 QAJ458773:QAU458773 QKF458773:QKQ458773 QUB458773:QUM458773 RDX458773:REI458773 RNT458773:ROE458773 RXP458773:RYA458773 SHL458773:SHW458773 SRH458773:SRS458773 TBD458773:TBO458773 TKZ458773:TLK458773 TUV458773:TVG458773 UER458773:UFC458773 UON458773:UOY458773 UYJ458773:UYU458773 VIF458773:VIQ458773 VSB458773:VSM458773 WBX458773:WCI458773 WLT458773:WME458773 WVP458773:WWA458773 H524309:S524309 JD524309:JO524309 SZ524309:TK524309 ACV524309:ADG524309 AMR524309:ANC524309 AWN524309:AWY524309 BGJ524309:BGU524309 BQF524309:BQQ524309 CAB524309:CAM524309 CJX524309:CKI524309 CTT524309:CUE524309 DDP524309:DEA524309 DNL524309:DNW524309 DXH524309:DXS524309 EHD524309:EHO524309 EQZ524309:ERK524309 FAV524309:FBG524309 FKR524309:FLC524309 FUN524309:FUY524309 GEJ524309:GEU524309 GOF524309:GOQ524309 GYB524309:GYM524309 HHX524309:HII524309 HRT524309:HSE524309 IBP524309:ICA524309 ILL524309:ILW524309 IVH524309:IVS524309 JFD524309:JFO524309 JOZ524309:JPK524309 JYV524309:JZG524309 KIR524309:KJC524309 KSN524309:KSY524309 LCJ524309:LCU524309 LMF524309:LMQ524309 LWB524309:LWM524309 MFX524309:MGI524309 MPT524309:MQE524309 MZP524309:NAA524309 NJL524309:NJW524309 NTH524309:NTS524309 ODD524309:ODO524309 OMZ524309:ONK524309 OWV524309:OXG524309 PGR524309:PHC524309 PQN524309:PQY524309 QAJ524309:QAU524309 QKF524309:QKQ524309 QUB524309:QUM524309 RDX524309:REI524309 RNT524309:ROE524309 RXP524309:RYA524309 SHL524309:SHW524309 SRH524309:SRS524309 TBD524309:TBO524309 TKZ524309:TLK524309 TUV524309:TVG524309 UER524309:UFC524309 UON524309:UOY524309 UYJ524309:UYU524309 VIF524309:VIQ524309 VSB524309:VSM524309 WBX524309:WCI524309 WLT524309:WME524309 WVP524309:WWA524309 H589845:S589845 JD589845:JO589845 SZ589845:TK589845 ACV589845:ADG589845 AMR589845:ANC589845 AWN589845:AWY589845 BGJ589845:BGU589845 BQF589845:BQQ589845 CAB589845:CAM589845 CJX589845:CKI589845 CTT589845:CUE589845 DDP589845:DEA589845 DNL589845:DNW589845 DXH589845:DXS589845 EHD589845:EHO589845 EQZ589845:ERK589845 FAV589845:FBG589845 FKR589845:FLC589845 FUN589845:FUY589845 GEJ589845:GEU589845 GOF589845:GOQ589845 GYB589845:GYM589845 HHX589845:HII589845 HRT589845:HSE589845 IBP589845:ICA589845 ILL589845:ILW589845 IVH589845:IVS589845 JFD589845:JFO589845 JOZ589845:JPK589845 JYV589845:JZG589845 KIR589845:KJC589845 KSN589845:KSY589845 LCJ589845:LCU589845 LMF589845:LMQ589845 LWB589845:LWM589845 MFX589845:MGI589845 MPT589845:MQE589845 MZP589845:NAA589845 NJL589845:NJW589845 NTH589845:NTS589845 ODD589845:ODO589845 OMZ589845:ONK589845 OWV589845:OXG589845 PGR589845:PHC589845 PQN589845:PQY589845 QAJ589845:QAU589845 QKF589845:QKQ589845 QUB589845:QUM589845 RDX589845:REI589845 RNT589845:ROE589845 RXP589845:RYA589845 SHL589845:SHW589845 SRH589845:SRS589845 TBD589845:TBO589845 TKZ589845:TLK589845 TUV589845:TVG589845 UER589845:UFC589845 UON589845:UOY589845 UYJ589845:UYU589845 VIF589845:VIQ589845 VSB589845:VSM589845 WBX589845:WCI589845 WLT589845:WME589845 WVP589845:WWA589845 H655381:S655381 JD655381:JO655381 SZ655381:TK655381 ACV655381:ADG655381 AMR655381:ANC655381 AWN655381:AWY655381 BGJ655381:BGU655381 BQF655381:BQQ655381 CAB655381:CAM655381 CJX655381:CKI655381 CTT655381:CUE655381 DDP655381:DEA655381 DNL655381:DNW655381 DXH655381:DXS655381 EHD655381:EHO655381 EQZ655381:ERK655381 FAV655381:FBG655381 FKR655381:FLC655381 FUN655381:FUY655381 GEJ655381:GEU655381 GOF655381:GOQ655381 GYB655381:GYM655381 HHX655381:HII655381 HRT655381:HSE655381 IBP655381:ICA655381 ILL655381:ILW655381 IVH655381:IVS655381 JFD655381:JFO655381 JOZ655381:JPK655381 JYV655381:JZG655381 KIR655381:KJC655381 KSN655381:KSY655381 LCJ655381:LCU655381 LMF655381:LMQ655381 LWB655381:LWM655381 MFX655381:MGI655381 MPT655381:MQE655381 MZP655381:NAA655381 NJL655381:NJW655381 NTH655381:NTS655381 ODD655381:ODO655381 OMZ655381:ONK655381 OWV655381:OXG655381 PGR655381:PHC655381 PQN655381:PQY655381 QAJ655381:QAU655381 QKF655381:QKQ655381 QUB655381:QUM655381 RDX655381:REI655381 RNT655381:ROE655381 RXP655381:RYA655381 SHL655381:SHW655381 SRH655381:SRS655381 TBD655381:TBO655381 TKZ655381:TLK655381 TUV655381:TVG655381 UER655381:UFC655381 UON655381:UOY655381 UYJ655381:UYU655381 VIF655381:VIQ655381 VSB655381:VSM655381 WBX655381:WCI655381 WLT655381:WME655381 WVP655381:WWA655381 H720917:S720917 JD720917:JO720917 SZ720917:TK720917 ACV720917:ADG720917 AMR720917:ANC720917 AWN720917:AWY720917 BGJ720917:BGU720917 BQF720917:BQQ720917 CAB720917:CAM720917 CJX720917:CKI720917 CTT720917:CUE720917 DDP720917:DEA720917 DNL720917:DNW720917 DXH720917:DXS720917 EHD720917:EHO720917 EQZ720917:ERK720917 FAV720917:FBG720917 FKR720917:FLC720917 FUN720917:FUY720917 GEJ720917:GEU720917 GOF720917:GOQ720917 GYB720917:GYM720917 HHX720917:HII720917 HRT720917:HSE720917 IBP720917:ICA720917 ILL720917:ILW720917 IVH720917:IVS720917 JFD720917:JFO720917 JOZ720917:JPK720917 JYV720917:JZG720917 KIR720917:KJC720917 KSN720917:KSY720917 LCJ720917:LCU720917 LMF720917:LMQ720917 LWB720917:LWM720917 MFX720917:MGI720917 MPT720917:MQE720917 MZP720917:NAA720917 NJL720917:NJW720917 NTH720917:NTS720917 ODD720917:ODO720917 OMZ720917:ONK720917 OWV720917:OXG720917 PGR720917:PHC720917 PQN720917:PQY720917 QAJ720917:QAU720917 QKF720917:QKQ720917 QUB720917:QUM720917 RDX720917:REI720917 RNT720917:ROE720917 RXP720917:RYA720917 SHL720917:SHW720917 SRH720917:SRS720917 TBD720917:TBO720917 TKZ720917:TLK720917 TUV720917:TVG720917 UER720917:UFC720917 UON720917:UOY720917 UYJ720917:UYU720917 VIF720917:VIQ720917 VSB720917:VSM720917 WBX720917:WCI720917 WLT720917:WME720917 WVP720917:WWA720917 H786453:S786453 JD786453:JO786453 SZ786453:TK786453 ACV786453:ADG786453 AMR786453:ANC786453 AWN786453:AWY786453 BGJ786453:BGU786453 BQF786453:BQQ786453 CAB786453:CAM786453 CJX786453:CKI786453 CTT786453:CUE786453 DDP786453:DEA786453 DNL786453:DNW786453 DXH786453:DXS786453 EHD786453:EHO786453 EQZ786453:ERK786453 FAV786453:FBG786453 FKR786453:FLC786453 FUN786453:FUY786453 GEJ786453:GEU786453 GOF786453:GOQ786453 GYB786453:GYM786453 HHX786453:HII786453 HRT786453:HSE786453 IBP786453:ICA786453 ILL786453:ILW786453 IVH786453:IVS786453 JFD786453:JFO786453 JOZ786453:JPK786453 JYV786453:JZG786453 KIR786453:KJC786453 KSN786453:KSY786453 LCJ786453:LCU786453 LMF786453:LMQ786453 LWB786453:LWM786453 MFX786453:MGI786453 MPT786453:MQE786453 MZP786453:NAA786453 NJL786453:NJW786453 NTH786453:NTS786453 ODD786453:ODO786453 OMZ786453:ONK786453 OWV786453:OXG786453 PGR786453:PHC786453 PQN786453:PQY786453 QAJ786453:QAU786453 QKF786453:QKQ786453 QUB786453:QUM786453 RDX786453:REI786453 RNT786453:ROE786453 RXP786453:RYA786453 SHL786453:SHW786453 SRH786453:SRS786453 TBD786453:TBO786453 TKZ786453:TLK786453 TUV786453:TVG786453 UER786453:UFC786453 UON786453:UOY786453 UYJ786453:UYU786453 VIF786453:VIQ786453 VSB786453:VSM786453 WBX786453:WCI786453 WLT786453:WME786453 WVP786453:WWA786453 H851989:S851989 JD851989:JO851989 SZ851989:TK851989 ACV851989:ADG851989 AMR851989:ANC851989 AWN851989:AWY851989 BGJ851989:BGU851989 BQF851989:BQQ851989 CAB851989:CAM851989 CJX851989:CKI851989 CTT851989:CUE851989 DDP851989:DEA851989 DNL851989:DNW851989 DXH851989:DXS851989 EHD851989:EHO851989 EQZ851989:ERK851989 FAV851989:FBG851989 FKR851989:FLC851989 FUN851989:FUY851989 GEJ851989:GEU851989 GOF851989:GOQ851989 GYB851989:GYM851989 HHX851989:HII851989 HRT851989:HSE851989 IBP851989:ICA851989 ILL851989:ILW851989 IVH851989:IVS851989 JFD851989:JFO851989 JOZ851989:JPK851989 JYV851989:JZG851989 KIR851989:KJC851989 KSN851989:KSY851989 LCJ851989:LCU851989 LMF851989:LMQ851989 LWB851989:LWM851989 MFX851989:MGI851989 MPT851989:MQE851989 MZP851989:NAA851989 NJL851989:NJW851989 NTH851989:NTS851989 ODD851989:ODO851989 OMZ851989:ONK851989 OWV851989:OXG851989 PGR851989:PHC851989 PQN851989:PQY851989 QAJ851989:QAU851989 QKF851989:QKQ851989 QUB851989:QUM851989 RDX851989:REI851989 RNT851989:ROE851989 RXP851989:RYA851989 SHL851989:SHW851989 SRH851989:SRS851989 TBD851989:TBO851989 TKZ851989:TLK851989 TUV851989:TVG851989 UER851989:UFC851989 UON851989:UOY851989 UYJ851989:UYU851989 VIF851989:VIQ851989 VSB851989:VSM851989 WBX851989:WCI851989 WLT851989:WME851989 WVP851989:WWA851989 H917525:S917525 JD917525:JO917525 SZ917525:TK917525 ACV917525:ADG917525 AMR917525:ANC917525 AWN917525:AWY917525 BGJ917525:BGU917525 BQF917525:BQQ917525 CAB917525:CAM917525 CJX917525:CKI917525 CTT917525:CUE917525 DDP917525:DEA917525 DNL917525:DNW917525 DXH917525:DXS917525 EHD917525:EHO917525 EQZ917525:ERK917525 FAV917525:FBG917525 FKR917525:FLC917525 FUN917525:FUY917525 GEJ917525:GEU917525 GOF917525:GOQ917525 GYB917525:GYM917525 HHX917525:HII917525 HRT917525:HSE917525 IBP917525:ICA917525 ILL917525:ILW917525 IVH917525:IVS917525 JFD917525:JFO917525 JOZ917525:JPK917525 JYV917525:JZG917525 KIR917525:KJC917525 KSN917525:KSY917525 LCJ917525:LCU917525 LMF917525:LMQ917525 LWB917525:LWM917525 MFX917525:MGI917525 MPT917525:MQE917525 MZP917525:NAA917525 NJL917525:NJW917525 NTH917525:NTS917525 ODD917525:ODO917525 OMZ917525:ONK917525 OWV917525:OXG917525 PGR917525:PHC917525 PQN917525:PQY917525 QAJ917525:QAU917525 QKF917525:QKQ917525 QUB917525:QUM917525 RDX917525:REI917525 RNT917525:ROE917525 RXP917525:RYA917525 SHL917525:SHW917525 SRH917525:SRS917525 TBD917525:TBO917525 TKZ917525:TLK917525 TUV917525:TVG917525 UER917525:UFC917525 UON917525:UOY917525 UYJ917525:UYU917525 VIF917525:VIQ917525 VSB917525:VSM917525 WBX917525:WCI917525 WLT917525:WME917525 WVP917525:WWA917525 H983061:S983061 JD983061:JO983061 SZ983061:TK983061 ACV983061:ADG983061 AMR983061:ANC983061 AWN983061:AWY983061 BGJ983061:BGU983061 BQF983061:BQQ983061 CAB983061:CAM983061 CJX983061:CKI983061 CTT983061:CUE983061 DDP983061:DEA983061 DNL983061:DNW983061 DXH983061:DXS983061 EHD983061:EHO983061 EQZ983061:ERK983061 FAV983061:FBG983061 FKR983061:FLC983061 FUN983061:FUY983061 GEJ983061:GEU983061 GOF983061:GOQ983061 GYB983061:GYM983061 HHX983061:HII983061 HRT983061:HSE983061 IBP983061:ICA983061 ILL983061:ILW983061 IVH983061:IVS983061 JFD983061:JFO983061 JOZ983061:JPK983061 JYV983061:JZG983061 KIR983061:KJC983061 KSN983061:KSY983061 LCJ983061:LCU983061 LMF983061:LMQ983061 LWB983061:LWM983061 MFX983061:MGI983061 MPT983061:MQE983061 MZP983061:NAA983061 NJL983061:NJW983061 NTH983061:NTS983061 ODD983061:ODO983061 OMZ983061:ONK983061 OWV983061:OXG983061 PGR983061:PHC983061 PQN983061:PQY983061 QAJ983061:QAU983061 QKF983061:QKQ983061 QUB983061:QUM983061 RDX983061:REI983061 RNT983061:ROE983061 RXP983061:RYA983061 SHL983061:SHW983061 SRH983061:SRS983061 TBD983061:TBO983061 TKZ983061:TLK983061 TUV983061:TVG983061 UER983061:UFC983061 UON983061:UOY983061 UYJ983061:UYU983061 VIF983061:VIQ983061 VSB983061:VSM983061 WBX983061:WCI983061 WLT983061:WME983061 H22"/>
  </dataValidations>
  <printOptions horizontalCentered="1"/>
  <pageMargins left="0.28000000000000003" right="0.11811023622047245" top="0.36" bottom="0.19685039370078741" header="0.51181102362204722" footer="0.5118110236220472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68"/>
  <sheetViews>
    <sheetView view="pageBreakPreview" topLeftCell="A4" zoomScale="89" zoomScaleNormal="100" zoomScaleSheetLayoutView="89" workbookViewId="0">
      <selection activeCell="W16" sqref="W16:AE16"/>
    </sheetView>
  </sheetViews>
  <sheetFormatPr defaultColWidth="9" defaultRowHeight="13" x14ac:dyDescent="0.2"/>
  <cols>
    <col min="1" max="1" width="5.33203125" style="73" customWidth="1"/>
    <col min="2" max="31" width="3.08203125" style="73" customWidth="1"/>
    <col min="32" max="41" width="2.58203125" style="73" customWidth="1"/>
    <col min="42" max="42" width="2.75" style="73" customWidth="1"/>
    <col min="43" max="43" width="2.58203125" style="73" customWidth="1"/>
    <col min="44" max="44" width="2.75" style="73" customWidth="1"/>
    <col min="45" max="64" width="2.58203125" style="73" customWidth="1"/>
    <col min="65" max="16384" width="9" style="73"/>
  </cols>
  <sheetData>
    <row r="1" spans="1:41" ht="7.5" customHeight="1" x14ac:dyDescent="0.2"/>
    <row r="2" spans="1:41" ht="18" customHeight="1" x14ac:dyDescent="0.2">
      <c r="A2" s="554" t="s">
        <v>150</v>
      </c>
      <c r="B2" s="555"/>
      <c r="C2" s="555"/>
      <c r="D2" s="556"/>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row>
    <row r="3" spans="1:41" ht="18" customHeight="1" x14ac:dyDescent="0.2">
      <c r="A3" s="558" t="s">
        <v>149</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row>
    <row r="4" spans="1:41" ht="8.25" customHeight="1" x14ac:dyDescent="0.2">
      <c r="A4" s="74"/>
      <c r="B4" s="75"/>
      <c r="C4" s="75"/>
      <c r="D4" s="75"/>
      <c r="E4" s="75"/>
      <c r="F4" s="5"/>
      <c r="G4" s="75"/>
      <c r="H4" s="75"/>
      <c r="I4" s="75"/>
      <c r="J4" s="75"/>
      <c r="K4" s="75"/>
      <c r="L4" s="75"/>
      <c r="M4" s="75"/>
      <c r="N4" s="75"/>
      <c r="O4" s="75"/>
      <c r="P4" s="75"/>
      <c r="Q4" s="75"/>
      <c r="R4" s="75"/>
      <c r="S4" s="75"/>
      <c r="T4" s="75"/>
      <c r="U4" s="75"/>
      <c r="V4" s="75"/>
      <c r="W4" s="75"/>
      <c r="X4" s="75"/>
      <c r="Y4" s="75"/>
      <c r="Z4" s="75"/>
      <c r="AA4" s="75"/>
      <c r="AB4" s="75"/>
      <c r="AC4" s="75"/>
    </row>
    <row r="5" spans="1:41" s="78" customFormat="1" ht="16" customHeight="1" x14ac:dyDescent="0.2">
      <c r="A5" s="76" t="s">
        <v>123</v>
      </c>
      <c r="B5" s="17"/>
      <c r="C5" s="77"/>
      <c r="D5" s="17"/>
      <c r="E5" s="17"/>
      <c r="F5" s="17"/>
      <c r="G5" s="17"/>
      <c r="H5" s="17"/>
      <c r="I5" s="17"/>
      <c r="J5" s="17"/>
      <c r="K5" s="17"/>
      <c r="L5" s="17"/>
      <c r="M5" s="17"/>
      <c r="N5" s="17"/>
      <c r="O5" s="17"/>
      <c r="P5" s="18"/>
      <c r="Q5" s="7"/>
      <c r="R5" s="18"/>
      <c r="S5" s="18"/>
      <c r="T5" s="18"/>
      <c r="U5" s="18"/>
      <c r="V5" s="18"/>
      <c r="W5" s="18"/>
      <c r="X5" s="18"/>
      <c r="Y5" s="18"/>
      <c r="Z5" s="18"/>
      <c r="AA5" s="46"/>
      <c r="AB5" s="46"/>
      <c r="AC5" s="46"/>
    </row>
    <row r="6" spans="1:41" s="78" customFormat="1" ht="5.25" customHeight="1" x14ac:dyDescent="0.2">
      <c r="A6" s="6"/>
      <c r="B6" s="17"/>
      <c r="C6" s="77"/>
      <c r="D6" s="17"/>
      <c r="E6" s="17"/>
      <c r="F6" s="17"/>
      <c r="G6" s="17"/>
      <c r="H6" s="17"/>
      <c r="I6" s="17"/>
      <c r="J6" s="17"/>
      <c r="K6" s="17"/>
      <c r="L6" s="17"/>
      <c r="M6" s="17"/>
      <c r="N6" s="17"/>
      <c r="O6" s="17"/>
      <c r="P6" s="18"/>
      <c r="Q6" s="7"/>
      <c r="R6" s="18"/>
      <c r="S6" s="18"/>
      <c r="T6" s="18"/>
      <c r="U6" s="18"/>
      <c r="V6" s="18"/>
      <c r="W6" s="18"/>
      <c r="X6" s="18"/>
      <c r="Y6" s="18"/>
      <c r="Z6" s="18"/>
      <c r="AA6" s="46"/>
      <c r="AB6" s="46"/>
      <c r="AC6" s="46"/>
    </row>
    <row r="7" spans="1:41" s="10" customFormat="1" ht="19.5" customHeight="1" x14ac:dyDescent="0.2">
      <c r="A7" s="642" t="s">
        <v>151</v>
      </c>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row>
    <row r="8" spans="1:41" s="10" customFormat="1" ht="19.5" customHeight="1" x14ac:dyDescent="0.2">
      <c r="A8" s="642" t="s">
        <v>152</v>
      </c>
      <c r="B8" s="642"/>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row>
    <row r="9" spans="1:41" ht="9" customHeight="1" x14ac:dyDescent="0.2">
      <c r="A9" s="79"/>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row>
    <row r="10" spans="1:41" ht="18.75" customHeight="1" x14ac:dyDescent="0.2">
      <c r="A10" s="582" t="s">
        <v>23</v>
      </c>
      <c r="B10" s="559" t="s">
        <v>124</v>
      </c>
      <c r="C10" s="560"/>
      <c r="D10" s="560"/>
      <c r="E10" s="561"/>
      <c r="F10" s="562"/>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4"/>
      <c r="AF10" s="80"/>
      <c r="AG10" s="80"/>
      <c r="AH10" s="80"/>
      <c r="AI10" s="80"/>
      <c r="AJ10" s="80"/>
      <c r="AK10" s="80"/>
      <c r="AL10" s="80"/>
      <c r="AM10" s="80"/>
      <c r="AN10" s="80"/>
      <c r="AO10" s="80"/>
    </row>
    <row r="11" spans="1:41" ht="26.25" customHeight="1" x14ac:dyDescent="0.2">
      <c r="A11" s="583"/>
      <c r="B11" s="565" t="s">
        <v>125</v>
      </c>
      <c r="C11" s="566"/>
      <c r="D11" s="566"/>
      <c r="E11" s="567"/>
      <c r="F11" s="568"/>
      <c r="G11" s="569"/>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70"/>
      <c r="AF11" s="80"/>
      <c r="AG11" s="80"/>
      <c r="AH11" s="80"/>
      <c r="AI11" s="80"/>
      <c r="AJ11" s="80"/>
      <c r="AK11" s="80"/>
      <c r="AL11" s="80"/>
      <c r="AM11" s="80"/>
      <c r="AN11" s="80"/>
      <c r="AO11" s="80"/>
    </row>
    <row r="12" spans="1:41" ht="18" customHeight="1" x14ac:dyDescent="0.2">
      <c r="A12" s="583"/>
      <c r="B12" s="571" t="s">
        <v>0</v>
      </c>
      <c r="C12" s="572"/>
      <c r="D12" s="572"/>
      <c r="E12" s="573"/>
      <c r="F12" s="465" t="s">
        <v>155</v>
      </c>
      <c r="G12" s="466"/>
      <c r="H12" s="466"/>
      <c r="I12" s="466"/>
      <c r="J12" s="458"/>
      <c r="K12" s="458"/>
      <c r="L12" s="458"/>
      <c r="M12" s="29" t="s">
        <v>9</v>
      </c>
      <c r="N12" s="459"/>
      <c r="O12" s="459"/>
      <c r="P12" s="459"/>
      <c r="Q12" s="459"/>
      <c r="R12" s="29" t="s">
        <v>10</v>
      </c>
      <c r="S12" s="81"/>
      <c r="T12" s="81"/>
      <c r="U12" s="81"/>
      <c r="V12" s="81"/>
      <c r="W12" s="81"/>
      <c r="X12" s="81"/>
      <c r="Y12" s="81"/>
      <c r="Z12" s="81"/>
      <c r="AA12" s="81"/>
      <c r="AB12" s="81"/>
      <c r="AC12" s="81"/>
      <c r="AD12" s="81"/>
      <c r="AE12" s="137"/>
      <c r="AF12" s="80"/>
      <c r="AG12" s="80"/>
      <c r="AH12" s="80"/>
      <c r="AI12" s="80"/>
      <c r="AJ12" s="80"/>
      <c r="AK12" s="80"/>
      <c r="AL12" s="80"/>
      <c r="AM12" s="80"/>
      <c r="AN12" s="80"/>
      <c r="AO12" s="80"/>
    </row>
    <row r="13" spans="1:41" ht="18" customHeight="1" x14ac:dyDescent="0.2">
      <c r="A13" s="583"/>
      <c r="B13" s="574"/>
      <c r="C13" s="575"/>
      <c r="D13" s="575"/>
      <c r="E13" s="576"/>
      <c r="F13" s="478"/>
      <c r="G13" s="460"/>
      <c r="H13" s="460"/>
      <c r="I13" s="25" t="s">
        <v>56</v>
      </c>
      <c r="J13" s="48" t="s">
        <v>59</v>
      </c>
      <c r="K13" s="460"/>
      <c r="L13" s="460"/>
      <c r="M13" s="460"/>
      <c r="N13" s="460"/>
      <c r="O13" s="460"/>
      <c r="P13" s="50" t="s">
        <v>20</v>
      </c>
      <c r="Q13" s="48" t="s">
        <v>21</v>
      </c>
      <c r="R13" s="460"/>
      <c r="S13" s="460"/>
      <c r="T13" s="460"/>
      <c r="U13" s="460"/>
      <c r="V13" s="460"/>
      <c r="W13" s="460"/>
      <c r="X13" s="460"/>
      <c r="Y13" s="460"/>
      <c r="Z13" s="460"/>
      <c r="AA13" s="460"/>
      <c r="AB13" s="460"/>
      <c r="AC13" s="460"/>
      <c r="AD13" s="460"/>
      <c r="AE13" s="591"/>
      <c r="AF13" s="80"/>
      <c r="AG13" s="80"/>
      <c r="AH13" s="80"/>
      <c r="AI13" s="80"/>
      <c r="AJ13" s="80"/>
      <c r="AK13" s="80"/>
      <c r="AL13" s="80"/>
      <c r="AM13" s="80"/>
      <c r="AN13" s="80"/>
      <c r="AO13" s="80"/>
    </row>
    <row r="14" spans="1:41" ht="18" customHeight="1" x14ac:dyDescent="0.2">
      <c r="A14" s="583"/>
      <c r="B14" s="574"/>
      <c r="C14" s="575"/>
      <c r="D14" s="575"/>
      <c r="E14" s="576"/>
      <c r="F14" s="479"/>
      <c r="G14" s="480"/>
      <c r="H14" s="480"/>
      <c r="I14" s="31" t="s">
        <v>58</v>
      </c>
      <c r="J14" s="49" t="s">
        <v>57</v>
      </c>
      <c r="K14" s="480"/>
      <c r="L14" s="480"/>
      <c r="M14" s="480"/>
      <c r="N14" s="480"/>
      <c r="O14" s="480"/>
      <c r="P14" s="49" t="s">
        <v>22</v>
      </c>
      <c r="Q14" s="49"/>
      <c r="R14" s="480"/>
      <c r="S14" s="480"/>
      <c r="T14" s="480"/>
      <c r="U14" s="480"/>
      <c r="V14" s="480"/>
      <c r="W14" s="480"/>
      <c r="X14" s="480"/>
      <c r="Y14" s="480"/>
      <c r="Z14" s="480"/>
      <c r="AA14" s="480"/>
      <c r="AB14" s="480"/>
      <c r="AC14" s="480"/>
      <c r="AD14" s="480"/>
      <c r="AE14" s="592"/>
      <c r="AF14" s="80"/>
      <c r="AG14" s="80"/>
      <c r="AH14" s="80"/>
      <c r="AI14" s="80"/>
      <c r="AJ14" s="80"/>
      <c r="AK14" s="80"/>
      <c r="AL14" s="80"/>
      <c r="AM14" s="80"/>
      <c r="AN14" s="80"/>
      <c r="AO14" s="80"/>
    </row>
    <row r="15" spans="1:41" ht="18" customHeight="1" x14ac:dyDescent="0.2">
      <c r="A15" s="583"/>
      <c r="B15" s="577"/>
      <c r="C15" s="578"/>
      <c r="D15" s="578"/>
      <c r="E15" s="579"/>
      <c r="F15" s="454" t="s">
        <v>111</v>
      </c>
      <c r="G15" s="455"/>
      <c r="H15" s="455"/>
      <c r="I15" s="455"/>
      <c r="J15" s="455"/>
      <c r="K15" s="455"/>
      <c r="L15" s="455"/>
      <c r="M15" s="580"/>
      <c r="N15" s="580"/>
      <c r="O15" s="580"/>
      <c r="P15" s="580"/>
      <c r="Q15" s="580"/>
      <c r="R15" s="580"/>
      <c r="S15" s="580"/>
      <c r="T15" s="580"/>
      <c r="U15" s="580"/>
      <c r="V15" s="580"/>
      <c r="W15" s="580"/>
      <c r="X15" s="580"/>
      <c r="Y15" s="580"/>
      <c r="Z15" s="580"/>
      <c r="AA15" s="580"/>
      <c r="AB15" s="580"/>
      <c r="AC15" s="580"/>
      <c r="AD15" s="580"/>
      <c r="AE15" s="581"/>
      <c r="AF15" s="80"/>
      <c r="AG15" s="80"/>
      <c r="AH15" s="80"/>
      <c r="AI15" s="80"/>
      <c r="AJ15" s="80"/>
      <c r="AK15" s="80"/>
      <c r="AL15" s="80"/>
      <c r="AM15" s="80"/>
      <c r="AN15" s="80"/>
      <c r="AO15" s="80"/>
    </row>
    <row r="16" spans="1:41" ht="18" customHeight="1" x14ac:dyDescent="0.2">
      <c r="A16" s="583"/>
      <c r="B16" s="571" t="s">
        <v>126</v>
      </c>
      <c r="C16" s="572"/>
      <c r="D16" s="572"/>
      <c r="E16" s="573"/>
      <c r="F16" s="585" t="s">
        <v>127</v>
      </c>
      <c r="G16" s="586"/>
      <c r="H16" s="586"/>
      <c r="I16" s="590"/>
      <c r="J16" s="588"/>
      <c r="K16" s="588"/>
      <c r="L16" s="588"/>
      <c r="M16" s="588"/>
      <c r="N16" s="588"/>
      <c r="O16" s="588"/>
      <c r="P16" s="588"/>
      <c r="Q16" s="588"/>
      <c r="R16" s="588"/>
      <c r="S16" s="585" t="s">
        <v>72</v>
      </c>
      <c r="T16" s="586"/>
      <c r="U16" s="586"/>
      <c r="V16" s="590"/>
      <c r="W16" s="588"/>
      <c r="X16" s="588"/>
      <c r="Y16" s="588"/>
      <c r="Z16" s="588"/>
      <c r="AA16" s="588"/>
      <c r="AB16" s="588"/>
      <c r="AC16" s="588"/>
      <c r="AD16" s="588"/>
      <c r="AE16" s="589"/>
      <c r="AF16" s="80"/>
      <c r="AG16" s="80"/>
      <c r="AH16" s="80"/>
      <c r="AI16" s="80"/>
      <c r="AJ16" s="80"/>
      <c r="AK16" s="80"/>
      <c r="AL16" s="80"/>
      <c r="AM16" s="80"/>
      <c r="AN16" s="80"/>
      <c r="AO16" s="80"/>
    </row>
    <row r="17" spans="1:41" ht="18" customHeight="1" x14ac:dyDescent="0.2">
      <c r="A17" s="584"/>
      <c r="B17" s="577"/>
      <c r="C17" s="578"/>
      <c r="D17" s="578"/>
      <c r="E17" s="579"/>
      <c r="F17" s="585" t="s">
        <v>235</v>
      </c>
      <c r="G17" s="586"/>
      <c r="H17" s="586"/>
      <c r="I17" s="586"/>
      <c r="J17" s="587"/>
      <c r="K17" s="588"/>
      <c r="L17" s="588"/>
      <c r="M17" s="588"/>
      <c r="N17" s="588"/>
      <c r="O17" s="588"/>
      <c r="P17" s="588"/>
      <c r="Q17" s="588"/>
      <c r="R17" s="588"/>
      <c r="S17" s="588"/>
      <c r="T17" s="588"/>
      <c r="U17" s="588"/>
      <c r="V17" s="588"/>
      <c r="W17" s="588"/>
      <c r="X17" s="588"/>
      <c r="Y17" s="588"/>
      <c r="Z17" s="588"/>
      <c r="AA17" s="588"/>
      <c r="AB17" s="588"/>
      <c r="AC17" s="588"/>
      <c r="AD17" s="588"/>
      <c r="AE17" s="589"/>
      <c r="AF17" s="80"/>
      <c r="AG17" s="80"/>
      <c r="AH17" s="80"/>
      <c r="AI17" s="80"/>
      <c r="AJ17" s="80"/>
      <c r="AK17" s="80"/>
      <c r="AL17" s="80"/>
      <c r="AM17" s="80"/>
      <c r="AN17" s="80"/>
      <c r="AO17" s="80"/>
    </row>
    <row r="18" spans="1:41" ht="18" customHeight="1" x14ac:dyDescent="0.2">
      <c r="A18" s="582" t="s">
        <v>24</v>
      </c>
      <c r="B18" s="559" t="s">
        <v>19</v>
      </c>
      <c r="C18" s="560"/>
      <c r="D18" s="560"/>
      <c r="E18" s="561"/>
      <c r="F18" s="607"/>
      <c r="G18" s="608"/>
      <c r="H18" s="608"/>
      <c r="I18" s="608"/>
      <c r="J18" s="608"/>
      <c r="K18" s="608"/>
      <c r="L18" s="609"/>
      <c r="M18" s="571" t="s">
        <v>128</v>
      </c>
      <c r="N18" s="610"/>
      <c r="O18" s="465" t="s">
        <v>155</v>
      </c>
      <c r="P18" s="466"/>
      <c r="Q18" s="466"/>
      <c r="R18" s="466"/>
      <c r="S18" s="458"/>
      <c r="T18" s="458"/>
      <c r="U18" s="458"/>
      <c r="V18" s="29" t="s">
        <v>9</v>
      </c>
      <c r="W18" s="459"/>
      <c r="X18" s="459"/>
      <c r="Y18" s="459"/>
      <c r="Z18" s="459"/>
      <c r="AA18" s="29" t="s">
        <v>10</v>
      </c>
      <c r="AB18" s="81"/>
      <c r="AC18" s="8"/>
      <c r="AD18" s="81"/>
      <c r="AE18" s="137"/>
      <c r="AF18" s="80"/>
      <c r="AG18" s="80"/>
      <c r="AH18" s="80"/>
      <c r="AI18" s="80"/>
      <c r="AJ18" s="80"/>
      <c r="AK18" s="80"/>
      <c r="AL18" s="80"/>
      <c r="AM18" s="80"/>
      <c r="AN18" s="80"/>
      <c r="AO18" s="80"/>
    </row>
    <row r="19" spans="1:41" ht="15.75" customHeight="1" x14ac:dyDescent="0.2">
      <c r="A19" s="606"/>
      <c r="B19" s="593" t="s">
        <v>25</v>
      </c>
      <c r="C19" s="594"/>
      <c r="D19" s="594"/>
      <c r="E19" s="595"/>
      <c r="F19" s="596"/>
      <c r="G19" s="597"/>
      <c r="H19" s="597"/>
      <c r="I19" s="597"/>
      <c r="J19" s="597"/>
      <c r="K19" s="597"/>
      <c r="L19" s="598"/>
      <c r="M19" s="611"/>
      <c r="N19" s="612"/>
      <c r="O19" s="478"/>
      <c r="P19" s="460"/>
      <c r="Q19" s="460"/>
      <c r="R19" s="25" t="s">
        <v>56</v>
      </c>
      <c r="S19" s="48" t="s">
        <v>59</v>
      </c>
      <c r="T19" s="460"/>
      <c r="U19" s="460"/>
      <c r="V19" s="460"/>
      <c r="W19" s="50" t="s">
        <v>20</v>
      </c>
      <c r="X19" s="48" t="s">
        <v>21</v>
      </c>
      <c r="Y19" s="602"/>
      <c r="Z19" s="602"/>
      <c r="AA19" s="602"/>
      <c r="AB19" s="602"/>
      <c r="AC19" s="602"/>
      <c r="AD19" s="602"/>
      <c r="AE19" s="603"/>
      <c r="AF19" s="80"/>
      <c r="AG19" s="80"/>
      <c r="AH19" s="80"/>
      <c r="AI19" s="80"/>
      <c r="AJ19" s="80"/>
      <c r="AK19" s="80"/>
      <c r="AL19" s="80"/>
      <c r="AM19" s="80"/>
      <c r="AN19" s="80"/>
      <c r="AO19" s="80"/>
    </row>
    <row r="20" spans="1:41" ht="15.75" customHeight="1" x14ac:dyDescent="0.2">
      <c r="A20" s="606"/>
      <c r="B20" s="577"/>
      <c r="C20" s="578"/>
      <c r="D20" s="578"/>
      <c r="E20" s="579"/>
      <c r="F20" s="599"/>
      <c r="G20" s="600"/>
      <c r="H20" s="600"/>
      <c r="I20" s="600"/>
      <c r="J20" s="600"/>
      <c r="K20" s="600"/>
      <c r="L20" s="601"/>
      <c r="M20" s="611"/>
      <c r="N20" s="612"/>
      <c r="O20" s="479"/>
      <c r="P20" s="480"/>
      <c r="Q20" s="480"/>
      <c r="R20" s="31" t="s">
        <v>58</v>
      </c>
      <c r="S20" s="49" t="s">
        <v>57</v>
      </c>
      <c r="T20" s="480"/>
      <c r="U20" s="480"/>
      <c r="V20" s="480"/>
      <c r="W20" s="49" t="s">
        <v>22</v>
      </c>
      <c r="X20" s="49"/>
      <c r="Y20" s="604"/>
      <c r="Z20" s="604"/>
      <c r="AA20" s="604"/>
      <c r="AB20" s="604"/>
      <c r="AC20" s="604"/>
      <c r="AD20" s="604"/>
      <c r="AE20" s="605"/>
      <c r="AF20" s="80"/>
      <c r="AG20" s="80"/>
      <c r="AH20" s="80"/>
      <c r="AI20" s="80"/>
      <c r="AJ20" s="80"/>
      <c r="AK20" s="80"/>
      <c r="AL20" s="80"/>
      <c r="AM20" s="80"/>
      <c r="AN20" s="80"/>
      <c r="AO20" s="80"/>
    </row>
    <row r="21" spans="1:41" ht="18" customHeight="1" x14ac:dyDescent="0.2">
      <c r="A21" s="606"/>
      <c r="B21" s="451" t="s">
        <v>26</v>
      </c>
      <c r="C21" s="452"/>
      <c r="D21" s="452"/>
      <c r="E21" s="453"/>
      <c r="F21" s="636"/>
      <c r="G21" s="637"/>
      <c r="H21" s="118" t="s">
        <v>198</v>
      </c>
      <c r="I21" s="119"/>
      <c r="J21" s="118" t="s">
        <v>197</v>
      </c>
      <c r="K21" s="119"/>
      <c r="L21" s="120" t="s">
        <v>196</v>
      </c>
      <c r="M21" s="613"/>
      <c r="N21" s="614"/>
      <c r="O21" s="454" t="s">
        <v>111</v>
      </c>
      <c r="P21" s="455"/>
      <c r="Q21" s="455"/>
      <c r="R21" s="455"/>
      <c r="S21" s="455"/>
      <c r="T21" s="455"/>
      <c r="U21" s="455"/>
      <c r="V21" s="621"/>
      <c r="W21" s="622"/>
      <c r="X21" s="622"/>
      <c r="Y21" s="622"/>
      <c r="Z21" s="622"/>
      <c r="AA21" s="622"/>
      <c r="AB21" s="622"/>
      <c r="AC21" s="622"/>
      <c r="AD21" s="622"/>
      <c r="AE21" s="623"/>
      <c r="AF21" s="80"/>
      <c r="AG21" s="80"/>
      <c r="AH21" s="80"/>
      <c r="AI21" s="80"/>
      <c r="AJ21" s="80"/>
      <c r="AK21" s="80"/>
      <c r="AL21" s="80"/>
      <c r="AM21" s="80"/>
      <c r="AN21" s="80"/>
      <c r="AO21" s="80"/>
    </row>
    <row r="22" spans="1:41" ht="16.5" customHeight="1" x14ac:dyDescent="0.2">
      <c r="A22" s="606"/>
      <c r="B22" s="624" t="s">
        <v>153</v>
      </c>
      <c r="C22" s="625"/>
      <c r="D22" s="625"/>
      <c r="E22" s="625"/>
      <c r="F22" s="625"/>
      <c r="G22" s="625"/>
      <c r="H22" s="625"/>
      <c r="I22" s="625"/>
      <c r="J22" s="625"/>
      <c r="K22" s="625"/>
      <c r="L22" s="625"/>
      <c r="M22" s="625"/>
      <c r="N22" s="626"/>
      <c r="O22" s="630"/>
      <c r="P22" s="631"/>
      <c r="Q22" s="631"/>
      <c r="R22" s="631"/>
      <c r="S22" s="631"/>
      <c r="T22" s="631"/>
      <c r="U22" s="631"/>
      <c r="V22" s="631"/>
      <c r="W22" s="631"/>
      <c r="X22" s="631"/>
      <c r="Y22" s="631"/>
      <c r="Z22" s="631"/>
      <c r="AA22" s="631"/>
      <c r="AB22" s="631"/>
      <c r="AC22" s="631"/>
      <c r="AD22" s="631"/>
      <c r="AE22" s="632"/>
      <c r="AF22" s="80"/>
      <c r="AG22" s="80"/>
      <c r="AH22" s="80"/>
      <c r="AI22" s="80"/>
      <c r="AJ22" s="80"/>
      <c r="AK22" s="80"/>
      <c r="AL22" s="80"/>
      <c r="AM22" s="80"/>
      <c r="AN22" s="80"/>
      <c r="AO22" s="80"/>
    </row>
    <row r="23" spans="1:41" ht="11.25" customHeight="1" x14ac:dyDescent="0.2">
      <c r="A23" s="606"/>
      <c r="B23" s="627" t="s">
        <v>154</v>
      </c>
      <c r="C23" s="628"/>
      <c r="D23" s="628"/>
      <c r="E23" s="628"/>
      <c r="F23" s="628"/>
      <c r="G23" s="628"/>
      <c r="H23" s="628"/>
      <c r="I23" s="628"/>
      <c r="J23" s="628"/>
      <c r="K23" s="628"/>
      <c r="L23" s="628"/>
      <c r="M23" s="628"/>
      <c r="N23" s="629"/>
      <c r="O23" s="633"/>
      <c r="P23" s="634"/>
      <c r="Q23" s="634"/>
      <c r="R23" s="634"/>
      <c r="S23" s="634"/>
      <c r="T23" s="634"/>
      <c r="U23" s="634"/>
      <c r="V23" s="634"/>
      <c r="W23" s="634"/>
      <c r="X23" s="634"/>
      <c r="Y23" s="634"/>
      <c r="Z23" s="634"/>
      <c r="AA23" s="634"/>
      <c r="AB23" s="634"/>
      <c r="AC23" s="634"/>
      <c r="AD23" s="634"/>
      <c r="AE23" s="635"/>
      <c r="AF23" s="80"/>
      <c r="AG23" s="80"/>
      <c r="AH23" s="80"/>
      <c r="AI23" s="80"/>
      <c r="AJ23" s="80"/>
      <c r="AK23" s="80"/>
      <c r="AL23" s="80"/>
      <c r="AM23" s="80"/>
      <c r="AN23" s="80"/>
      <c r="AO23" s="80"/>
    </row>
    <row r="24" spans="1:41" ht="18" customHeight="1" x14ac:dyDescent="0.2">
      <c r="A24" s="606"/>
      <c r="B24" s="657" t="s">
        <v>129</v>
      </c>
      <c r="C24" s="658"/>
      <c r="D24" s="658"/>
      <c r="E24" s="658"/>
      <c r="F24" s="658"/>
      <c r="G24" s="658"/>
      <c r="H24" s="658"/>
      <c r="I24" s="659"/>
      <c r="J24" s="652" t="s">
        <v>156</v>
      </c>
      <c r="K24" s="653"/>
      <c r="L24" s="653"/>
      <c r="M24" s="653"/>
      <c r="N24" s="654"/>
      <c r="O24" s="618"/>
      <c r="P24" s="619"/>
      <c r="Q24" s="619"/>
      <c r="R24" s="619"/>
      <c r="S24" s="619"/>
      <c r="T24" s="619"/>
      <c r="U24" s="619"/>
      <c r="V24" s="619"/>
      <c r="W24" s="619"/>
      <c r="X24" s="619"/>
      <c r="Y24" s="619"/>
      <c r="Z24" s="619"/>
      <c r="AA24" s="619"/>
      <c r="AB24" s="619"/>
      <c r="AC24" s="619"/>
      <c r="AD24" s="619"/>
      <c r="AE24" s="620"/>
      <c r="AF24" s="80"/>
      <c r="AG24" s="80"/>
      <c r="AH24" s="80"/>
      <c r="AI24" s="80"/>
      <c r="AJ24" s="80"/>
      <c r="AK24" s="80"/>
      <c r="AL24" s="80"/>
      <c r="AM24" s="80"/>
      <c r="AN24" s="80"/>
      <c r="AO24" s="80"/>
    </row>
    <row r="25" spans="1:41" ht="18" customHeight="1" x14ac:dyDescent="0.2">
      <c r="A25" s="606"/>
      <c r="B25" s="660"/>
      <c r="C25" s="661"/>
      <c r="D25" s="661"/>
      <c r="E25" s="661"/>
      <c r="F25" s="661"/>
      <c r="G25" s="661"/>
      <c r="H25" s="661"/>
      <c r="I25" s="662"/>
      <c r="J25" s="585" t="s">
        <v>130</v>
      </c>
      <c r="K25" s="586"/>
      <c r="L25" s="586"/>
      <c r="M25" s="586"/>
      <c r="N25" s="590"/>
      <c r="O25" s="618"/>
      <c r="P25" s="619"/>
      <c r="Q25" s="619"/>
      <c r="R25" s="619"/>
      <c r="S25" s="619"/>
      <c r="T25" s="619"/>
      <c r="U25" s="619"/>
      <c r="V25" s="619"/>
      <c r="W25" s="619"/>
      <c r="X25" s="619"/>
      <c r="Y25" s="619"/>
      <c r="Z25" s="619"/>
      <c r="AA25" s="619"/>
      <c r="AB25" s="619"/>
      <c r="AC25" s="619"/>
      <c r="AD25" s="619"/>
      <c r="AE25" s="620"/>
      <c r="AF25" s="80"/>
      <c r="AG25" s="80"/>
      <c r="AH25" s="80"/>
      <c r="AI25" s="80"/>
      <c r="AJ25" s="80"/>
      <c r="AK25" s="80"/>
      <c r="AL25" s="80"/>
      <c r="AM25" s="80"/>
      <c r="AN25" s="80"/>
      <c r="AO25" s="80"/>
    </row>
    <row r="26" spans="1:41" ht="18" customHeight="1" x14ac:dyDescent="0.2">
      <c r="A26" s="606"/>
      <c r="B26" s="615" t="s">
        <v>154</v>
      </c>
      <c r="C26" s="616"/>
      <c r="D26" s="616"/>
      <c r="E26" s="616"/>
      <c r="F26" s="616"/>
      <c r="G26" s="616"/>
      <c r="H26" s="616"/>
      <c r="I26" s="617"/>
      <c r="J26" s="585" t="s">
        <v>12</v>
      </c>
      <c r="K26" s="586"/>
      <c r="L26" s="586"/>
      <c r="M26" s="586"/>
      <c r="N26" s="590"/>
      <c r="O26" s="618"/>
      <c r="P26" s="619"/>
      <c r="Q26" s="619"/>
      <c r="R26" s="619"/>
      <c r="S26" s="619"/>
      <c r="T26" s="619"/>
      <c r="U26" s="619"/>
      <c r="V26" s="619"/>
      <c r="W26" s="619"/>
      <c r="X26" s="619"/>
      <c r="Y26" s="619"/>
      <c r="Z26" s="619"/>
      <c r="AA26" s="619"/>
      <c r="AB26" s="619"/>
      <c r="AC26" s="619"/>
      <c r="AD26" s="619"/>
      <c r="AE26" s="620"/>
      <c r="AF26" s="80"/>
      <c r="AG26" s="80"/>
      <c r="AH26" s="80"/>
      <c r="AI26" s="80"/>
      <c r="AJ26" s="80"/>
      <c r="AK26" s="80"/>
      <c r="AL26" s="80"/>
      <c r="AM26" s="80"/>
      <c r="AN26" s="80"/>
      <c r="AO26" s="80"/>
    </row>
    <row r="27" spans="1:41" s="10" customFormat="1" ht="18" customHeight="1" x14ac:dyDescent="0.2">
      <c r="A27" s="727" t="s">
        <v>157</v>
      </c>
      <c r="B27" s="728"/>
      <c r="C27" s="728"/>
      <c r="D27" s="728"/>
      <c r="E27" s="729"/>
      <c r="F27" s="730"/>
      <c r="G27" s="731"/>
      <c r="H27" s="731"/>
      <c r="I27" s="731"/>
      <c r="J27" s="731"/>
      <c r="K27" s="731"/>
      <c r="L27" s="647" t="s">
        <v>2</v>
      </c>
      <c r="M27" s="647"/>
      <c r="N27" s="648"/>
      <c r="O27" s="644" t="s">
        <v>60</v>
      </c>
      <c r="P27" s="645"/>
      <c r="Q27" s="645"/>
      <c r="R27" s="645"/>
      <c r="S27" s="645"/>
      <c r="T27" s="645"/>
      <c r="U27" s="645"/>
      <c r="V27" s="645"/>
      <c r="W27" s="645"/>
      <c r="X27" s="645"/>
      <c r="Y27" s="645"/>
      <c r="Z27" s="646"/>
      <c r="AA27" s="395"/>
      <c r="AB27" s="396"/>
      <c r="AC27" s="396"/>
      <c r="AD27" s="396"/>
      <c r="AE27" s="138" t="s">
        <v>3</v>
      </c>
    </row>
    <row r="28" spans="1:41" s="10" customFormat="1" ht="18" customHeight="1" x14ac:dyDescent="0.2">
      <c r="A28" s="732" t="s">
        <v>61</v>
      </c>
      <c r="B28" s="733"/>
      <c r="C28" s="733"/>
      <c r="D28" s="733"/>
      <c r="E28" s="733"/>
      <c r="F28" s="733"/>
      <c r="G28" s="733"/>
      <c r="H28" s="733"/>
      <c r="I28" s="733"/>
      <c r="J28" s="733"/>
      <c r="K28" s="733"/>
      <c r="L28" s="733"/>
      <c r="M28" s="733"/>
      <c r="N28" s="733"/>
      <c r="O28" s="733"/>
      <c r="P28" s="733"/>
      <c r="Q28" s="733"/>
      <c r="R28" s="734"/>
      <c r="S28" s="735"/>
      <c r="T28" s="735"/>
      <c r="U28" s="735"/>
      <c r="V28" s="104" t="s">
        <v>158</v>
      </c>
      <c r="W28" s="655"/>
      <c r="X28" s="655"/>
      <c r="Y28" s="655"/>
      <c r="Z28" s="655"/>
      <c r="AA28" s="655"/>
      <c r="AB28" s="655"/>
      <c r="AC28" s="655"/>
      <c r="AD28" s="655"/>
      <c r="AE28" s="656"/>
    </row>
    <row r="29" spans="1:41" ht="15" customHeight="1" thickBot="1" x14ac:dyDescent="0.25">
      <c r="A29" s="649"/>
      <c r="B29" s="650"/>
      <c r="C29" s="650"/>
      <c r="D29" s="650"/>
      <c r="E29" s="650"/>
      <c r="F29" s="650"/>
      <c r="G29" s="650"/>
      <c r="H29" s="650"/>
      <c r="I29" s="650"/>
      <c r="J29" s="650"/>
      <c r="K29" s="650"/>
      <c r="L29" s="650"/>
      <c r="M29" s="650"/>
      <c r="N29" s="650"/>
      <c r="O29" s="650"/>
      <c r="P29" s="650"/>
      <c r="Q29" s="650"/>
      <c r="R29" s="650"/>
      <c r="S29" s="650"/>
      <c r="T29" s="650"/>
      <c r="U29" s="650"/>
      <c r="V29" s="650"/>
      <c r="W29" s="650"/>
      <c r="X29" s="650"/>
      <c r="Y29" s="650"/>
      <c r="Z29" s="650"/>
      <c r="AA29" s="650"/>
      <c r="AB29" s="650"/>
      <c r="AC29" s="650"/>
      <c r="AD29" s="650"/>
      <c r="AE29" s="651"/>
      <c r="AF29" s="80"/>
      <c r="AG29" s="80"/>
      <c r="AH29" s="80"/>
      <c r="AI29" s="80"/>
      <c r="AJ29" s="80"/>
      <c r="AK29" s="80"/>
      <c r="AL29" s="80"/>
      <c r="AM29" s="80"/>
      <c r="AN29" s="80"/>
      <c r="AO29" s="80"/>
    </row>
    <row r="30" spans="1:41" s="78" customFormat="1" ht="21" customHeight="1" thickBot="1" x14ac:dyDescent="0.25">
      <c r="A30" s="111">
        <v>1</v>
      </c>
      <c r="B30" s="725" t="s">
        <v>179</v>
      </c>
      <c r="C30" s="726"/>
      <c r="D30" s="15" t="s">
        <v>159</v>
      </c>
      <c r="E30" s="66"/>
      <c r="F30" s="66"/>
      <c r="G30" s="66"/>
      <c r="H30" s="66"/>
      <c r="I30" s="66"/>
      <c r="J30" s="66"/>
      <c r="K30" s="66"/>
      <c r="L30" s="66"/>
      <c r="M30" s="66"/>
      <c r="N30" s="66"/>
      <c r="O30" s="82"/>
      <c r="P30" s="82"/>
      <c r="Q30" s="82"/>
      <c r="R30" s="82"/>
      <c r="S30" s="82"/>
      <c r="T30" s="82"/>
      <c r="U30" s="82"/>
      <c r="V30" s="82"/>
      <c r="W30" s="82"/>
      <c r="X30" s="82"/>
      <c r="Y30" s="83"/>
      <c r="Z30" s="83"/>
      <c r="AA30" s="84"/>
      <c r="AB30" s="84"/>
      <c r="AC30" s="84"/>
      <c r="AD30" s="84"/>
      <c r="AE30" s="130"/>
    </row>
    <row r="31" spans="1:41" s="10" customFormat="1" ht="16.5" customHeight="1" x14ac:dyDescent="0.2">
      <c r="A31" s="641" t="s">
        <v>168</v>
      </c>
      <c r="B31" s="64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3"/>
    </row>
    <row r="32" spans="1:41" s="10" customFormat="1" ht="16.5" customHeight="1" x14ac:dyDescent="0.2">
      <c r="A32" s="641" t="s">
        <v>169</v>
      </c>
      <c r="B32" s="642"/>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3"/>
    </row>
    <row r="33" spans="1:41" s="10" customFormat="1" ht="16.5" customHeight="1" x14ac:dyDescent="0.2">
      <c r="A33" s="641" t="s">
        <v>170</v>
      </c>
      <c r="B33" s="642"/>
      <c r="C33" s="642"/>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3"/>
    </row>
    <row r="34" spans="1:41" s="10" customFormat="1" ht="16.5" customHeight="1" x14ac:dyDescent="0.2">
      <c r="A34" s="641" t="s">
        <v>171</v>
      </c>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3"/>
    </row>
    <row r="35" spans="1:41" s="10" customFormat="1" ht="16.5" customHeight="1" x14ac:dyDescent="0.2">
      <c r="A35" s="641" t="s">
        <v>172</v>
      </c>
      <c r="B35" s="642"/>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3"/>
    </row>
    <row r="36" spans="1:41" s="10" customFormat="1" ht="16.5" customHeight="1" x14ac:dyDescent="0.2">
      <c r="A36" s="641" t="s">
        <v>173</v>
      </c>
      <c r="B36" s="642"/>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3"/>
    </row>
    <row r="37" spans="1:41" s="10" customFormat="1" ht="16.5" customHeight="1" x14ac:dyDescent="0.2">
      <c r="A37" s="641" t="s">
        <v>216</v>
      </c>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3"/>
    </row>
    <row r="38" spans="1:41" s="78" customFormat="1" ht="16.5" customHeight="1" x14ac:dyDescent="0.2">
      <c r="A38" s="641" t="s">
        <v>217</v>
      </c>
      <c r="B38" s="642"/>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3"/>
    </row>
    <row r="39" spans="1:41" s="78" customFormat="1" ht="16.5" customHeight="1" x14ac:dyDescent="0.2">
      <c r="A39" s="641" t="s">
        <v>218</v>
      </c>
      <c r="B39" s="642"/>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3"/>
    </row>
    <row r="40" spans="1:41" s="78" customFormat="1" ht="4.5" customHeight="1" x14ac:dyDescent="0.2">
      <c r="A40" s="133"/>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4"/>
    </row>
    <row r="41" spans="1:41" s="78" customFormat="1" ht="18" customHeight="1" x14ac:dyDescent="0.2">
      <c r="A41" s="663" t="s">
        <v>63</v>
      </c>
      <c r="B41" s="668"/>
      <c r="C41" s="668"/>
      <c r="D41" s="668"/>
      <c r="E41" s="668"/>
      <c r="F41" s="668"/>
      <c r="G41" s="668"/>
      <c r="H41" s="666" t="s">
        <v>4</v>
      </c>
      <c r="I41" s="666"/>
      <c r="J41" s="666"/>
      <c r="K41" s="666"/>
      <c r="L41" s="666"/>
      <c r="M41" s="666"/>
      <c r="N41" s="666" t="s">
        <v>5</v>
      </c>
      <c r="O41" s="666"/>
      <c r="P41" s="666"/>
      <c r="Q41" s="666"/>
      <c r="R41" s="666"/>
      <c r="S41" s="666"/>
      <c r="T41" s="666" t="s">
        <v>6</v>
      </c>
      <c r="U41" s="666"/>
      <c r="V41" s="666"/>
      <c r="W41" s="666"/>
      <c r="X41" s="666"/>
      <c r="Y41" s="666"/>
      <c r="Z41" s="666" t="s">
        <v>7</v>
      </c>
      <c r="AA41" s="666"/>
      <c r="AB41" s="666"/>
      <c r="AC41" s="666"/>
      <c r="AD41" s="666"/>
      <c r="AE41" s="666"/>
    </row>
    <row r="42" spans="1:41" s="78" customFormat="1" ht="18" customHeight="1" x14ac:dyDescent="0.2">
      <c r="A42" s="664"/>
      <c r="B42" s="668"/>
      <c r="C42" s="668"/>
      <c r="D42" s="668"/>
      <c r="E42" s="668"/>
      <c r="F42" s="668"/>
      <c r="G42" s="668"/>
      <c r="H42" s="666" t="s">
        <v>164</v>
      </c>
      <c r="I42" s="666"/>
      <c r="J42" s="666"/>
      <c r="K42" s="666" t="s">
        <v>163</v>
      </c>
      <c r="L42" s="666"/>
      <c r="M42" s="666"/>
      <c r="N42" s="666" t="s">
        <v>164</v>
      </c>
      <c r="O42" s="666"/>
      <c r="P42" s="666"/>
      <c r="Q42" s="666" t="s">
        <v>163</v>
      </c>
      <c r="R42" s="666"/>
      <c r="S42" s="666"/>
      <c r="T42" s="666" t="s">
        <v>164</v>
      </c>
      <c r="U42" s="666"/>
      <c r="V42" s="666"/>
      <c r="W42" s="666" t="s">
        <v>163</v>
      </c>
      <c r="X42" s="666"/>
      <c r="Y42" s="666"/>
      <c r="Z42" s="666" t="s">
        <v>164</v>
      </c>
      <c r="AA42" s="666"/>
      <c r="AB42" s="666"/>
      <c r="AC42" s="666" t="s">
        <v>163</v>
      </c>
      <c r="AD42" s="666"/>
      <c r="AE42" s="666"/>
    </row>
    <row r="43" spans="1:41" s="78" customFormat="1" ht="18" customHeight="1" x14ac:dyDescent="0.2">
      <c r="A43" s="664"/>
      <c r="B43" s="666" t="s">
        <v>161</v>
      </c>
      <c r="C43" s="666"/>
      <c r="D43" s="666"/>
      <c r="E43" s="666"/>
      <c r="F43" s="666"/>
      <c r="G43" s="666"/>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row>
    <row r="44" spans="1:41" s="78" customFormat="1" ht="18" customHeight="1" x14ac:dyDescent="0.2">
      <c r="A44" s="665"/>
      <c r="B44" s="667" t="s">
        <v>162</v>
      </c>
      <c r="C44" s="667"/>
      <c r="D44" s="667"/>
      <c r="E44" s="667"/>
      <c r="F44" s="667"/>
      <c r="G44" s="667"/>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row>
    <row r="45" spans="1:41" s="78" customFormat="1" ht="18" customHeight="1" x14ac:dyDescent="0.2">
      <c r="A45" s="582" t="s">
        <v>28</v>
      </c>
      <c r="B45" s="671" t="s">
        <v>180</v>
      </c>
      <c r="C45" s="672"/>
      <c r="D45" s="672"/>
      <c r="E45" s="672"/>
      <c r="F45" s="672"/>
      <c r="G45" s="672"/>
      <c r="H45" s="672"/>
      <c r="I45" s="672"/>
      <c r="J45" s="672"/>
      <c r="K45" s="672"/>
      <c r="L45" s="672"/>
      <c r="M45" s="672"/>
      <c r="N45" s="672"/>
      <c r="O45" s="672"/>
      <c r="P45" s="672"/>
      <c r="Q45" s="672"/>
      <c r="R45" s="717"/>
      <c r="S45" s="718"/>
      <c r="T45" s="718"/>
      <c r="U45" s="718"/>
      <c r="V45" s="65" t="s">
        <v>3</v>
      </c>
      <c r="W45" s="719"/>
      <c r="X45" s="720"/>
      <c r="Y45" s="720"/>
      <c r="Z45" s="720"/>
      <c r="AA45" s="720"/>
      <c r="AB45" s="720"/>
      <c r="AC45" s="720"/>
      <c r="AD45" s="720"/>
      <c r="AE45" s="721"/>
    </row>
    <row r="46" spans="1:41" s="78" customFormat="1" ht="18" customHeight="1" x14ac:dyDescent="0.2">
      <c r="A46" s="583"/>
      <c r="B46" s="671" t="s">
        <v>177</v>
      </c>
      <c r="C46" s="672"/>
      <c r="D46" s="672"/>
      <c r="E46" s="672"/>
      <c r="F46" s="672"/>
      <c r="G46" s="672"/>
      <c r="H46" s="672"/>
      <c r="I46" s="672"/>
      <c r="J46" s="672"/>
      <c r="K46" s="672"/>
      <c r="L46" s="672"/>
      <c r="M46" s="672"/>
      <c r="N46" s="672"/>
      <c r="O46" s="672"/>
      <c r="P46" s="672"/>
      <c r="Q46" s="672"/>
      <c r="R46" s="717"/>
      <c r="S46" s="718"/>
      <c r="T46" s="718"/>
      <c r="U46" s="718"/>
      <c r="V46" s="65" t="s">
        <v>158</v>
      </c>
      <c r="W46" s="722"/>
      <c r="X46" s="723"/>
      <c r="Y46" s="723"/>
      <c r="Z46" s="723"/>
      <c r="AA46" s="723"/>
      <c r="AB46" s="723"/>
      <c r="AC46" s="723"/>
      <c r="AD46" s="723"/>
      <c r="AE46" s="724"/>
    </row>
    <row r="47" spans="1:41" ht="18" customHeight="1" x14ac:dyDescent="0.2">
      <c r="A47" s="583"/>
      <c r="B47" s="657" t="s">
        <v>165</v>
      </c>
      <c r="C47" s="658"/>
      <c r="D47" s="658"/>
      <c r="E47" s="659"/>
      <c r="F47" s="105" t="s">
        <v>29</v>
      </c>
      <c r="G47" s="105" t="s">
        <v>30</v>
      </c>
      <c r="H47" s="105" t="s">
        <v>31</v>
      </c>
      <c r="I47" s="105" t="s">
        <v>32</v>
      </c>
      <c r="J47" s="109" t="s">
        <v>33</v>
      </c>
      <c r="K47" s="105" t="s">
        <v>34</v>
      </c>
      <c r="L47" s="105" t="s">
        <v>35</v>
      </c>
      <c r="M47" s="105" t="s">
        <v>36</v>
      </c>
      <c r="N47" s="711" t="s">
        <v>131</v>
      </c>
      <c r="O47" s="712"/>
      <c r="P47" s="712"/>
      <c r="Q47" s="712"/>
      <c r="R47" s="712"/>
      <c r="S47" s="713"/>
      <c r="T47" s="681"/>
      <c r="U47" s="682"/>
      <c r="V47" s="682"/>
      <c r="W47" s="682"/>
      <c r="X47" s="682"/>
      <c r="Y47" s="682"/>
      <c r="Z47" s="682"/>
      <c r="AA47" s="682"/>
      <c r="AB47" s="682"/>
      <c r="AC47" s="682"/>
      <c r="AD47" s="682"/>
      <c r="AE47" s="683"/>
      <c r="AF47" s="80"/>
      <c r="AG47" s="80"/>
      <c r="AH47" s="80"/>
      <c r="AI47" s="80"/>
      <c r="AJ47" s="80"/>
      <c r="AK47" s="80"/>
      <c r="AL47" s="80"/>
      <c r="AM47" s="80"/>
      <c r="AN47" s="80"/>
      <c r="AO47" s="80"/>
    </row>
    <row r="48" spans="1:41" ht="22.5" customHeight="1" x14ac:dyDescent="0.2">
      <c r="A48" s="583"/>
      <c r="B48" s="673"/>
      <c r="C48" s="674"/>
      <c r="D48" s="674"/>
      <c r="E48" s="675"/>
      <c r="F48" s="110"/>
      <c r="G48" s="110"/>
      <c r="H48" s="110"/>
      <c r="I48" s="110"/>
      <c r="J48" s="110"/>
      <c r="K48" s="110"/>
      <c r="L48" s="110"/>
      <c r="M48" s="110"/>
      <c r="N48" s="714"/>
      <c r="O48" s="715"/>
      <c r="P48" s="715"/>
      <c r="Q48" s="715"/>
      <c r="R48" s="715"/>
      <c r="S48" s="716"/>
      <c r="T48" s="684"/>
      <c r="U48" s="685"/>
      <c r="V48" s="685"/>
      <c r="W48" s="685"/>
      <c r="X48" s="685"/>
      <c r="Y48" s="685"/>
      <c r="Z48" s="685"/>
      <c r="AA48" s="685"/>
      <c r="AB48" s="685"/>
      <c r="AC48" s="685"/>
      <c r="AD48" s="685"/>
      <c r="AE48" s="686"/>
      <c r="AF48" s="80"/>
      <c r="AG48" s="80"/>
      <c r="AH48" s="80"/>
      <c r="AI48" s="80"/>
      <c r="AJ48" s="80"/>
      <c r="AK48" s="80"/>
      <c r="AL48" s="80"/>
      <c r="AM48" s="80"/>
      <c r="AN48" s="80"/>
      <c r="AO48" s="80"/>
    </row>
    <row r="49" spans="1:41" ht="18" customHeight="1" x14ac:dyDescent="0.2">
      <c r="A49" s="583"/>
      <c r="B49" s="687" t="s">
        <v>13</v>
      </c>
      <c r="C49" s="688"/>
      <c r="D49" s="688"/>
      <c r="E49" s="689"/>
      <c r="F49" s="585" t="s">
        <v>132</v>
      </c>
      <c r="G49" s="586"/>
      <c r="H49" s="586"/>
      <c r="I49" s="590"/>
      <c r="J49" s="85"/>
      <c r="K49" s="86" t="s">
        <v>133</v>
      </c>
      <c r="L49" s="140"/>
      <c r="M49" s="88" t="s">
        <v>134</v>
      </c>
      <c r="N49" s="86" t="s">
        <v>135</v>
      </c>
      <c r="O49" s="87"/>
      <c r="P49" s="86" t="s">
        <v>133</v>
      </c>
      <c r="Q49" s="140"/>
      <c r="R49" s="106" t="s">
        <v>134</v>
      </c>
      <c r="S49" s="89"/>
      <c r="T49" s="80"/>
      <c r="U49" s="80"/>
      <c r="V49" s="80"/>
      <c r="W49" s="80"/>
      <c r="X49" s="80"/>
      <c r="Y49" s="80"/>
      <c r="Z49" s="80"/>
      <c r="AA49" s="80"/>
      <c r="AB49" s="80"/>
      <c r="AC49" s="80"/>
      <c r="AD49" s="80"/>
      <c r="AE49" s="125"/>
      <c r="AG49" s="80"/>
      <c r="AH49" s="80"/>
      <c r="AI49" s="80"/>
      <c r="AJ49" s="80"/>
      <c r="AK49" s="80"/>
      <c r="AL49" s="80"/>
      <c r="AM49" s="80"/>
      <c r="AN49" s="80"/>
      <c r="AO49" s="80"/>
    </row>
    <row r="50" spans="1:41" ht="18" customHeight="1" x14ac:dyDescent="0.2">
      <c r="A50" s="583"/>
      <c r="B50" s="690"/>
      <c r="C50" s="691"/>
      <c r="D50" s="691"/>
      <c r="E50" s="692"/>
      <c r="F50" s="585" t="s">
        <v>136</v>
      </c>
      <c r="G50" s="586"/>
      <c r="H50" s="586"/>
      <c r="I50" s="590"/>
      <c r="J50" s="85"/>
      <c r="K50" s="86" t="s">
        <v>133</v>
      </c>
      <c r="L50" s="140"/>
      <c r="M50" s="88" t="s">
        <v>134</v>
      </c>
      <c r="N50" s="86" t="s">
        <v>135</v>
      </c>
      <c r="O50" s="87"/>
      <c r="P50" s="86" t="s">
        <v>133</v>
      </c>
      <c r="Q50" s="140"/>
      <c r="R50" s="106" t="s">
        <v>134</v>
      </c>
      <c r="S50" s="90"/>
      <c r="T50" s="80"/>
      <c r="U50" s="80"/>
      <c r="V50" s="80"/>
      <c r="W50" s="80"/>
      <c r="X50" s="80"/>
      <c r="Y50" s="80"/>
      <c r="Z50" s="80"/>
      <c r="AA50" s="80"/>
      <c r="AB50" s="80"/>
      <c r="AC50" s="80"/>
      <c r="AD50" s="80"/>
      <c r="AE50" s="125"/>
      <c r="AG50" s="80"/>
      <c r="AH50" s="80"/>
      <c r="AI50" s="80"/>
      <c r="AJ50" s="80"/>
      <c r="AK50" s="80"/>
      <c r="AL50" s="80"/>
      <c r="AM50" s="80"/>
      <c r="AN50" s="80"/>
      <c r="AO50" s="80"/>
    </row>
    <row r="51" spans="1:41" ht="18" customHeight="1" x14ac:dyDescent="0.2">
      <c r="A51" s="583"/>
      <c r="B51" s="690"/>
      <c r="C51" s="691"/>
      <c r="D51" s="691"/>
      <c r="E51" s="692"/>
      <c r="F51" s="652" t="s">
        <v>137</v>
      </c>
      <c r="G51" s="653"/>
      <c r="H51" s="653"/>
      <c r="I51" s="654"/>
      <c r="J51" s="85"/>
      <c r="K51" s="86" t="s">
        <v>133</v>
      </c>
      <c r="L51" s="140"/>
      <c r="M51" s="88" t="s">
        <v>134</v>
      </c>
      <c r="N51" s="86" t="s">
        <v>135</v>
      </c>
      <c r="O51" s="87"/>
      <c r="P51" s="86" t="s">
        <v>133</v>
      </c>
      <c r="Q51" s="140"/>
      <c r="R51" s="106" t="s">
        <v>134</v>
      </c>
      <c r="S51" s="90"/>
      <c r="T51" s="80"/>
      <c r="U51" s="80"/>
      <c r="V51" s="80"/>
      <c r="W51" s="80"/>
      <c r="X51" s="80"/>
      <c r="Y51" s="80"/>
      <c r="Z51" s="80"/>
      <c r="AA51" s="80"/>
      <c r="AB51" s="80"/>
      <c r="AC51" s="80"/>
      <c r="AD51" s="80"/>
      <c r="AE51" s="125"/>
      <c r="AG51" s="80"/>
      <c r="AH51" s="80"/>
      <c r="AI51" s="80"/>
      <c r="AJ51" s="80"/>
      <c r="AK51" s="80"/>
      <c r="AL51" s="80"/>
      <c r="AM51" s="80"/>
      <c r="AN51" s="80"/>
      <c r="AO51" s="80"/>
    </row>
    <row r="52" spans="1:41" ht="18" customHeight="1" x14ac:dyDescent="0.2">
      <c r="A52" s="583"/>
      <c r="B52" s="690"/>
      <c r="C52" s="691"/>
      <c r="D52" s="691"/>
      <c r="E52" s="692"/>
      <c r="F52" s="652" t="s">
        <v>8</v>
      </c>
      <c r="G52" s="653"/>
      <c r="H52" s="653"/>
      <c r="I52" s="654"/>
      <c r="J52" s="85"/>
      <c r="K52" s="86" t="s">
        <v>133</v>
      </c>
      <c r="L52" s="140"/>
      <c r="M52" s="88" t="s">
        <v>134</v>
      </c>
      <c r="N52" s="86" t="s">
        <v>135</v>
      </c>
      <c r="O52" s="87"/>
      <c r="P52" s="86" t="s">
        <v>133</v>
      </c>
      <c r="Q52" s="140"/>
      <c r="R52" s="106" t="s">
        <v>134</v>
      </c>
      <c r="S52" s="107"/>
      <c r="T52" s="108"/>
      <c r="U52" s="108"/>
      <c r="V52" s="108"/>
      <c r="W52" s="108"/>
      <c r="X52" s="108"/>
      <c r="Y52" s="108"/>
      <c r="Z52" s="108"/>
      <c r="AA52" s="108"/>
      <c r="AB52" s="108"/>
      <c r="AC52" s="108"/>
      <c r="AD52" s="108"/>
      <c r="AE52" s="126"/>
      <c r="AF52" s="80"/>
      <c r="AG52" s="80"/>
      <c r="AH52" s="80"/>
      <c r="AI52" s="80"/>
      <c r="AJ52" s="80"/>
      <c r="AK52" s="80"/>
      <c r="AL52" s="80"/>
      <c r="AM52" s="80"/>
      <c r="AN52" s="80"/>
      <c r="AO52" s="80"/>
    </row>
    <row r="53" spans="1:41" ht="18" customHeight="1" x14ac:dyDescent="0.2">
      <c r="A53" s="583"/>
      <c r="B53" s="693"/>
      <c r="C53" s="694"/>
      <c r="D53" s="694"/>
      <c r="E53" s="695"/>
      <c r="F53" s="585" t="s">
        <v>37</v>
      </c>
      <c r="G53" s="586"/>
      <c r="H53" s="586"/>
      <c r="I53" s="590"/>
      <c r="J53" s="696"/>
      <c r="K53" s="697"/>
      <c r="L53" s="697"/>
      <c r="M53" s="697"/>
      <c r="N53" s="697"/>
      <c r="O53" s="697"/>
      <c r="P53" s="697"/>
      <c r="Q53" s="697"/>
      <c r="R53" s="697"/>
      <c r="S53" s="697"/>
      <c r="T53" s="697"/>
      <c r="U53" s="697"/>
      <c r="V53" s="697"/>
      <c r="W53" s="697"/>
      <c r="X53" s="697"/>
      <c r="Y53" s="697"/>
      <c r="Z53" s="697"/>
      <c r="AA53" s="697"/>
      <c r="AB53" s="697"/>
      <c r="AC53" s="697"/>
      <c r="AD53" s="697"/>
      <c r="AE53" s="698"/>
      <c r="AF53" s="80"/>
      <c r="AG53" s="80"/>
      <c r="AH53" s="80"/>
      <c r="AI53" s="80"/>
      <c r="AJ53" s="80"/>
      <c r="AK53" s="80"/>
      <c r="AL53" s="80"/>
      <c r="AM53" s="80"/>
      <c r="AN53" s="80"/>
      <c r="AO53" s="80"/>
    </row>
    <row r="54" spans="1:41" ht="18" customHeight="1" x14ac:dyDescent="0.2">
      <c r="A54" s="583"/>
      <c r="B54" s="571" t="s">
        <v>38</v>
      </c>
      <c r="C54" s="572"/>
      <c r="D54" s="572"/>
      <c r="E54" s="573"/>
      <c r="F54" s="699" t="s">
        <v>138</v>
      </c>
      <c r="G54" s="700"/>
      <c r="H54" s="700"/>
      <c r="I54" s="700"/>
      <c r="J54" s="700"/>
      <c r="K54" s="700"/>
      <c r="L54" s="701"/>
      <c r="M54" s="702" t="s">
        <v>226</v>
      </c>
      <c r="N54" s="703"/>
      <c r="O54" s="703"/>
      <c r="P54" s="703"/>
      <c r="Q54" s="703"/>
      <c r="R54" s="703"/>
      <c r="S54" s="703"/>
      <c r="T54" s="703"/>
      <c r="U54" s="703"/>
      <c r="V54" s="703"/>
      <c r="W54" s="703"/>
      <c r="X54" s="703"/>
      <c r="Y54" s="703"/>
      <c r="Z54" s="703"/>
      <c r="AA54" s="703"/>
      <c r="AB54" s="703"/>
      <c r="AC54" s="703"/>
      <c r="AD54" s="703"/>
      <c r="AE54" s="704"/>
      <c r="AF54" s="80"/>
      <c r="AG54" s="80"/>
      <c r="AH54" s="80"/>
      <c r="AI54" s="80"/>
      <c r="AJ54" s="80"/>
      <c r="AK54" s="80"/>
      <c r="AL54" s="80"/>
      <c r="AM54" s="80"/>
      <c r="AN54" s="80"/>
      <c r="AO54" s="80"/>
    </row>
    <row r="55" spans="1:41" ht="18" customHeight="1" x14ac:dyDescent="0.2">
      <c r="A55" s="583"/>
      <c r="B55" s="577"/>
      <c r="C55" s="578"/>
      <c r="D55" s="578"/>
      <c r="E55" s="579"/>
      <c r="F55" s="705" t="s">
        <v>14</v>
      </c>
      <c r="G55" s="706"/>
      <c r="H55" s="706"/>
      <c r="I55" s="706"/>
      <c r="J55" s="706"/>
      <c r="K55" s="706"/>
      <c r="L55" s="707"/>
      <c r="M55" s="708" t="s">
        <v>62</v>
      </c>
      <c r="N55" s="709"/>
      <c r="O55" s="709"/>
      <c r="P55" s="709"/>
      <c r="Q55" s="709"/>
      <c r="R55" s="709"/>
      <c r="S55" s="709"/>
      <c r="T55" s="709"/>
      <c r="U55" s="709"/>
      <c r="V55" s="709"/>
      <c r="W55" s="709"/>
      <c r="X55" s="709"/>
      <c r="Y55" s="709"/>
      <c r="Z55" s="709"/>
      <c r="AA55" s="709"/>
      <c r="AB55" s="709"/>
      <c r="AC55" s="709"/>
      <c r="AD55" s="709"/>
      <c r="AE55" s="710"/>
      <c r="AF55" s="80"/>
      <c r="AG55" s="80"/>
      <c r="AH55" s="80"/>
      <c r="AI55" s="80"/>
      <c r="AJ55" s="80"/>
      <c r="AK55" s="80"/>
      <c r="AL55" s="80"/>
      <c r="AM55" s="80"/>
      <c r="AN55" s="80"/>
      <c r="AO55" s="80"/>
    </row>
    <row r="56" spans="1:41" ht="18" customHeight="1" x14ac:dyDescent="0.2">
      <c r="A56" s="583"/>
      <c r="B56" s="652" t="s">
        <v>139</v>
      </c>
      <c r="C56" s="653"/>
      <c r="D56" s="653"/>
      <c r="E56" s="654"/>
      <c r="F56" s="638"/>
      <c r="G56" s="639"/>
      <c r="H56" s="639"/>
      <c r="I56" s="639"/>
      <c r="J56" s="639"/>
      <c r="K56" s="639"/>
      <c r="L56" s="639"/>
      <c r="M56" s="639"/>
      <c r="N56" s="639"/>
      <c r="O56" s="639"/>
      <c r="P56" s="639"/>
      <c r="Q56" s="639"/>
      <c r="R56" s="639"/>
      <c r="S56" s="639"/>
      <c r="T56" s="639"/>
      <c r="U56" s="639"/>
      <c r="V56" s="639"/>
      <c r="W56" s="639"/>
      <c r="X56" s="639"/>
      <c r="Y56" s="639"/>
      <c r="Z56" s="639"/>
      <c r="AA56" s="639"/>
      <c r="AB56" s="639"/>
      <c r="AC56" s="639"/>
      <c r="AD56" s="639"/>
      <c r="AE56" s="640"/>
      <c r="AF56" s="80"/>
      <c r="AG56" s="80"/>
      <c r="AH56" s="80"/>
      <c r="AI56" s="80"/>
      <c r="AJ56" s="80"/>
      <c r="AK56" s="80"/>
      <c r="AL56" s="80"/>
      <c r="AM56" s="80"/>
      <c r="AN56" s="80"/>
      <c r="AO56" s="80"/>
    </row>
    <row r="57" spans="1:41" ht="18" customHeight="1" x14ac:dyDescent="0.2">
      <c r="A57" s="583"/>
      <c r="B57" s="657" t="s">
        <v>140</v>
      </c>
      <c r="C57" s="658"/>
      <c r="D57" s="658"/>
      <c r="E57" s="659"/>
      <c r="F57" s="585" t="s">
        <v>141</v>
      </c>
      <c r="G57" s="590"/>
      <c r="H57" s="676" t="s">
        <v>142</v>
      </c>
      <c r="I57" s="677"/>
      <c r="J57" s="677"/>
      <c r="K57" s="678"/>
      <c r="L57" s="679" t="s">
        <v>143</v>
      </c>
      <c r="M57" s="680"/>
      <c r="N57" s="676"/>
      <c r="O57" s="677"/>
      <c r="P57" s="677"/>
      <c r="Q57" s="678"/>
      <c r="R57" s="679" t="s">
        <v>144</v>
      </c>
      <c r="S57" s="680"/>
      <c r="T57" s="676"/>
      <c r="U57" s="677"/>
      <c r="V57" s="677"/>
      <c r="W57" s="678"/>
      <c r="X57" s="679" t="s">
        <v>145</v>
      </c>
      <c r="Y57" s="680"/>
      <c r="Z57" s="676"/>
      <c r="AA57" s="677"/>
      <c r="AB57" s="677"/>
      <c r="AC57" s="678"/>
      <c r="AD57" s="91"/>
      <c r="AE57" s="139"/>
      <c r="AF57" s="80"/>
      <c r="AG57" s="80"/>
      <c r="AH57" s="80"/>
      <c r="AI57" s="80"/>
      <c r="AJ57" s="80"/>
      <c r="AK57" s="80"/>
      <c r="AL57" s="80"/>
      <c r="AM57" s="80"/>
      <c r="AN57" s="80"/>
      <c r="AO57" s="80"/>
    </row>
    <row r="58" spans="1:41" ht="18" customHeight="1" x14ac:dyDescent="0.2">
      <c r="A58" s="584"/>
      <c r="B58" s="673"/>
      <c r="C58" s="674"/>
      <c r="D58" s="674"/>
      <c r="E58" s="675"/>
      <c r="F58" s="585" t="s">
        <v>37</v>
      </c>
      <c r="G58" s="590"/>
      <c r="H58" s="638"/>
      <c r="I58" s="639"/>
      <c r="J58" s="639"/>
      <c r="K58" s="639"/>
      <c r="L58" s="639"/>
      <c r="M58" s="639"/>
      <c r="N58" s="639"/>
      <c r="O58" s="639"/>
      <c r="P58" s="639"/>
      <c r="Q58" s="639"/>
      <c r="R58" s="639"/>
      <c r="S58" s="639"/>
      <c r="T58" s="639"/>
      <c r="U58" s="639"/>
      <c r="V58" s="639"/>
      <c r="W58" s="639"/>
      <c r="X58" s="639"/>
      <c r="Y58" s="639"/>
      <c r="Z58" s="639"/>
      <c r="AA58" s="639"/>
      <c r="AB58" s="639"/>
      <c r="AC58" s="639"/>
      <c r="AD58" s="639"/>
      <c r="AE58" s="640"/>
      <c r="AF58" s="80"/>
      <c r="AG58" s="80"/>
      <c r="AH58" s="80"/>
      <c r="AI58" s="80"/>
      <c r="AJ58" s="80"/>
      <c r="AK58" s="80"/>
      <c r="AL58" s="80"/>
      <c r="AM58" s="80"/>
      <c r="AN58" s="80"/>
      <c r="AO58" s="80"/>
    </row>
    <row r="59" spans="1:41" ht="18" customHeight="1" x14ac:dyDescent="0.2">
      <c r="A59" s="585" t="s">
        <v>15</v>
      </c>
      <c r="B59" s="586"/>
      <c r="C59" s="586"/>
      <c r="D59" s="586"/>
      <c r="E59" s="590"/>
      <c r="F59" s="619" t="s">
        <v>16</v>
      </c>
      <c r="G59" s="619"/>
      <c r="H59" s="619"/>
      <c r="I59" s="619"/>
      <c r="J59" s="619"/>
      <c r="K59" s="619"/>
      <c r="L59" s="619"/>
      <c r="M59" s="619"/>
      <c r="N59" s="619"/>
      <c r="O59" s="619"/>
      <c r="P59" s="619"/>
      <c r="Q59" s="619"/>
      <c r="R59" s="619"/>
      <c r="S59" s="619"/>
      <c r="T59" s="619"/>
      <c r="U59" s="619"/>
      <c r="V59" s="619"/>
      <c r="W59" s="619"/>
      <c r="X59" s="619"/>
      <c r="Y59" s="619"/>
      <c r="Z59" s="619"/>
      <c r="AA59" s="619"/>
      <c r="AB59" s="619"/>
      <c r="AC59" s="619"/>
      <c r="AD59" s="619"/>
      <c r="AE59" s="620"/>
      <c r="AF59" s="80"/>
      <c r="AG59" s="80"/>
      <c r="AH59" s="80"/>
      <c r="AI59" s="80"/>
      <c r="AJ59" s="80"/>
      <c r="AK59" s="80"/>
      <c r="AL59" s="80"/>
      <c r="AM59" s="80"/>
      <c r="AN59" s="80"/>
      <c r="AO59" s="80"/>
    </row>
    <row r="60" spans="1:41" ht="6" customHeight="1" x14ac:dyDescent="0.2">
      <c r="A60" s="92"/>
      <c r="B60" s="92"/>
      <c r="C60" s="92"/>
      <c r="D60" s="92"/>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80"/>
      <c r="AG60" s="80"/>
      <c r="AH60" s="80"/>
      <c r="AI60" s="80"/>
      <c r="AJ60" s="80"/>
      <c r="AK60" s="80"/>
      <c r="AL60" s="80"/>
      <c r="AM60" s="80"/>
      <c r="AN60" s="80"/>
      <c r="AO60" s="80"/>
    </row>
    <row r="61" spans="1:41" ht="14.25" customHeight="1" x14ac:dyDescent="0.2">
      <c r="A61" s="94" t="s">
        <v>146</v>
      </c>
      <c r="B61" s="95" t="s">
        <v>147</v>
      </c>
      <c r="C61" s="96" t="s">
        <v>148</v>
      </c>
      <c r="D61" s="97"/>
      <c r="E61" s="98"/>
      <c r="F61" s="99"/>
      <c r="G61" s="99"/>
      <c r="H61" s="99"/>
      <c r="I61" s="99"/>
      <c r="J61" s="99"/>
      <c r="K61" s="99"/>
      <c r="L61" s="99"/>
      <c r="M61" s="99"/>
      <c r="N61" s="99"/>
      <c r="O61" s="99"/>
      <c r="P61" s="99"/>
      <c r="Q61" s="99"/>
      <c r="R61" s="99"/>
      <c r="S61" s="99"/>
      <c r="T61" s="99"/>
      <c r="U61" s="99"/>
      <c r="V61" s="99"/>
      <c r="W61" s="99"/>
      <c r="X61" s="99"/>
      <c r="Y61" s="98"/>
      <c r="Z61" s="98"/>
      <c r="AA61" s="98"/>
      <c r="AB61" s="98"/>
      <c r="AC61" s="98"/>
      <c r="AD61" s="98"/>
      <c r="AE61" s="98"/>
      <c r="AF61" s="80"/>
      <c r="AG61" s="80"/>
      <c r="AH61" s="80"/>
      <c r="AI61" s="80"/>
      <c r="AJ61" s="80"/>
      <c r="AK61" s="80"/>
      <c r="AL61" s="80"/>
      <c r="AM61" s="80"/>
      <c r="AN61" s="80"/>
      <c r="AO61" s="80"/>
    </row>
    <row r="62" spans="1:41" ht="14.25" customHeight="1" x14ac:dyDescent="0.2">
      <c r="A62" s="94"/>
      <c r="B62" s="95" t="s">
        <v>147</v>
      </c>
      <c r="C62" s="94" t="s">
        <v>181</v>
      </c>
      <c r="D62" s="96"/>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80"/>
      <c r="AG62" s="80"/>
      <c r="AH62" s="80"/>
      <c r="AI62" s="80"/>
      <c r="AJ62" s="80"/>
      <c r="AK62" s="80"/>
      <c r="AL62" s="80"/>
      <c r="AM62" s="80"/>
      <c r="AN62" s="80"/>
      <c r="AO62" s="80"/>
    </row>
    <row r="63" spans="1:41" s="101" customFormat="1" ht="14.25" customHeight="1" x14ac:dyDescent="0.2">
      <c r="C63" s="98" t="s">
        <v>182</v>
      </c>
    </row>
    <row r="64" spans="1:41" s="101" customFormat="1" ht="14.25" customHeight="1" x14ac:dyDescent="0.2"/>
    <row r="65" spans="4:25" s="102" customFormat="1" ht="14.25" customHeight="1" x14ac:dyDescent="0.2">
      <c r="Y65" s="103"/>
    </row>
    <row r="66" spans="4:25" s="102" customFormat="1" ht="14.25" customHeight="1" x14ac:dyDescent="0.2"/>
    <row r="67" spans="4:25" x14ac:dyDescent="0.2">
      <c r="D67" s="97"/>
    </row>
    <row r="68" spans="4:25" x14ac:dyDescent="0.2">
      <c r="D68" s="97"/>
    </row>
  </sheetData>
  <mergeCells count="140">
    <mergeCell ref="B30:C30"/>
    <mergeCell ref="A39:AE39"/>
    <mergeCell ref="A37:AE37"/>
    <mergeCell ref="A32:AE32"/>
    <mergeCell ref="A33:AE33"/>
    <mergeCell ref="A34:AE34"/>
    <mergeCell ref="A27:E27"/>
    <mergeCell ref="F27:K27"/>
    <mergeCell ref="A28:Q28"/>
    <mergeCell ref="R28:U28"/>
    <mergeCell ref="A38:AE38"/>
    <mergeCell ref="B47:E48"/>
    <mergeCell ref="N47:S48"/>
    <mergeCell ref="H41:M41"/>
    <mergeCell ref="H43:J43"/>
    <mergeCell ref="K43:M43"/>
    <mergeCell ref="N41:S41"/>
    <mergeCell ref="R45:U45"/>
    <mergeCell ref="R46:U46"/>
    <mergeCell ref="W45:AE46"/>
    <mergeCell ref="H42:J42"/>
    <mergeCell ref="K42:M42"/>
    <mergeCell ref="A45:A58"/>
    <mergeCell ref="N42:P42"/>
    <mergeCell ref="Q42:S42"/>
    <mergeCell ref="T42:V42"/>
    <mergeCell ref="W42:Y42"/>
    <mergeCell ref="Z42:AB42"/>
    <mergeCell ref="AC42:AE42"/>
    <mergeCell ref="T41:Y41"/>
    <mergeCell ref="T47:AE48"/>
    <mergeCell ref="B49:E53"/>
    <mergeCell ref="F53:I53"/>
    <mergeCell ref="J53:AE53"/>
    <mergeCell ref="W44:Y44"/>
    <mergeCell ref="Z44:AB44"/>
    <mergeCell ref="AC44:AE44"/>
    <mergeCell ref="Q43:S43"/>
    <mergeCell ref="N43:P43"/>
    <mergeCell ref="X57:Y57"/>
    <mergeCell ref="B54:E55"/>
    <mergeCell ref="F54:L54"/>
    <mergeCell ref="M54:AE54"/>
    <mergeCell ref="F55:L55"/>
    <mergeCell ref="M55:AE55"/>
    <mergeCell ref="Z57:AC57"/>
    <mergeCell ref="A59:E59"/>
    <mergeCell ref="F59:AE59"/>
    <mergeCell ref="T43:V43"/>
    <mergeCell ref="W43:Y43"/>
    <mergeCell ref="Z43:AB43"/>
    <mergeCell ref="AC43:AE43"/>
    <mergeCell ref="H44:J44"/>
    <mergeCell ref="K44:M44"/>
    <mergeCell ref="N44:P44"/>
    <mergeCell ref="Q44:S44"/>
    <mergeCell ref="T44:V44"/>
    <mergeCell ref="F52:I52"/>
    <mergeCell ref="F51:I51"/>
    <mergeCell ref="F50:I50"/>
    <mergeCell ref="F49:I49"/>
    <mergeCell ref="B46:Q46"/>
    <mergeCell ref="B45:Q45"/>
    <mergeCell ref="B57:E58"/>
    <mergeCell ref="F57:G57"/>
    <mergeCell ref="H57:K57"/>
    <mergeCell ref="L57:M57"/>
    <mergeCell ref="N57:Q57"/>
    <mergeCell ref="R57:S57"/>
    <mergeCell ref="T57:W57"/>
    <mergeCell ref="F58:G58"/>
    <mergeCell ref="H58:AE58"/>
    <mergeCell ref="A35:AE35"/>
    <mergeCell ref="A36:AE36"/>
    <mergeCell ref="AA27:AD27"/>
    <mergeCell ref="O27:Z27"/>
    <mergeCell ref="L27:N27"/>
    <mergeCell ref="A29:AE29"/>
    <mergeCell ref="A7:AE7"/>
    <mergeCell ref="A8:AE8"/>
    <mergeCell ref="B56:E56"/>
    <mergeCell ref="F56:AE56"/>
    <mergeCell ref="W28:AE28"/>
    <mergeCell ref="A31:AE31"/>
    <mergeCell ref="B24:I25"/>
    <mergeCell ref="J24:N24"/>
    <mergeCell ref="O24:AE24"/>
    <mergeCell ref="J25:N25"/>
    <mergeCell ref="O25:AE25"/>
    <mergeCell ref="A41:A44"/>
    <mergeCell ref="B43:G43"/>
    <mergeCell ref="B44:G44"/>
    <mergeCell ref="B41:G42"/>
    <mergeCell ref="Z41:AE41"/>
    <mergeCell ref="W18:Z18"/>
    <mergeCell ref="B19:E20"/>
    <mergeCell ref="F19:L20"/>
    <mergeCell ref="O19:Q20"/>
    <mergeCell ref="T19:V20"/>
    <mergeCell ref="Y19:AE20"/>
    <mergeCell ref="A18:A26"/>
    <mergeCell ref="B18:E18"/>
    <mergeCell ref="F18:L18"/>
    <mergeCell ref="M18:N21"/>
    <mergeCell ref="O18:R18"/>
    <mergeCell ref="S18:U18"/>
    <mergeCell ref="B21:E21"/>
    <mergeCell ref="O21:U21"/>
    <mergeCell ref="B26:I26"/>
    <mergeCell ref="J26:N26"/>
    <mergeCell ref="O26:AE26"/>
    <mergeCell ref="V21:AE21"/>
    <mergeCell ref="B22:N22"/>
    <mergeCell ref="B23:N23"/>
    <mergeCell ref="O22:AE23"/>
    <mergeCell ref="F21:G21"/>
    <mergeCell ref="A2:D2"/>
    <mergeCell ref="E2:AE2"/>
    <mergeCell ref="A3:AE3"/>
    <mergeCell ref="B10:E10"/>
    <mergeCell ref="F10:AE10"/>
    <mergeCell ref="B11:E11"/>
    <mergeCell ref="F11:AE11"/>
    <mergeCell ref="B12:E15"/>
    <mergeCell ref="F15:L15"/>
    <mergeCell ref="M15:AE15"/>
    <mergeCell ref="A10:A17"/>
    <mergeCell ref="B16:E17"/>
    <mergeCell ref="F17:I17"/>
    <mergeCell ref="J17:AE17"/>
    <mergeCell ref="F16:I16"/>
    <mergeCell ref="J16:R16"/>
    <mergeCell ref="S16:V16"/>
    <mergeCell ref="W16:AE16"/>
    <mergeCell ref="F12:I12"/>
    <mergeCell ref="J12:L12"/>
    <mergeCell ref="N12:Q12"/>
    <mergeCell ref="F13:H14"/>
    <mergeCell ref="K13:O14"/>
    <mergeCell ref="R13:AE14"/>
  </mergeCells>
  <phoneticPr fontId="11"/>
  <printOptions horizontalCentered="1"/>
  <pageMargins left="0.31496062992125984" right="0.23622047244094491" top="0.39" bottom="0.19685039370078741" header="0.51181102362204722" footer="0.37"/>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63"/>
  <sheetViews>
    <sheetView view="pageBreakPreview" zoomScale="78" zoomScaleNormal="100" zoomScaleSheetLayoutView="78" workbookViewId="0">
      <selection activeCell="A2" sqref="A2:D2"/>
    </sheetView>
  </sheetViews>
  <sheetFormatPr defaultColWidth="9" defaultRowHeight="13" x14ac:dyDescent="0.2"/>
  <cols>
    <col min="1" max="1" width="5.33203125" style="73" customWidth="1"/>
    <col min="2" max="31" width="3.08203125" style="73" customWidth="1"/>
    <col min="32" max="41" width="2.58203125" style="73" customWidth="1"/>
    <col min="42" max="42" width="2.75" style="73" customWidth="1"/>
    <col min="43" max="43" width="2.58203125" style="73" customWidth="1"/>
    <col min="44" max="44" width="2.75" style="73" customWidth="1"/>
    <col min="45" max="64" width="2.58203125" style="73" customWidth="1"/>
    <col min="65" max="16384" width="9" style="73"/>
  </cols>
  <sheetData>
    <row r="1" spans="1:41" ht="7.5" customHeight="1" x14ac:dyDescent="0.2"/>
    <row r="2" spans="1:41" ht="18" customHeight="1" x14ac:dyDescent="0.2">
      <c r="A2" s="554" t="s">
        <v>166</v>
      </c>
      <c r="B2" s="555"/>
      <c r="C2" s="555"/>
      <c r="D2" s="556"/>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row>
    <row r="3" spans="1:41" ht="18" customHeight="1" x14ac:dyDescent="0.2">
      <c r="A3" s="558" t="s">
        <v>167</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row>
    <row r="4" spans="1:41" ht="8.25" customHeight="1" thickBot="1" x14ac:dyDescent="0.25">
      <c r="A4" s="74"/>
      <c r="B4" s="75"/>
      <c r="C4" s="75"/>
      <c r="D4" s="75"/>
      <c r="E4" s="75"/>
      <c r="F4" s="5"/>
      <c r="G4" s="75"/>
      <c r="H4" s="75"/>
      <c r="I4" s="75"/>
      <c r="J4" s="75"/>
      <c r="K4" s="75"/>
      <c r="L4" s="75"/>
      <c r="M4" s="75"/>
      <c r="N4" s="75"/>
      <c r="O4" s="75"/>
      <c r="P4" s="75"/>
      <c r="Q4" s="75"/>
      <c r="R4" s="75"/>
      <c r="S4" s="75"/>
      <c r="T4" s="75"/>
      <c r="U4" s="75"/>
      <c r="V4" s="75"/>
      <c r="W4" s="75"/>
      <c r="X4" s="75"/>
      <c r="Y4" s="75"/>
      <c r="Z4" s="75"/>
      <c r="AA4" s="75"/>
      <c r="AB4" s="75"/>
      <c r="AC4" s="75"/>
    </row>
    <row r="5" spans="1:41" ht="18.75" customHeight="1" x14ac:dyDescent="0.2">
      <c r="A5" s="742" t="s">
        <v>175</v>
      </c>
      <c r="B5" s="743"/>
      <c r="C5" s="743"/>
      <c r="D5" s="743"/>
      <c r="E5" s="744"/>
      <c r="F5" s="736"/>
      <c r="G5" s="737"/>
      <c r="H5" s="737"/>
      <c r="I5" s="737"/>
      <c r="J5" s="737"/>
      <c r="K5" s="737"/>
      <c r="L5" s="737"/>
      <c r="M5" s="737"/>
      <c r="N5" s="737"/>
      <c r="O5" s="737"/>
      <c r="P5" s="737"/>
      <c r="Q5" s="737"/>
      <c r="R5" s="737"/>
      <c r="S5" s="737"/>
      <c r="T5" s="737"/>
      <c r="U5" s="737"/>
      <c r="V5" s="737"/>
      <c r="W5" s="737"/>
      <c r="X5" s="737"/>
      <c r="Y5" s="737"/>
      <c r="Z5" s="737"/>
      <c r="AA5" s="737"/>
      <c r="AB5" s="737"/>
      <c r="AC5" s="737"/>
      <c r="AD5" s="737"/>
      <c r="AE5" s="738"/>
      <c r="AF5" s="80"/>
      <c r="AG5" s="80"/>
      <c r="AH5" s="80"/>
      <c r="AI5" s="80"/>
      <c r="AJ5" s="80"/>
      <c r="AK5" s="80"/>
      <c r="AL5" s="80"/>
      <c r="AM5" s="80"/>
      <c r="AN5" s="80"/>
      <c r="AO5" s="80"/>
    </row>
    <row r="6" spans="1:41" ht="26.25" customHeight="1" thickBot="1" x14ac:dyDescent="0.25">
      <c r="A6" s="745" t="s">
        <v>174</v>
      </c>
      <c r="B6" s="746"/>
      <c r="C6" s="746"/>
      <c r="D6" s="746"/>
      <c r="E6" s="747"/>
      <c r="F6" s="739"/>
      <c r="G6" s="740"/>
      <c r="H6" s="740"/>
      <c r="I6" s="740"/>
      <c r="J6" s="740"/>
      <c r="K6" s="740"/>
      <c r="L6" s="740"/>
      <c r="M6" s="740"/>
      <c r="N6" s="740"/>
      <c r="O6" s="740"/>
      <c r="P6" s="740"/>
      <c r="Q6" s="740"/>
      <c r="R6" s="740"/>
      <c r="S6" s="740"/>
      <c r="T6" s="740"/>
      <c r="U6" s="740"/>
      <c r="V6" s="740"/>
      <c r="W6" s="740"/>
      <c r="X6" s="740"/>
      <c r="Y6" s="740"/>
      <c r="Z6" s="740"/>
      <c r="AA6" s="740"/>
      <c r="AB6" s="740"/>
      <c r="AC6" s="740"/>
      <c r="AD6" s="740"/>
      <c r="AE6" s="741"/>
      <c r="AF6" s="80"/>
      <c r="AG6" s="80"/>
      <c r="AH6" s="80"/>
      <c r="AI6" s="80"/>
      <c r="AJ6" s="80"/>
      <c r="AK6" s="80"/>
      <c r="AL6" s="80"/>
      <c r="AM6" s="80"/>
      <c r="AN6" s="80"/>
      <c r="AO6" s="80"/>
    </row>
    <row r="7" spans="1:41" ht="6.75" customHeight="1" thickBot="1" x14ac:dyDescent="0.25">
      <c r="A7" s="74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50"/>
      <c r="AF7" s="80"/>
      <c r="AG7" s="80"/>
      <c r="AH7" s="80"/>
      <c r="AI7" s="80"/>
      <c r="AJ7" s="80"/>
      <c r="AK7" s="80"/>
      <c r="AL7" s="80"/>
      <c r="AM7" s="80"/>
      <c r="AN7" s="80"/>
      <c r="AO7" s="80"/>
    </row>
    <row r="8" spans="1:41" s="78" customFormat="1" ht="21" customHeight="1" thickBot="1" x14ac:dyDescent="0.25">
      <c r="A8" s="111"/>
      <c r="B8" s="725" t="s">
        <v>179</v>
      </c>
      <c r="C8" s="726"/>
      <c r="D8" s="15" t="s">
        <v>159</v>
      </c>
      <c r="E8" s="66"/>
      <c r="F8" s="66"/>
      <c r="G8" s="66"/>
      <c r="H8" s="66"/>
      <c r="I8" s="66"/>
      <c r="J8" s="66"/>
      <c r="K8" s="66"/>
      <c r="L8" s="66"/>
      <c r="M8" s="66"/>
      <c r="N8" s="66"/>
      <c r="O8" s="82"/>
      <c r="P8" s="82"/>
      <c r="Q8" s="82"/>
      <c r="R8" s="82"/>
      <c r="S8" s="82"/>
      <c r="T8" s="82"/>
      <c r="U8" s="82"/>
      <c r="V8" s="82"/>
      <c r="W8" s="82"/>
      <c r="X8" s="82"/>
      <c r="Y8" s="83"/>
      <c r="Z8" s="83"/>
      <c r="AA8" s="84"/>
      <c r="AB8" s="84"/>
      <c r="AC8" s="84"/>
      <c r="AD8" s="84"/>
      <c r="AE8" s="130"/>
    </row>
    <row r="9" spans="1:41" s="10" customFormat="1" ht="16.5" customHeight="1" x14ac:dyDescent="0.2">
      <c r="A9" s="641" t="s">
        <v>168</v>
      </c>
      <c r="B9" s="642"/>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3"/>
    </row>
    <row r="10" spans="1:41" s="10" customFormat="1" ht="16.5" customHeight="1" x14ac:dyDescent="0.2">
      <c r="A10" s="641" t="s">
        <v>169</v>
      </c>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3"/>
    </row>
    <row r="11" spans="1:41" s="10" customFormat="1" ht="16.5" customHeight="1" x14ac:dyDescent="0.2">
      <c r="A11" s="641" t="s">
        <v>170</v>
      </c>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3"/>
    </row>
    <row r="12" spans="1:41" s="10" customFormat="1" ht="16.5" customHeight="1" x14ac:dyDescent="0.2">
      <c r="A12" s="641" t="s">
        <v>171</v>
      </c>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3"/>
    </row>
    <row r="13" spans="1:41" s="10" customFormat="1" ht="16.5" customHeight="1" x14ac:dyDescent="0.2">
      <c r="A13" s="641" t="s">
        <v>172</v>
      </c>
      <c r="B13" s="642"/>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3"/>
    </row>
    <row r="14" spans="1:41" s="10" customFormat="1" ht="16.5" customHeight="1" x14ac:dyDescent="0.2">
      <c r="A14" s="641" t="s">
        <v>173</v>
      </c>
      <c r="B14" s="642"/>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3"/>
    </row>
    <row r="15" spans="1:41" s="10" customFormat="1" ht="16.5" customHeight="1" x14ac:dyDescent="0.2">
      <c r="A15" s="641" t="s">
        <v>219</v>
      </c>
      <c r="B15" s="642"/>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3"/>
    </row>
    <row r="16" spans="1:41" s="78" customFormat="1" ht="16.5" customHeight="1" x14ac:dyDescent="0.2">
      <c r="A16" s="641" t="s">
        <v>217</v>
      </c>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3"/>
    </row>
    <row r="17" spans="1:41" s="78" customFormat="1" ht="16.5" customHeight="1" x14ac:dyDescent="0.2">
      <c r="A17" s="641" t="s">
        <v>218</v>
      </c>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3"/>
    </row>
    <row r="18" spans="1:41" s="78" customFormat="1" ht="4.5" customHeight="1" x14ac:dyDescent="0.2">
      <c r="A18" s="133"/>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4"/>
    </row>
    <row r="19" spans="1:41" s="78" customFormat="1" ht="18" customHeight="1" x14ac:dyDescent="0.2">
      <c r="A19" s="663" t="s">
        <v>63</v>
      </c>
      <c r="B19" s="668"/>
      <c r="C19" s="668"/>
      <c r="D19" s="668"/>
      <c r="E19" s="668"/>
      <c r="F19" s="668"/>
      <c r="G19" s="668"/>
      <c r="H19" s="666" t="s">
        <v>4</v>
      </c>
      <c r="I19" s="666"/>
      <c r="J19" s="666"/>
      <c r="K19" s="666"/>
      <c r="L19" s="666"/>
      <c r="M19" s="666"/>
      <c r="N19" s="666" t="s">
        <v>5</v>
      </c>
      <c r="O19" s="666"/>
      <c r="P19" s="666"/>
      <c r="Q19" s="666"/>
      <c r="R19" s="666"/>
      <c r="S19" s="666"/>
      <c r="T19" s="666" t="s">
        <v>6</v>
      </c>
      <c r="U19" s="666"/>
      <c r="V19" s="666"/>
      <c r="W19" s="666"/>
      <c r="X19" s="666"/>
      <c r="Y19" s="666"/>
      <c r="Z19" s="666" t="s">
        <v>7</v>
      </c>
      <c r="AA19" s="666"/>
      <c r="AB19" s="666"/>
      <c r="AC19" s="666"/>
      <c r="AD19" s="666"/>
      <c r="AE19" s="666"/>
    </row>
    <row r="20" spans="1:41" s="78" customFormat="1" ht="18" customHeight="1" x14ac:dyDescent="0.2">
      <c r="A20" s="664"/>
      <c r="B20" s="668"/>
      <c r="C20" s="668"/>
      <c r="D20" s="668"/>
      <c r="E20" s="668"/>
      <c r="F20" s="668"/>
      <c r="G20" s="668"/>
      <c r="H20" s="666" t="s">
        <v>164</v>
      </c>
      <c r="I20" s="666"/>
      <c r="J20" s="666"/>
      <c r="K20" s="666" t="s">
        <v>163</v>
      </c>
      <c r="L20" s="666"/>
      <c r="M20" s="666"/>
      <c r="N20" s="666" t="s">
        <v>164</v>
      </c>
      <c r="O20" s="666"/>
      <c r="P20" s="666"/>
      <c r="Q20" s="666" t="s">
        <v>163</v>
      </c>
      <c r="R20" s="666"/>
      <c r="S20" s="666"/>
      <c r="T20" s="666" t="s">
        <v>164</v>
      </c>
      <c r="U20" s="666"/>
      <c r="V20" s="666"/>
      <c r="W20" s="666" t="s">
        <v>163</v>
      </c>
      <c r="X20" s="666"/>
      <c r="Y20" s="666"/>
      <c r="Z20" s="666" t="s">
        <v>164</v>
      </c>
      <c r="AA20" s="666"/>
      <c r="AB20" s="666"/>
      <c r="AC20" s="666" t="s">
        <v>163</v>
      </c>
      <c r="AD20" s="666"/>
      <c r="AE20" s="666"/>
    </row>
    <row r="21" spans="1:41" s="78" customFormat="1" ht="18" customHeight="1" x14ac:dyDescent="0.2">
      <c r="A21" s="664"/>
      <c r="B21" s="666" t="s">
        <v>161</v>
      </c>
      <c r="C21" s="666"/>
      <c r="D21" s="666"/>
      <c r="E21" s="666"/>
      <c r="F21" s="666"/>
      <c r="G21" s="666"/>
      <c r="H21" s="669"/>
      <c r="I21" s="669"/>
      <c r="J21" s="669"/>
      <c r="K21" s="669"/>
      <c r="L21" s="669"/>
      <c r="M21" s="669"/>
      <c r="N21" s="669"/>
      <c r="O21" s="669"/>
      <c r="P21" s="669"/>
      <c r="Q21" s="669"/>
      <c r="R21" s="669"/>
      <c r="S21" s="669"/>
      <c r="T21" s="669"/>
      <c r="U21" s="669"/>
      <c r="V21" s="669"/>
      <c r="W21" s="669"/>
      <c r="X21" s="669"/>
      <c r="Y21" s="669"/>
      <c r="Z21" s="669"/>
      <c r="AA21" s="669"/>
      <c r="AB21" s="669"/>
      <c r="AC21" s="669"/>
      <c r="AD21" s="669"/>
      <c r="AE21" s="669"/>
    </row>
    <row r="22" spans="1:41" s="78" customFormat="1" ht="18" customHeight="1" x14ac:dyDescent="0.2">
      <c r="A22" s="664"/>
      <c r="B22" s="667" t="s">
        <v>162</v>
      </c>
      <c r="C22" s="667"/>
      <c r="D22" s="667"/>
      <c r="E22" s="667"/>
      <c r="F22" s="667"/>
      <c r="G22" s="667"/>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row>
    <row r="23" spans="1:41" s="78" customFormat="1" ht="18" customHeight="1" x14ac:dyDescent="0.2">
      <c r="A23" s="751" t="s">
        <v>178</v>
      </c>
      <c r="B23" s="671" t="s">
        <v>176</v>
      </c>
      <c r="C23" s="672"/>
      <c r="D23" s="672"/>
      <c r="E23" s="672"/>
      <c r="F23" s="672"/>
      <c r="G23" s="672"/>
      <c r="H23" s="672"/>
      <c r="I23" s="672"/>
      <c r="J23" s="672"/>
      <c r="K23" s="672"/>
      <c r="L23" s="672"/>
      <c r="M23" s="672"/>
      <c r="N23" s="672"/>
      <c r="O23" s="672"/>
      <c r="P23" s="672"/>
      <c r="Q23" s="672"/>
      <c r="R23" s="717"/>
      <c r="S23" s="718"/>
      <c r="T23" s="718"/>
      <c r="U23" s="718"/>
      <c r="V23" s="65" t="s">
        <v>3</v>
      </c>
      <c r="W23" s="719"/>
      <c r="X23" s="720"/>
      <c r="Y23" s="720"/>
      <c r="Z23" s="720"/>
      <c r="AA23" s="720"/>
      <c r="AB23" s="720"/>
      <c r="AC23" s="720"/>
      <c r="AD23" s="720"/>
      <c r="AE23" s="721"/>
    </row>
    <row r="24" spans="1:41" s="78" customFormat="1" ht="18" customHeight="1" x14ac:dyDescent="0.2">
      <c r="A24" s="752"/>
      <c r="B24" s="671" t="s">
        <v>177</v>
      </c>
      <c r="C24" s="672"/>
      <c r="D24" s="672"/>
      <c r="E24" s="672"/>
      <c r="F24" s="672"/>
      <c r="G24" s="672"/>
      <c r="H24" s="672"/>
      <c r="I24" s="672"/>
      <c r="J24" s="672"/>
      <c r="K24" s="672"/>
      <c r="L24" s="672"/>
      <c r="M24" s="672"/>
      <c r="N24" s="672"/>
      <c r="O24" s="672"/>
      <c r="P24" s="672"/>
      <c r="Q24" s="672"/>
      <c r="R24" s="717"/>
      <c r="S24" s="718"/>
      <c r="T24" s="718"/>
      <c r="U24" s="718"/>
      <c r="V24" s="65" t="s">
        <v>158</v>
      </c>
      <c r="W24" s="722"/>
      <c r="X24" s="723"/>
      <c r="Y24" s="723"/>
      <c r="Z24" s="723"/>
      <c r="AA24" s="723"/>
      <c r="AB24" s="723"/>
      <c r="AC24" s="723"/>
      <c r="AD24" s="723"/>
      <c r="AE24" s="724"/>
    </row>
    <row r="25" spans="1:41" ht="18" customHeight="1" x14ac:dyDescent="0.2">
      <c r="A25" s="752"/>
      <c r="B25" s="657" t="s">
        <v>165</v>
      </c>
      <c r="C25" s="658"/>
      <c r="D25" s="658"/>
      <c r="E25" s="659"/>
      <c r="F25" s="105" t="s">
        <v>29</v>
      </c>
      <c r="G25" s="105" t="s">
        <v>30</v>
      </c>
      <c r="H25" s="105" t="s">
        <v>31</v>
      </c>
      <c r="I25" s="105" t="s">
        <v>32</v>
      </c>
      <c r="J25" s="109" t="s">
        <v>33</v>
      </c>
      <c r="K25" s="105" t="s">
        <v>34</v>
      </c>
      <c r="L25" s="105" t="s">
        <v>35</v>
      </c>
      <c r="M25" s="105" t="s">
        <v>36</v>
      </c>
      <c r="N25" s="711" t="s">
        <v>131</v>
      </c>
      <c r="O25" s="712"/>
      <c r="P25" s="712"/>
      <c r="Q25" s="712"/>
      <c r="R25" s="712"/>
      <c r="S25" s="713"/>
      <c r="T25" s="681"/>
      <c r="U25" s="682"/>
      <c r="V25" s="682"/>
      <c r="W25" s="682"/>
      <c r="X25" s="682"/>
      <c r="Y25" s="682"/>
      <c r="Z25" s="682"/>
      <c r="AA25" s="682"/>
      <c r="AB25" s="682"/>
      <c r="AC25" s="682"/>
      <c r="AD25" s="682"/>
      <c r="AE25" s="683"/>
      <c r="AF25" s="80"/>
      <c r="AG25" s="80"/>
      <c r="AH25" s="80"/>
      <c r="AI25" s="80"/>
      <c r="AJ25" s="80"/>
      <c r="AK25" s="80"/>
      <c r="AL25" s="80"/>
      <c r="AM25" s="80"/>
      <c r="AN25" s="80"/>
      <c r="AO25" s="80"/>
    </row>
    <row r="26" spans="1:41" ht="22.5" customHeight="1" x14ac:dyDescent="0.2">
      <c r="A26" s="752"/>
      <c r="B26" s="673"/>
      <c r="C26" s="674"/>
      <c r="D26" s="674"/>
      <c r="E26" s="675"/>
      <c r="F26" s="110"/>
      <c r="G26" s="110"/>
      <c r="H26" s="110"/>
      <c r="I26" s="110"/>
      <c r="J26" s="110"/>
      <c r="K26" s="110"/>
      <c r="L26" s="110"/>
      <c r="M26" s="110"/>
      <c r="N26" s="714"/>
      <c r="O26" s="715"/>
      <c r="P26" s="715"/>
      <c r="Q26" s="715"/>
      <c r="R26" s="715"/>
      <c r="S26" s="716"/>
      <c r="T26" s="684"/>
      <c r="U26" s="685"/>
      <c r="V26" s="685"/>
      <c r="W26" s="685"/>
      <c r="X26" s="685"/>
      <c r="Y26" s="685"/>
      <c r="Z26" s="685"/>
      <c r="AA26" s="685"/>
      <c r="AB26" s="685"/>
      <c r="AC26" s="685"/>
      <c r="AD26" s="685"/>
      <c r="AE26" s="686"/>
      <c r="AF26" s="80"/>
      <c r="AG26" s="80"/>
      <c r="AH26" s="80"/>
      <c r="AI26" s="80"/>
      <c r="AJ26" s="80"/>
      <c r="AK26" s="80"/>
      <c r="AL26" s="80"/>
      <c r="AM26" s="80"/>
      <c r="AN26" s="80"/>
      <c r="AO26" s="80"/>
    </row>
    <row r="27" spans="1:41" ht="18" customHeight="1" x14ac:dyDescent="0.2">
      <c r="A27" s="752"/>
      <c r="B27" s="687" t="s">
        <v>13</v>
      </c>
      <c r="C27" s="688"/>
      <c r="D27" s="688"/>
      <c r="E27" s="689"/>
      <c r="F27" s="585" t="s">
        <v>132</v>
      </c>
      <c r="G27" s="586"/>
      <c r="H27" s="586"/>
      <c r="I27" s="590"/>
      <c r="J27" s="85"/>
      <c r="K27" s="86" t="s">
        <v>133</v>
      </c>
      <c r="L27" s="140"/>
      <c r="M27" s="88" t="s">
        <v>134</v>
      </c>
      <c r="N27" s="86" t="s">
        <v>135</v>
      </c>
      <c r="O27" s="87"/>
      <c r="P27" s="86" t="s">
        <v>133</v>
      </c>
      <c r="Q27" s="140"/>
      <c r="R27" s="106" t="s">
        <v>134</v>
      </c>
      <c r="S27" s="89"/>
      <c r="T27" s="80"/>
      <c r="U27" s="80"/>
      <c r="V27" s="80"/>
      <c r="W27" s="80"/>
      <c r="X27" s="80"/>
      <c r="Y27" s="80"/>
      <c r="Z27" s="80"/>
      <c r="AA27" s="80"/>
      <c r="AB27" s="80"/>
      <c r="AC27" s="80"/>
      <c r="AD27" s="80"/>
      <c r="AE27" s="125"/>
      <c r="AG27" s="80"/>
      <c r="AH27" s="80"/>
      <c r="AI27" s="80"/>
      <c r="AJ27" s="80"/>
      <c r="AK27" s="80"/>
      <c r="AL27" s="80"/>
      <c r="AM27" s="80"/>
      <c r="AN27" s="80"/>
      <c r="AO27" s="80"/>
    </row>
    <row r="28" spans="1:41" ht="18" customHeight="1" x14ac:dyDescent="0.2">
      <c r="A28" s="752"/>
      <c r="B28" s="690"/>
      <c r="C28" s="691"/>
      <c r="D28" s="691"/>
      <c r="E28" s="692"/>
      <c r="F28" s="585" t="s">
        <v>136</v>
      </c>
      <c r="G28" s="586"/>
      <c r="H28" s="586"/>
      <c r="I28" s="590"/>
      <c r="J28" s="85"/>
      <c r="K28" s="86" t="s">
        <v>133</v>
      </c>
      <c r="L28" s="140"/>
      <c r="M28" s="88" t="s">
        <v>134</v>
      </c>
      <c r="N28" s="86" t="s">
        <v>135</v>
      </c>
      <c r="O28" s="87"/>
      <c r="P28" s="86" t="s">
        <v>133</v>
      </c>
      <c r="Q28" s="140"/>
      <c r="R28" s="106" t="s">
        <v>134</v>
      </c>
      <c r="S28" s="90"/>
      <c r="T28" s="80"/>
      <c r="U28" s="80"/>
      <c r="V28" s="80"/>
      <c r="W28" s="80"/>
      <c r="X28" s="80"/>
      <c r="Y28" s="80"/>
      <c r="Z28" s="80"/>
      <c r="AA28" s="80"/>
      <c r="AB28" s="80"/>
      <c r="AC28" s="80"/>
      <c r="AD28" s="80"/>
      <c r="AE28" s="125"/>
      <c r="AG28" s="80"/>
      <c r="AH28" s="80"/>
      <c r="AI28" s="80"/>
      <c r="AJ28" s="80"/>
      <c r="AK28" s="80"/>
      <c r="AL28" s="80"/>
      <c r="AM28" s="80"/>
      <c r="AN28" s="80"/>
      <c r="AO28" s="80"/>
    </row>
    <row r="29" spans="1:41" ht="18" customHeight="1" x14ac:dyDescent="0.2">
      <c r="A29" s="752"/>
      <c r="B29" s="690"/>
      <c r="C29" s="691"/>
      <c r="D29" s="691"/>
      <c r="E29" s="692"/>
      <c r="F29" s="652" t="s">
        <v>137</v>
      </c>
      <c r="G29" s="653"/>
      <c r="H29" s="653"/>
      <c r="I29" s="654"/>
      <c r="J29" s="85"/>
      <c r="K29" s="86" t="s">
        <v>133</v>
      </c>
      <c r="L29" s="140"/>
      <c r="M29" s="88" t="s">
        <v>134</v>
      </c>
      <c r="N29" s="86" t="s">
        <v>135</v>
      </c>
      <c r="O29" s="87"/>
      <c r="P29" s="86" t="s">
        <v>133</v>
      </c>
      <c r="Q29" s="140"/>
      <c r="R29" s="106" t="s">
        <v>134</v>
      </c>
      <c r="S29" s="90"/>
      <c r="T29" s="80"/>
      <c r="U29" s="80"/>
      <c r="V29" s="80"/>
      <c r="W29" s="80"/>
      <c r="X29" s="80"/>
      <c r="Y29" s="80"/>
      <c r="Z29" s="80"/>
      <c r="AA29" s="80"/>
      <c r="AB29" s="80"/>
      <c r="AC29" s="80"/>
      <c r="AD29" s="80"/>
      <c r="AE29" s="125"/>
      <c r="AG29" s="80"/>
      <c r="AH29" s="80"/>
      <c r="AI29" s="80"/>
      <c r="AJ29" s="80"/>
      <c r="AK29" s="80"/>
      <c r="AL29" s="80"/>
      <c r="AM29" s="80"/>
      <c r="AN29" s="80"/>
      <c r="AO29" s="80"/>
    </row>
    <row r="30" spans="1:41" ht="18" customHeight="1" x14ac:dyDescent="0.2">
      <c r="A30" s="752"/>
      <c r="B30" s="690"/>
      <c r="C30" s="691"/>
      <c r="D30" s="691"/>
      <c r="E30" s="692"/>
      <c r="F30" s="652" t="s">
        <v>8</v>
      </c>
      <c r="G30" s="653"/>
      <c r="H30" s="653"/>
      <c r="I30" s="654"/>
      <c r="J30" s="85"/>
      <c r="K30" s="86" t="s">
        <v>133</v>
      </c>
      <c r="L30" s="140"/>
      <c r="M30" s="88" t="s">
        <v>134</v>
      </c>
      <c r="N30" s="86" t="s">
        <v>135</v>
      </c>
      <c r="O30" s="87"/>
      <c r="P30" s="86" t="s">
        <v>133</v>
      </c>
      <c r="Q30" s="140"/>
      <c r="R30" s="106" t="s">
        <v>134</v>
      </c>
      <c r="S30" s="107"/>
      <c r="T30" s="108"/>
      <c r="U30" s="108"/>
      <c r="V30" s="108"/>
      <c r="W30" s="108"/>
      <c r="X30" s="108"/>
      <c r="Y30" s="108"/>
      <c r="Z30" s="108"/>
      <c r="AA30" s="108"/>
      <c r="AB30" s="108"/>
      <c r="AC30" s="108"/>
      <c r="AD30" s="108"/>
      <c r="AE30" s="126"/>
      <c r="AF30" s="80"/>
      <c r="AG30" s="80"/>
      <c r="AH30" s="80"/>
      <c r="AI30" s="80"/>
      <c r="AJ30" s="80"/>
      <c r="AK30" s="80"/>
      <c r="AL30" s="80"/>
      <c r="AM30" s="80"/>
      <c r="AN30" s="80"/>
      <c r="AO30" s="80"/>
    </row>
    <row r="31" spans="1:41" ht="18" customHeight="1" x14ac:dyDescent="0.2">
      <c r="A31" s="753"/>
      <c r="B31" s="693"/>
      <c r="C31" s="694"/>
      <c r="D31" s="694"/>
      <c r="E31" s="695"/>
      <c r="F31" s="585" t="s">
        <v>37</v>
      </c>
      <c r="G31" s="586"/>
      <c r="H31" s="586"/>
      <c r="I31" s="590"/>
      <c r="J31" s="696"/>
      <c r="K31" s="697"/>
      <c r="L31" s="697"/>
      <c r="M31" s="697"/>
      <c r="N31" s="697"/>
      <c r="O31" s="697"/>
      <c r="P31" s="697"/>
      <c r="Q31" s="697"/>
      <c r="R31" s="697"/>
      <c r="S31" s="697"/>
      <c r="T31" s="697"/>
      <c r="U31" s="697"/>
      <c r="V31" s="697"/>
      <c r="W31" s="697"/>
      <c r="X31" s="697"/>
      <c r="Y31" s="697"/>
      <c r="Z31" s="697"/>
      <c r="AA31" s="697"/>
      <c r="AB31" s="697"/>
      <c r="AC31" s="697"/>
      <c r="AD31" s="697"/>
      <c r="AE31" s="698"/>
      <c r="AF31" s="80"/>
      <c r="AG31" s="80"/>
      <c r="AH31" s="80"/>
      <c r="AI31" s="80"/>
      <c r="AJ31" s="80"/>
      <c r="AK31" s="80"/>
      <c r="AL31" s="80"/>
      <c r="AM31" s="80"/>
      <c r="AN31" s="80"/>
      <c r="AO31" s="80"/>
    </row>
    <row r="32" spans="1:41" ht="6" customHeight="1" thickBot="1" x14ac:dyDescent="0.25">
      <c r="A32" s="127"/>
      <c r="B32" s="92"/>
      <c r="C32" s="92"/>
      <c r="D32" s="92"/>
      <c r="E32" s="92"/>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128"/>
      <c r="AF32" s="80"/>
      <c r="AG32" s="80"/>
      <c r="AH32" s="80"/>
      <c r="AI32" s="80"/>
      <c r="AJ32" s="80"/>
      <c r="AK32" s="80"/>
      <c r="AL32" s="80"/>
      <c r="AM32" s="80"/>
      <c r="AN32" s="80"/>
      <c r="AO32" s="80"/>
    </row>
    <row r="33" spans="1:31" s="78" customFormat="1" ht="21" customHeight="1" thickBot="1" x14ac:dyDescent="0.25">
      <c r="A33" s="129"/>
      <c r="B33" s="725" t="s">
        <v>179</v>
      </c>
      <c r="C33" s="726"/>
      <c r="D33" s="15" t="s">
        <v>159</v>
      </c>
      <c r="E33" s="66"/>
      <c r="F33" s="66"/>
      <c r="G33" s="66"/>
      <c r="H33" s="66"/>
      <c r="I33" s="66"/>
      <c r="J33" s="66"/>
      <c r="K33" s="66"/>
      <c r="L33" s="66"/>
      <c r="M33" s="66"/>
      <c r="N33" s="66"/>
      <c r="O33" s="82"/>
      <c r="P33" s="82"/>
      <c r="Q33" s="82"/>
      <c r="R33" s="82"/>
      <c r="S33" s="82"/>
      <c r="T33" s="82"/>
      <c r="U33" s="82"/>
      <c r="V33" s="82"/>
      <c r="W33" s="82"/>
      <c r="X33" s="82"/>
      <c r="Y33" s="83"/>
      <c r="Z33" s="83"/>
      <c r="AA33" s="84"/>
      <c r="AB33" s="84"/>
      <c r="AC33" s="84"/>
      <c r="AD33" s="84"/>
      <c r="AE33" s="130"/>
    </row>
    <row r="34" spans="1:31" s="10" customFormat="1" ht="16.5" customHeight="1" x14ac:dyDescent="0.2">
      <c r="A34" s="641" t="s">
        <v>168</v>
      </c>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3"/>
    </row>
    <row r="35" spans="1:31" s="10" customFormat="1" ht="16.5" customHeight="1" x14ac:dyDescent="0.2">
      <c r="A35" s="641" t="s">
        <v>169</v>
      </c>
      <c r="B35" s="642"/>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3"/>
    </row>
    <row r="36" spans="1:31" s="10" customFormat="1" ht="16.5" customHeight="1" x14ac:dyDescent="0.2">
      <c r="A36" s="641" t="s">
        <v>170</v>
      </c>
      <c r="B36" s="642"/>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3"/>
    </row>
    <row r="37" spans="1:31" s="10" customFormat="1" ht="16.5" customHeight="1" x14ac:dyDescent="0.2">
      <c r="A37" s="641" t="s">
        <v>171</v>
      </c>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3"/>
    </row>
    <row r="38" spans="1:31" s="10" customFormat="1" ht="16.5" customHeight="1" x14ac:dyDescent="0.2">
      <c r="A38" s="641" t="s">
        <v>172</v>
      </c>
      <c r="B38" s="642"/>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3"/>
    </row>
    <row r="39" spans="1:31" s="10" customFormat="1" ht="16.5" customHeight="1" x14ac:dyDescent="0.2">
      <c r="A39" s="641" t="s">
        <v>173</v>
      </c>
      <c r="B39" s="642"/>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3"/>
    </row>
    <row r="40" spans="1:31" s="10" customFormat="1" ht="16.5" customHeight="1" x14ac:dyDescent="0.2">
      <c r="A40" s="641" t="s">
        <v>219</v>
      </c>
      <c r="B40" s="642"/>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3"/>
    </row>
    <row r="41" spans="1:31" s="78" customFormat="1" ht="16.5" customHeight="1" x14ac:dyDescent="0.2">
      <c r="A41" s="641" t="s">
        <v>217</v>
      </c>
      <c r="B41" s="642"/>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3"/>
    </row>
    <row r="42" spans="1:31" s="78" customFormat="1" ht="16.5" customHeight="1" x14ac:dyDescent="0.2">
      <c r="A42" s="641" t="s">
        <v>218</v>
      </c>
      <c r="B42" s="642"/>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3"/>
    </row>
    <row r="43" spans="1:31" s="78" customFormat="1" ht="4.5" customHeight="1" x14ac:dyDescent="0.2">
      <c r="A43" s="133"/>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4"/>
    </row>
    <row r="44" spans="1:31" s="78" customFormat="1" ht="18" customHeight="1" x14ac:dyDescent="0.2">
      <c r="A44" s="663" t="s">
        <v>63</v>
      </c>
      <c r="B44" s="668"/>
      <c r="C44" s="668"/>
      <c r="D44" s="668"/>
      <c r="E44" s="668"/>
      <c r="F44" s="668"/>
      <c r="G44" s="668"/>
      <c r="H44" s="666" t="s">
        <v>4</v>
      </c>
      <c r="I44" s="666"/>
      <c r="J44" s="666"/>
      <c r="K44" s="666"/>
      <c r="L44" s="666"/>
      <c r="M44" s="666"/>
      <c r="N44" s="666" t="s">
        <v>5</v>
      </c>
      <c r="O44" s="666"/>
      <c r="P44" s="666"/>
      <c r="Q44" s="666"/>
      <c r="R44" s="666"/>
      <c r="S44" s="666"/>
      <c r="T44" s="666" t="s">
        <v>6</v>
      </c>
      <c r="U44" s="666"/>
      <c r="V44" s="666"/>
      <c r="W44" s="666"/>
      <c r="X44" s="666"/>
      <c r="Y44" s="666"/>
      <c r="Z44" s="666" t="s">
        <v>7</v>
      </c>
      <c r="AA44" s="666"/>
      <c r="AB44" s="666"/>
      <c r="AC44" s="666"/>
      <c r="AD44" s="666"/>
      <c r="AE44" s="666"/>
    </row>
    <row r="45" spans="1:31" s="78" customFormat="1" ht="18" customHeight="1" x14ac:dyDescent="0.2">
      <c r="A45" s="664"/>
      <c r="B45" s="668"/>
      <c r="C45" s="668"/>
      <c r="D45" s="668"/>
      <c r="E45" s="668"/>
      <c r="F45" s="668"/>
      <c r="G45" s="668"/>
      <c r="H45" s="666" t="s">
        <v>164</v>
      </c>
      <c r="I45" s="666"/>
      <c r="J45" s="666"/>
      <c r="K45" s="666" t="s">
        <v>163</v>
      </c>
      <c r="L45" s="666"/>
      <c r="M45" s="666"/>
      <c r="N45" s="666" t="s">
        <v>164</v>
      </c>
      <c r="O45" s="666"/>
      <c r="P45" s="666"/>
      <c r="Q45" s="666" t="s">
        <v>163</v>
      </c>
      <c r="R45" s="666"/>
      <c r="S45" s="666"/>
      <c r="T45" s="666" t="s">
        <v>164</v>
      </c>
      <c r="U45" s="666"/>
      <c r="V45" s="666"/>
      <c r="W45" s="666" t="s">
        <v>163</v>
      </c>
      <c r="X45" s="666"/>
      <c r="Y45" s="666"/>
      <c r="Z45" s="666" t="s">
        <v>164</v>
      </c>
      <c r="AA45" s="666"/>
      <c r="AB45" s="666"/>
      <c r="AC45" s="666" t="s">
        <v>163</v>
      </c>
      <c r="AD45" s="666"/>
      <c r="AE45" s="666"/>
    </row>
    <row r="46" spans="1:31" s="78" customFormat="1" ht="18" customHeight="1" x14ac:dyDescent="0.2">
      <c r="A46" s="664"/>
      <c r="B46" s="666" t="s">
        <v>161</v>
      </c>
      <c r="C46" s="666"/>
      <c r="D46" s="666"/>
      <c r="E46" s="666"/>
      <c r="F46" s="666"/>
      <c r="G46" s="666"/>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row>
    <row r="47" spans="1:31" s="78" customFormat="1" ht="18" customHeight="1" x14ac:dyDescent="0.2">
      <c r="A47" s="664"/>
      <c r="B47" s="666" t="s">
        <v>162</v>
      </c>
      <c r="C47" s="666"/>
      <c r="D47" s="666"/>
      <c r="E47" s="666"/>
      <c r="F47" s="666"/>
      <c r="G47" s="666"/>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row>
    <row r="48" spans="1:31" s="78" customFormat="1" ht="18" customHeight="1" x14ac:dyDescent="0.2">
      <c r="A48" s="751" t="s">
        <v>178</v>
      </c>
      <c r="B48" s="671" t="s">
        <v>176</v>
      </c>
      <c r="C48" s="672"/>
      <c r="D48" s="672"/>
      <c r="E48" s="672"/>
      <c r="F48" s="672"/>
      <c r="G48" s="672"/>
      <c r="H48" s="672"/>
      <c r="I48" s="672"/>
      <c r="J48" s="672"/>
      <c r="K48" s="672"/>
      <c r="L48" s="672"/>
      <c r="M48" s="672"/>
      <c r="N48" s="672"/>
      <c r="O48" s="672"/>
      <c r="P48" s="672"/>
      <c r="Q48" s="672"/>
      <c r="R48" s="717"/>
      <c r="S48" s="718"/>
      <c r="T48" s="718"/>
      <c r="U48" s="718"/>
      <c r="V48" s="65" t="s">
        <v>3</v>
      </c>
      <c r="W48" s="719"/>
      <c r="X48" s="720"/>
      <c r="Y48" s="720"/>
      <c r="Z48" s="720"/>
      <c r="AA48" s="720"/>
      <c r="AB48" s="720"/>
      <c r="AC48" s="720"/>
      <c r="AD48" s="720"/>
      <c r="AE48" s="721"/>
    </row>
    <row r="49" spans="1:41" s="78" customFormat="1" ht="18" customHeight="1" x14ac:dyDescent="0.2">
      <c r="A49" s="752"/>
      <c r="B49" s="671" t="s">
        <v>177</v>
      </c>
      <c r="C49" s="672"/>
      <c r="D49" s="672"/>
      <c r="E49" s="672"/>
      <c r="F49" s="672"/>
      <c r="G49" s="672"/>
      <c r="H49" s="672"/>
      <c r="I49" s="672"/>
      <c r="J49" s="672"/>
      <c r="K49" s="672"/>
      <c r="L49" s="672"/>
      <c r="M49" s="672"/>
      <c r="N49" s="672"/>
      <c r="O49" s="672"/>
      <c r="P49" s="672"/>
      <c r="Q49" s="672"/>
      <c r="R49" s="717"/>
      <c r="S49" s="718"/>
      <c r="T49" s="718"/>
      <c r="U49" s="718"/>
      <c r="V49" s="65" t="s">
        <v>158</v>
      </c>
      <c r="W49" s="722"/>
      <c r="X49" s="723"/>
      <c r="Y49" s="723"/>
      <c r="Z49" s="723"/>
      <c r="AA49" s="723"/>
      <c r="AB49" s="723"/>
      <c r="AC49" s="723"/>
      <c r="AD49" s="723"/>
      <c r="AE49" s="724"/>
    </row>
    <row r="50" spans="1:41" ht="18" customHeight="1" x14ac:dyDescent="0.2">
      <c r="A50" s="752"/>
      <c r="B50" s="657" t="s">
        <v>165</v>
      </c>
      <c r="C50" s="658"/>
      <c r="D50" s="658"/>
      <c r="E50" s="659"/>
      <c r="F50" s="105" t="s">
        <v>29</v>
      </c>
      <c r="G50" s="105" t="s">
        <v>30</v>
      </c>
      <c r="H50" s="105" t="s">
        <v>31</v>
      </c>
      <c r="I50" s="105" t="s">
        <v>32</v>
      </c>
      <c r="J50" s="109" t="s">
        <v>33</v>
      </c>
      <c r="K50" s="105" t="s">
        <v>34</v>
      </c>
      <c r="L50" s="105" t="s">
        <v>35</v>
      </c>
      <c r="M50" s="105" t="s">
        <v>36</v>
      </c>
      <c r="N50" s="711" t="s">
        <v>131</v>
      </c>
      <c r="O50" s="712"/>
      <c r="P50" s="712"/>
      <c r="Q50" s="712"/>
      <c r="R50" s="712"/>
      <c r="S50" s="713"/>
      <c r="T50" s="681"/>
      <c r="U50" s="682"/>
      <c r="V50" s="682"/>
      <c r="W50" s="682"/>
      <c r="X50" s="682"/>
      <c r="Y50" s="682"/>
      <c r="Z50" s="682"/>
      <c r="AA50" s="682"/>
      <c r="AB50" s="682"/>
      <c r="AC50" s="682"/>
      <c r="AD50" s="682"/>
      <c r="AE50" s="683"/>
      <c r="AF50" s="80"/>
      <c r="AG50" s="80"/>
      <c r="AH50" s="80"/>
      <c r="AI50" s="80"/>
      <c r="AJ50" s="80"/>
      <c r="AK50" s="80"/>
      <c r="AL50" s="80"/>
      <c r="AM50" s="80"/>
      <c r="AN50" s="80"/>
      <c r="AO50" s="80"/>
    </row>
    <row r="51" spans="1:41" ht="22.5" customHeight="1" x14ac:dyDescent="0.2">
      <c r="A51" s="752"/>
      <c r="B51" s="673"/>
      <c r="C51" s="674"/>
      <c r="D51" s="674"/>
      <c r="E51" s="675"/>
      <c r="F51" s="110"/>
      <c r="G51" s="110"/>
      <c r="H51" s="110"/>
      <c r="I51" s="110"/>
      <c r="J51" s="110"/>
      <c r="K51" s="110"/>
      <c r="L51" s="110"/>
      <c r="M51" s="110"/>
      <c r="N51" s="714"/>
      <c r="O51" s="715"/>
      <c r="P51" s="715"/>
      <c r="Q51" s="715"/>
      <c r="R51" s="715"/>
      <c r="S51" s="716"/>
      <c r="T51" s="684"/>
      <c r="U51" s="685"/>
      <c r="V51" s="685"/>
      <c r="W51" s="685"/>
      <c r="X51" s="685"/>
      <c r="Y51" s="685"/>
      <c r="Z51" s="685"/>
      <c r="AA51" s="685"/>
      <c r="AB51" s="685"/>
      <c r="AC51" s="685"/>
      <c r="AD51" s="685"/>
      <c r="AE51" s="686"/>
      <c r="AF51" s="80"/>
      <c r="AG51" s="80"/>
      <c r="AH51" s="80"/>
      <c r="AI51" s="80"/>
      <c r="AJ51" s="80"/>
      <c r="AK51" s="80"/>
      <c r="AL51" s="80"/>
      <c r="AM51" s="80"/>
      <c r="AN51" s="80"/>
      <c r="AO51" s="80"/>
    </row>
    <row r="52" spans="1:41" ht="18" customHeight="1" x14ac:dyDescent="0.2">
      <c r="A52" s="752"/>
      <c r="B52" s="687" t="s">
        <v>13</v>
      </c>
      <c r="C52" s="688"/>
      <c r="D52" s="688"/>
      <c r="E52" s="689"/>
      <c r="F52" s="585" t="s">
        <v>132</v>
      </c>
      <c r="G52" s="586"/>
      <c r="H52" s="586"/>
      <c r="I52" s="590"/>
      <c r="J52" s="85"/>
      <c r="K52" s="86" t="s">
        <v>133</v>
      </c>
      <c r="L52" s="140"/>
      <c r="M52" s="88" t="s">
        <v>134</v>
      </c>
      <c r="N52" s="86" t="s">
        <v>135</v>
      </c>
      <c r="O52" s="87"/>
      <c r="P52" s="86" t="s">
        <v>133</v>
      </c>
      <c r="Q52" s="140"/>
      <c r="R52" s="106" t="s">
        <v>134</v>
      </c>
      <c r="S52" s="89"/>
      <c r="T52" s="80"/>
      <c r="U52" s="80"/>
      <c r="V52" s="80"/>
      <c r="W52" s="80"/>
      <c r="X52" s="80"/>
      <c r="Y52" s="80"/>
      <c r="Z52" s="80"/>
      <c r="AA52" s="80"/>
      <c r="AB52" s="80"/>
      <c r="AC52" s="80"/>
      <c r="AD52" s="80"/>
      <c r="AE52" s="125"/>
      <c r="AG52" s="80"/>
      <c r="AH52" s="80"/>
      <c r="AI52" s="80"/>
      <c r="AJ52" s="80"/>
      <c r="AK52" s="80"/>
      <c r="AL52" s="80"/>
      <c r="AM52" s="80"/>
      <c r="AN52" s="80"/>
      <c r="AO52" s="80"/>
    </row>
    <row r="53" spans="1:41" ht="18" customHeight="1" x14ac:dyDescent="0.2">
      <c r="A53" s="752"/>
      <c r="B53" s="690"/>
      <c r="C53" s="691"/>
      <c r="D53" s="691"/>
      <c r="E53" s="692"/>
      <c r="F53" s="585" t="s">
        <v>136</v>
      </c>
      <c r="G53" s="586"/>
      <c r="H53" s="586"/>
      <c r="I53" s="590"/>
      <c r="J53" s="85"/>
      <c r="K53" s="86" t="s">
        <v>133</v>
      </c>
      <c r="L53" s="140"/>
      <c r="M53" s="88" t="s">
        <v>134</v>
      </c>
      <c r="N53" s="86" t="s">
        <v>135</v>
      </c>
      <c r="O53" s="87"/>
      <c r="P53" s="86" t="s">
        <v>133</v>
      </c>
      <c r="Q53" s="140"/>
      <c r="R53" s="106" t="s">
        <v>134</v>
      </c>
      <c r="S53" s="90"/>
      <c r="T53" s="80"/>
      <c r="U53" s="80"/>
      <c r="V53" s="80"/>
      <c r="W53" s="80"/>
      <c r="X53" s="80"/>
      <c r="Y53" s="80"/>
      <c r="Z53" s="80"/>
      <c r="AA53" s="80"/>
      <c r="AB53" s="80"/>
      <c r="AC53" s="80"/>
      <c r="AD53" s="80"/>
      <c r="AE53" s="125"/>
      <c r="AG53" s="80"/>
      <c r="AH53" s="80"/>
      <c r="AI53" s="80"/>
      <c r="AJ53" s="80"/>
      <c r="AK53" s="80"/>
      <c r="AL53" s="80"/>
      <c r="AM53" s="80"/>
      <c r="AN53" s="80"/>
      <c r="AO53" s="80"/>
    </row>
    <row r="54" spans="1:41" ht="18" customHeight="1" x14ac:dyDescent="0.2">
      <c r="A54" s="752"/>
      <c r="B54" s="690"/>
      <c r="C54" s="691"/>
      <c r="D54" s="691"/>
      <c r="E54" s="692"/>
      <c r="F54" s="652" t="s">
        <v>137</v>
      </c>
      <c r="G54" s="653"/>
      <c r="H54" s="653"/>
      <c r="I54" s="654"/>
      <c r="J54" s="85"/>
      <c r="K54" s="86" t="s">
        <v>133</v>
      </c>
      <c r="L54" s="140"/>
      <c r="M54" s="88" t="s">
        <v>134</v>
      </c>
      <c r="N54" s="86" t="s">
        <v>135</v>
      </c>
      <c r="O54" s="87"/>
      <c r="P54" s="86" t="s">
        <v>133</v>
      </c>
      <c r="Q54" s="140"/>
      <c r="R54" s="106" t="s">
        <v>134</v>
      </c>
      <c r="S54" s="90"/>
      <c r="T54" s="80"/>
      <c r="U54" s="80"/>
      <c r="V54" s="80"/>
      <c r="W54" s="80"/>
      <c r="X54" s="80"/>
      <c r="Y54" s="80"/>
      <c r="Z54" s="80"/>
      <c r="AA54" s="80"/>
      <c r="AB54" s="80"/>
      <c r="AC54" s="80"/>
      <c r="AD54" s="80"/>
      <c r="AE54" s="125"/>
      <c r="AG54" s="80"/>
      <c r="AH54" s="80"/>
      <c r="AI54" s="80"/>
      <c r="AJ54" s="80"/>
      <c r="AK54" s="80"/>
      <c r="AL54" s="80"/>
      <c r="AM54" s="80"/>
      <c r="AN54" s="80"/>
      <c r="AO54" s="80"/>
    </row>
    <row r="55" spans="1:41" ht="18" customHeight="1" x14ac:dyDescent="0.2">
      <c r="A55" s="752"/>
      <c r="B55" s="690"/>
      <c r="C55" s="691"/>
      <c r="D55" s="691"/>
      <c r="E55" s="692"/>
      <c r="F55" s="652" t="s">
        <v>8</v>
      </c>
      <c r="G55" s="653"/>
      <c r="H55" s="653"/>
      <c r="I55" s="654"/>
      <c r="J55" s="85"/>
      <c r="K55" s="86" t="s">
        <v>133</v>
      </c>
      <c r="L55" s="140"/>
      <c r="M55" s="88" t="s">
        <v>134</v>
      </c>
      <c r="N55" s="86" t="s">
        <v>135</v>
      </c>
      <c r="O55" s="87"/>
      <c r="P55" s="86" t="s">
        <v>133</v>
      </c>
      <c r="Q55" s="140"/>
      <c r="R55" s="106" t="s">
        <v>134</v>
      </c>
      <c r="S55" s="107"/>
      <c r="T55" s="108"/>
      <c r="U55" s="108"/>
      <c r="V55" s="108"/>
      <c r="W55" s="108"/>
      <c r="X55" s="108"/>
      <c r="Y55" s="108"/>
      <c r="Z55" s="108"/>
      <c r="AA55" s="108"/>
      <c r="AB55" s="108"/>
      <c r="AC55" s="108"/>
      <c r="AD55" s="108"/>
      <c r="AE55" s="126"/>
      <c r="AF55" s="80"/>
      <c r="AG55" s="80"/>
      <c r="AH55" s="80"/>
      <c r="AI55" s="80"/>
      <c r="AJ55" s="80"/>
      <c r="AK55" s="80"/>
      <c r="AL55" s="80"/>
      <c r="AM55" s="80"/>
      <c r="AN55" s="80"/>
      <c r="AO55" s="80"/>
    </row>
    <row r="56" spans="1:41" ht="18" customHeight="1" x14ac:dyDescent="0.2">
      <c r="A56" s="753"/>
      <c r="B56" s="693"/>
      <c r="C56" s="694"/>
      <c r="D56" s="694"/>
      <c r="E56" s="695"/>
      <c r="F56" s="585" t="s">
        <v>37</v>
      </c>
      <c r="G56" s="586"/>
      <c r="H56" s="586"/>
      <c r="I56" s="590"/>
      <c r="J56" s="696"/>
      <c r="K56" s="697"/>
      <c r="L56" s="697"/>
      <c r="M56" s="697"/>
      <c r="N56" s="697"/>
      <c r="O56" s="697"/>
      <c r="P56" s="697"/>
      <c r="Q56" s="697"/>
      <c r="R56" s="697"/>
      <c r="S56" s="697"/>
      <c r="T56" s="697"/>
      <c r="U56" s="697"/>
      <c r="V56" s="697"/>
      <c r="W56" s="697"/>
      <c r="X56" s="697"/>
      <c r="Y56" s="697"/>
      <c r="Z56" s="697"/>
      <c r="AA56" s="697"/>
      <c r="AB56" s="697"/>
      <c r="AC56" s="697"/>
      <c r="AD56" s="697"/>
      <c r="AE56" s="698"/>
      <c r="AF56" s="80"/>
      <c r="AG56" s="80"/>
      <c r="AH56" s="80"/>
      <c r="AI56" s="80"/>
      <c r="AJ56" s="80"/>
      <c r="AK56" s="80"/>
      <c r="AL56" s="80"/>
      <c r="AM56" s="80"/>
      <c r="AN56" s="80"/>
      <c r="AO56" s="80"/>
    </row>
    <row r="57" spans="1:41" ht="14.25" customHeight="1" x14ac:dyDescent="0.2">
      <c r="A57" s="94" t="s">
        <v>146</v>
      </c>
      <c r="B57" s="95" t="s">
        <v>147</v>
      </c>
      <c r="C57" s="96" t="s">
        <v>148</v>
      </c>
      <c r="D57" s="97"/>
      <c r="E57" s="98"/>
      <c r="F57" s="99"/>
      <c r="G57" s="99"/>
      <c r="H57" s="99"/>
      <c r="I57" s="99"/>
      <c r="J57" s="99"/>
      <c r="K57" s="99"/>
      <c r="L57" s="99"/>
      <c r="M57" s="99"/>
      <c r="N57" s="99"/>
      <c r="O57" s="99"/>
      <c r="P57" s="99"/>
      <c r="Q57" s="99"/>
      <c r="R57" s="99"/>
      <c r="S57" s="99"/>
      <c r="T57" s="99"/>
      <c r="U57" s="99"/>
      <c r="V57" s="99"/>
      <c r="W57" s="99"/>
      <c r="X57" s="99"/>
      <c r="Y57" s="98"/>
      <c r="Z57" s="98"/>
      <c r="AA57" s="98"/>
      <c r="AB57" s="98"/>
      <c r="AC57" s="98"/>
      <c r="AD57" s="98"/>
      <c r="AE57" s="98"/>
      <c r="AF57" s="80"/>
      <c r="AG57" s="80"/>
      <c r="AH57" s="80"/>
      <c r="AI57" s="80"/>
      <c r="AJ57" s="80"/>
      <c r="AK57" s="80"/>
      <c r="AL57" s="80"/>
      <c r="AM57" s="80"/>
      <c r="AN57" s="80"/>
      <c r="AO57" s="80"/>
    </row>
    <row r="58" spans="1:41" ht="14.25" customHeight="1" x14ac:dyDescent="0.2">
      <c r="A58" s="94"/>
      <c r="B58" s="100"/>
      <c r="C58" s="94"/>
      <c r="D58" s="96"/>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80"/>
      <c r="AG58" s="80"/>
      <c r="AH58" s="80"/>
      <c r="AI58" s="80"/>
      <c r="AJ58" s="80"/>
      <c r="AK58" s="80"/>
      <c r="AL58" s="80"/>
      <c r="AM58" s="80"/>
      <c r="AN58" s="80"/>
      <c r="AO58" s="80"/>
    </row>
    <row r="59" spans="1:41" s="101" customFormat="1" ht="49.5" customHeight="1" x14ac:dyDescent="0.2"/>
    <row r="60" spans="1:41" s="102" customFormat="1" ht="14.25" customHeight="1" x14ac:dyDescent="0.2">
      <c r="Y60" s="103"/>
    </row>
    <row r="61" spans="1:41" s="102" customFormat="1" ht="14.25" customHeight="1" x14ac:dyDescent="0.2"/>
    <row r="62" spans="1:41" x14ac:dyDescent="0.2">
      <c r="D62" s="97"/>
    </row>
    <row r="63" spans="1:41" x14ac:dyDescent="0.2">
      <c r="D63" s="97"/>
    </row>
  </sheetData>
  <mergeCells count="124">
    <mergeCell ref="W47:Y47"/>
    <mergeCell ref="Z47:AB47"/>
    <mergeCell ref="AC47:AE47"/>
    <mergeCell ref="A48:A56"/>
    <mergeCell ref="B48:Q48"/>
    <mergeCell ref="R48:U48"/>
    <mergeCell ref="W48:AE49"/>
    <mergeCell ref="B49:Q49"/>
    <mergeCell ref="R49:U49"/>
    <mergeCell ref="B50:E51"/>
    <mergeCell ref="B47:G47"/>
    <mergeCell ref="H47:J47"/>
    <mergeCell ref="K47:M47"/>
    <mergeCell ref="N47:P47"/>
    <mergeCell ref="Q47:S47"/>
    <mergeCell ref="T47:V47"/>
    <mergeCell ref="N50:S51"/>
    <mergeCell ref="T50:AE51"/>
    <mergeCell ref="B52:E56"/>
    <mergeCell ref="F52:I52"/>
    <mergeCell ref="F53:I53"/>
    <mergeCell ref="F54:I54"/>
    <mergeCell ref="F55:I55"/>
    <mergeCell ref="F56:I56"/>
    <mergeCell ref="J56:AE56"/>
    <mergeCell ref="A38:AE38"/>
    <mergeCell ref="A39:AE39"/>
    <mergeCell ref="A40:AE40"/>
    <mergeCell ref="A41:AE41"/>
    <mergeCell ref="A42:AE42"/>
    <mergeCell ref="A44:A47"/>
    <mergeCell ref="B44:G45"/>
    <mergeCell ref="H44:M44"/>
    <mergeCell ref="N44:S44"/>
    <mergeCell ref="T44:Y44"/>
    <mergeCell ref="Z44:AE44"/>
    <mergeCell ref="H45:J45"/>
    <mergeCell ref="AC45:AE45"/>
    <mergeCell ref="B46:G46"/>
    <mergeCell ref="H46:J46"/>
    <mergeCell ref="K46:M46"/>
    <mergeCell ref="N46:P46"/>
    <mergeCell ref="Q46:S46"/>
    <mergeCell ref="T46:V46"/>
    <mergeCell ref="W46:Y46"/>
    <mergeCell ref="Z46:AB46"/>
    <mergeCell ref="AC46:AE46"/>
    <mergeCell ref="K45:M45"/>
    <mergeCell ref="N45:P45"/>
    <mergeCell ref="A36:AE36"/>
    <mergeCell ref="A37:AE37"/>
    <mergeCell ref="B33:C33"/>
    <mergeCell ref="B25:E26"/>
    <mergeCell ref="N25:S26"/>
    <mergeCell ref="T25:AE26"/>
    <mergeCell ref="B27:E31"/>
    <mergeCell ref="F27:I27"/>
    <mergeCell ref="F28:I28"/>
    <mergeCell ref="F29:I29"/>
    <mergeCell ref="F30:I30"/>
    <mergeCell ref="F31:I31"/>
    <mergeCell ref="J31:AE31"/>
    <mergeCell ref="Q45:S45"/>
    <mergeCell ref="T45:V45"/>
    <mergeCell ref="W45:Y45"/>
    <mergeCell ref="Z45:AB45"/>
    <mergeCell ref="A23:A31"/>
    <mergeCell ref="A34:AE34"/>
    <mergeCell ref="A35:AE35"/>
    <mergeCell ref="B23:Q23"/>
    <mergeCell ref="R23:U23"/>
    <mergeCell ref="W23:AE24"/>
    <mergeCell ref="B24:Q24"/>
    <mergeCell ref="R24:U24"/>
    <mergeCell ref="W22:Y22"/>
    <mergeCell ref="Z22:AB22"/>
    <mergeCell ref="AC22:AE22"/>
    <mergeCell ref="A16:AE16"/>
    <mergeCell ref="A17:AE17"/>
    <mergeCell ref="A15:AE15"/>
    <mergeCell ref="A19:A22"/>
    <mergeCell ref="B22:G22"/>
    <mergeCell ref="H22:J22"/>
    <mergeCell ref="K22:M22"/>
    <mergeCell ref="N22:P22"/>
    <mergeCell ref="Q22:S22"/>
    <mergeCell ref="T22:V22"/>
    <mergeCell ref="T20:V20"/>
    <mergeCell ref="W20:Y20"/>
    <mergeCell ref="Z20:AB20"/>
    <mergeCell ref="N20:P20"/>
    <mergeCell ref="Q20:S20"/>
    <mergeCell ref="AC20:AE20"/>
    <mergeCell ref="B21:G21"/>
    <mergeCell ref="H21:J21"/>
    <mergeCell ref="K21:M21"/>
    <mergeCell ref="N21:P21"/>
    <mergeCell ref="Q21:S21"/>
    <mergeCell ref="T21:V21"/>
    <mergeCell ref="W21:Y21"/>
    <mergeCell ref="Z21:AB21"/>
    <mergeCell ref="AC21:AE21"/>
    <mergeCell ref="B19:G20"/>
    <mergeCell ref="H19:M19"/>
    <mergeCell ref="N19:S19"/>
    <mergeCell ref="T19:Y19"/>
    <mergeCell ref="H20:J20"/>
    <mergeCell ref="K20:M20"/>
    <mergeCell ref="Z19:AE19"/>
    <mergeCell ref="A2:D2"/>
    <mergeCell ref="E2:AE2"/>
    <mergeCell ref="A3:AE3"/>
    <mergeCell ref="F5:AE5"/>
    <mergeCell ref="F6:AE6"/>
    <mergeCell ref="A11:AE11"/>
    <mergeCell ref="A12:AE12"/>
    <mergeCell ref="A13:AE13"/>
    <mergeCell ref="A14:AE14"/>
    <mergeCell ref="A5:E5"/>
    <mergeCell ref="A6:E6"/>
    <mergeCell ref="A10:AE10"/>
    <mergeCell ref="A7:AE7"/>
    <mergeCell ref="A9:AE9"/>
    <mergeCell ref="B8:C8"/>
  </mergeCells>
  <phoneticPr fontId="11"/>
  <printOptions horizontalCentered="1"/>
  <pageMargins left="0.48" right="0.23622047244094491" top="0.42" bottom="0.19685039370078741" header="0.51181102362204722" footer="0.51181102362204722"/>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95"/>
  <sheetViews>
    <sheetView view="pageBreakPreview" topLeftCell="A46" zoomScale="40" zoomScaleNormal="55" zoomScaleSheetLayoutView="40" workbookViewId="0">
      <selection activeCell="AT49" sqref="AT49"/>
    </sheetView>
  </sheetViews>
  <sheetFormatPr defaultRowHeight="28" x14ac:dyDescent="0.4"/>
  <cols>
    <col min="1" max="1" width="9" style="211"/>
    <col min="2" max="5" width="5.58203125" style="19" customWidth="1"/>
    <col min="6" max="6" width="4.25" style="19" customWidth="1"/>
    <col min="7" max="7" width="16.83203125" style="19" hidden="1" customWidth="1"/>
    <col min="8" max="60" width="5.58203125" style="19" customWidth="1"/>
    <col min="61" max="273" width="9" style="19"/>
    <col min="274" max="274" width="5.5" style="19" customWidth="1"/>
    <col min="275" max="275" width="7.58203125" style="19" customWidth="1"/>
    <col min="276" max="276" width="2.58203125" style="19" customWidth="1"/>
    <col min="277" max="277" width="5.58203125" style="19" customWidth="1"/>
    <col min="278" max="278" width="7.58203125" style="19" customWidth="1"/>
    <col min="279" max="306" width="2.58203125" style="19" customWidth="1"/>
    <col min="307" max="307" width="5.5" style="19" customWidth="1"/>
    <col min="308" max="308" width="8" style="19" customWidth="1"/>
    <col min="309" max="309" width="7.33203125" style="19" customWidth="1"/>
    <col min="310" max="529" width="9" style="19"/>
    <col min="530" max="530" width="5.5" style="19" customWidth="1"/>
    <col min="531" max="531" width="7.58203125" style="19" customWidth="1"/>
    <col min="532" max="532" width="2.58203125" style="19" customWidth="1"/>
    <col min="533" max="533" width="5.58203125" style="19" customWidth="1"/>
    <col min="534" max="534" width="7.58203125" style="19" customWidth="1"/>
    <col min="535" max="562" width="2.58203125" style="19" customWidth="1"/>
    <col min="563" max="563" width="5.5" style="19" customWidth="1"/>
    <col min="564" max="564" width="8" style="19" customWidth="1"/>
    <col min="565" max="565" width="7.33203125" style="19" customWidth="1"/>
    <col min="566" max="785" width="9" style="19"/>
    <col min="786" max="786" width="5.5" style="19" customWidth="1"/>
    <col min="787" max="787" width="7.58203125" style="19" customWidth="1"/>
    <col min="788" max="788" width="2.58203125" style="19" customWidth="1"/>
    <col min="789" max="789" width="5.58203125" style="19" customWidth="1"/>
    <col min="790" max="790" width="7.58203125" style="19" customWidth="1"/>
    <col min="791" max="818" width="2.58203125" style="19" customWidth="1"/>
    <col min="819" max="819" width="5.5" style="19" customWidth="1"/>
    <col min="820" max="820" width="8" style="19" customWidth="1"/>
    <col min="821" max="821" width="7.33203125" style="19" customWidth="1"/>
    <col min="822" max="1041" width="9" style="19"/>
    <col min="1042" max="1042" width="5.5" style="19" customWidth="1"/>
    <col min="1043" max="1043" width="7.58203125" style="19" customWidth="1"/>
    <col min="1044" max="1044" width="2.58203125" style="19" customWidth="1"/>
    <col min="1045" max="1045" width="5.58203125" style="19" customWidth="1"/>
    <col min="1046" max="1046" width="7.58203125" style="19" customWidth="1"/>
    <col min="1047" max="1074" width="2.58203125" style="19" customWidth="1"/>
    <col min="1075" max="1075" width="5.5" style="19" customWidth="1"/>
    <col min="1076" max="1076" width="8" style="19" customWidth="1"/>
    <col min="1077" max="1077" width="7.33203125" style="19" customWidth="1"/>
    <col min="1078" max="1297" width="9" style="19"/>
    <col min="1298" max="1298" width="5.5" style="19" customWidth="1"/>
    <col min="1299" max="1299" width="7.58203125" style="19" customWidth="1"/>
    <col min="1300" max="1300" width="2.58203125" style="19" customWidth="1"/>
    <col min="1301" max="1301" width="5.58203125" style="19" customWidth="1"/>
    <col min="1302" max="1302" width="7.58203125" style="19" customWidth="1"/>
    <col min="1303" max="1330" width="2.58203125" style="19" customWidth="1"/>
    <col min="1331" max="1331" width="5.5" style="19" customWidth="1"/>
    <col min="1332" max="1332" width="8" style="19" customWidth="1"/>
    <col min="1333" max="1333" width="7.33203125" style="19" customWidth="1"/>
    <col min="1334" max="1553" width="9" style="19"/>
    <col min="1554" max="1554" width="5.5" style="19" customWidth="1"/>
    <col min="1555" max="1555" width="7.58203125" style="19" customWidth="1"/>
    <col min="1556" max="1556" width="2.58203125" style="19" customWidth="1"/>
    <col min="1557" max="1557" width="5.58203125" style="19" customWidth="1"/>
    <col min="1558" max="1558" width="7.58203125" style="19" customWidth="1"/>
    <col min="1559" max="1586" width="2.58203125" style="19" customWidth="1"/>
    <col min="1587" max="1587" width="5.5" style="19" customWidth="1"/>
    <col min="1588" max="1588" width="8" style="19" customWidth="1"/>
    <col min="1589" max="1589" width="7.33203125" style="19" customWidth="1"/>
    <col min="1590" max="1809" width="9" style="19"/>
    <col min="1810" max="1810" width="5.5" style="19" customWidth="1"/>
    <col min="1811" max="1811" width="7.58203125" style="19" customWidth="1"/>
    <col min="1812" max="1812" width="2.58203125" style="19" customWidth="1"/>
    <col min="1813" max="1813" width="5.58203125" style="19" customWidth="1"/>
    <col min="1814" max="1814" width="7.58203125" style="19" customWidth="1"/>
    <col min="1815" max="1842" width="2.58203125" style="19" customWidth="1"/>
    <col min="1843" max="1843" width="5.5" style="19" customWidth="1"/>
    <col min="1844" max="1844" width="8" style="19" customWidth="1"/>
    <col min="1845" max="1845" width="7.33203125" style="19" customWidth="1"/>
    <col min="1846" max="2065" width="9" style="19"/>
    <col min="2066" max="2066" width="5.5" style="19" customWidth="1"/>
    <col min="2067" max="2067" width="7.58203125" style="19" customWidth="1"/>
    <col min="2068" max="2068" width="2.58203125" style="19" customWidth="1"/>
    <col min="2069" max="2069" width="5.58203125" style="19" customWidth="1"/>
    <col min="2070" max="2070" width="7.58203125" style="19" customWidth="1"/>
    <col min="2071" max="2098" width="2.58203125" style="19" customWidth="1"/>
    <col min="2099" max="2099" width="5.5" style="19" customWidth="1"/>
    <col min="2100" max="2100" width="8" style="19" customWidth="1"/>
    <col min="2101" max="2101" width="7.33203125" style="19" customWidth="1"/>
    <col min="2102" max="2321" width="9" style="19"/>
    <col min="2322" max="2322" width="5.5" style="19" customWidth="1"/>
    <col min="2323" max="2323" width="7.58203125" style="19" customWidth="1"/>
    <col min="2324" max="2324" width="2.58203125" style="19" customWidth="1"/>
    <col min="2325" max="2325" width="5.58203125" style="19" customWidth="1"/>
    <col min="2326" max="2326" width="7.58203125" style="19" customWidth="1"/>
    <col min="2327" max="2354" width="2.58203125" style="19" customWidth="1"/>
    <col min="2355" max="2355" width="5.5" style="19" customWidth="1"/>
    <col min="2356" max="2356" width="8" style="19" customWidth="1"/>
    <col min="2357" max="2357" width="7.33203125" style="19" customWidth="1"/>
    <col min="2358" max="2577" width="9" style="19"/>
    <col min="2578" max="2578" width="5.5" style="19" customWidth="1"/>
    <col min="2579" max="2579" width="7.58203125" style="19" customWidth="1"/>
    <col min="2580" max="2580" width="2.58203125" style="19" customWidth="1"/>
    <col min="2581" max="2581" width="5.58203125" style="19" customWidth="1"/>
    <col min="2582" max="2582" width="7.58203125" style="19" customWidth="1"/>
    <col min="2583" max="2610" width="2.58203125" style="19" customWidth="1"/>
    <col min="2611" max="2611" width="5.5" style="19" customWidth="1"/>
    <col min="2612" max="2612" width="8" style="19" customWidth="1"/>
    <col min="2613" max="2613" width="7.33203125" style="19" customWidth="1"/>
    <col min="2614" max="2833" width="9" style="19"/>
    <col min="2834" max="2834" width="5.5" style="19" customWidth="1"/>
    <col min="2835" max="2835" width="7.58203125" style="19" customWidth="1"/>
    <col min="2836" max="2836" width="2.58203125" style="19" customWidth="1"/>
    <col min="2837" max="2837" width="5.58203125" style="19" customWidth="1"/>
    <col min="2838" max="2838" width="7.58203125" style="19" customWidth="1"/>
    <col min="2839" max="2866" width="2.58203125" style="19" customWidth="1"/>
    <col min="2867" max="2867" width="5.5" style="19" customWidth="1"/>
    <col min="2868" max="2868" width="8" style="19" customWidth="1"/>
    <col min="2869" max="2869" width="7.33203125" style="19" customWidth="1"/>
    <col min="2870" max="3089" width="9" style="19"/>
    <col min="3090" max="3090" width="5.5" style="19" customWidth="1"/>
    <col min="3091" max="3091" width="7.58203125" style="19" customWidth="1"/>
    <col min="3092" max="3092" width="2.58203125" style="19" customWidth="1"/>
    <col min="3093" max="3093" width="5.58203125" style="19" customWidth="1"/>
    <col min="3094" max="3094" width="7.58203125" style="19" customWidth="1"/>
    <col min="3095" max="3122" width="2.58203125" style="19" customWidth="1"/>
    <col min="3123" max="3123" width="5.5" style="19" customWidth="1"/>
    <col min="3124" max="3124" width="8" style="19" customWidth="1"/>
    <col min="3125" max="3125" width="7.33203125" style="19" customWidth="1"/>
    <col min="3126" max="3345" width="9" style="19"/>
    <col min="3346" max="3346" width="5.5" style="19" customWidth="1"/>
    <col min="3347" max="3347" width="7.58203125" style="19" customWidth="1"/>
    <col min="3348" max="3348" width="2.58203125" style="19" customWidth="1"/>
    <col min="3349" max="3349" width="5.58203125" style="19" customWidth="1"/>
    <col min="3350" max="3350" width="7.58203125" style="19" customWidth="1"/>
    <col min="3351" max="3378" width="2.58203125" style="19" customWidth="1"/>
    <col min="3379" max="3379" width="5.5" style="19" customWidth="1"/>
    <col min="3380" max="3380" width="8" style="19" customWidth="1"/>
    <col min="3381" max="3381" width="7.33203125" style="19" customWidth="1"/>
    <col min="3382" max="3601" width="9" style="19"/>
    <col min="3602" max="3602" width="5.5" style="19" customWidth="1"/>
    <col min="3603" max="3603" width="7.58203125" style="19" customWidth="1"/>
    <col min="3604" max="3604" width="2.58203125" style="19" customWidth="1"/>
    <col min="3605" max="3605" width="5.58203125" style="19" customWidth="1"/>
    <col min="3606" max="3606" width="7.58203125" style="19" customWidth="1"/>
    <col min="3607" max="3634" width="2.58203125" style="19" customWidth="1"/>
    <col min="3635" max="3635" width="5.5" style="19" customWidth="1"/>
    <col min="3636" max="3636" width="8" style="19" customWidth="1"/>
    <col min="3637" max="3637" width="7.33203125" style="19" customWidth="1"/>
    <col min="3638" max="3857" width="9" style="19"/>
    <col min="3858" max="3858" width="5.5" style="19" customWidth="1"/>
    <col min="3859" max="3859" width="7.58203125" style="19" customWidth="1"/>
    <col min="3860" max="3860" width="2.58203125" style="19" customWidth="1"/>
    <col min="3861" max="3861" width="5.58203125" style="19" customWidth="1"/>
    <col min="3862" max="3862" width="7.58203125" style="19" customWidth="1"/>
    <col min="3863" max="3890" width="2.58203125" style="19" customWidth="1"/>
    <col min="3891" max="3891" width="5.5" style="19" customWidth="1"/>
    <col min="3892" max="3892" width="8" style="19" customWidth="1"/>
    <col min="3893" max="3893" width="7.33203125" style="19" customWidth="1"/>
    <col min="3894" max="4113" width="9" style="19"/>
    <col min="4114" max="4114" width="5.5" style="19" customWidth="1"/>
    <col min="4115" max="4115" width="7.58203125" style="19" customWidth="1"/>
    <col min="4116" max="4116" width="2.58203125" style="19" customWidth="1"/>
    <col min="4117" max="4117" width="5.58203125" style="19" customWidth="1"/>
    <col min="4118" max="4118" width="7.58203125" style="19" customWidth="1"/>
    <col min="4119" max="4146" width="2.58203125" style="19" customWidth="1"/>
    <col min="4147" max="4147" width="5.5" style="19" customWidth="1"/>
    <col min="4148" max="4148" width="8" style="19" customWidth="1"/>
    <col min="4149" max="4149" width="7.33203125" style="19" customWidth="1"/>
    <col min="4150" max="4369" width="9" style="19"/>
    <col min="4370" max="4370" width="5.5" style="19" customWidth="1"/>
    <col min="4371" max="4371" width="7.58203125" style="19" customWidth="1"/>
    <col min="4372" max="4372" width="2.58203125" style="19" customWidth="1"/>
    <col min="4373" max="4373" width="5.58203125" style="19" customWidth="1"/>
    <col min="4374" max="4374" width="7.58203125" style="19" customWidth="1"/>
    <col min="4375" max="4402" width="2.58203125" style="19" customWidth="1"/>
    <col min="4403" max="4403" width="5.5" style="19" customWidth="1"/>
    <col min="4404" max="4404" width="8" style="19" customWidth="1"/>
    <col min="4405" max="4405" width="7.33203125" style="19" customWidth="1"/>
    <col min="4406" max="4625" width="9" style="19"/>
    <col min="4626" max="4626" width="5.5" style="19" customWidth="1"/>
    <col min="4627" max="4627" width="7.58203125" style="19" customWidth="1"/>
    <col min="4628" max="4628" width="2.58203125" style="19" customWidth="1"/>
    <col min="4629" max="4629" width="5.58203125" style="19" customWidth="1"/>
    <col min="4630" max="4630" width="7.58203125" style="19" customWidth="1"/>
    <col min="4631" max="4658" width="2.58203125" style="19" customWidth="1"/>
    <col min="4659" max="4659" width="5.5" style="19" customWidth="1"/>
    <col min="4660" max="4660" width="8" style="19" customWidth="1"/>
    <col min="4661" max="4661" width="7.33203125" style="19" customWidth="1"/>
    <col min="4662" max="4881" width="9" style="19"/>
    <col min="4882" max="4882" width="5.5" style="19" customWidth="1"/>
    <col min="4883" max="4883" width="7.58203125" style="19" customWidth="1"/>
    <col min="4884" max="4884" width="2.58203125" style="19" customWidth="1"/>
    <col min="4885" max="4885" width="5.58203125" style="19" customWidth="1"/>
    <col min="4886" max="4886" width="7.58203125" style="19" customWidth="1"/>
    <col min="4887" max="4914" width="2.58203125" style="19" customWidth="1"/>
    <col min="4915" max="4915" width="5.5" style="19" customWidth="1"/>
    <col min="4916" max="4916" width="8" style="19" customWidth="1"/>
    <col min="4917" max="4917" width="7.33203125" style="19" customWidth="1"/>
    <col min="4918" max="5137" width="9" style="19"/>
    <col min="5138" max="5138" width="5.5" style="19" customWidth="1"/>
    <col min="5139" max="5139" width="7.58203125" style="19" customWidth="1"/>
    <col min="5140" max="5140" width="2.58203125" style="19" customWidth="1"/>
    <col min="5141" max="5141" width="5.58203125" style="19" customWidth="1"/>
    <col min="5142" max="5142" width="7.58203125" style="19" customWidth="1"/>
    <col min="5143" max="5170" width="2.58203125" style="19" customWidth="1"/>
    <col min="5171" max="5171" width="5.5" style="19" customWidth="1"/>
    <col min="5172" max="5172" width="8" style="19" customWidth="1"/>
    <col min="5173" max="5173" width="7.33203125" style="19" customWidth="1"/>
    <col min="5174" max="5393" width="9" style="19"/>
    <col min="5394" max="5394" width="5.5" style="19" customWidth="1"/>
    <col min="5395" max="5395" width="7.58203125" style="19" customWidth="1"/>
    <col min="5396" max="5396" width="2.58203125" style="19" customWidth="1"/>
    <col min="5397" max="5397" width="5.58203125" style="19" customWidth="1"/>
    <col min="5398" max="5398" width="7.58203125" style="19" customWidth="1"/>
    <col min="5399" max="5426" width="2.58203125" style="19" customWidth="1"/>
    <col min="5427" max="5427" width="5.5" style="19" customWidth="1"/>
    <col min="5428" max="5428" width="8" style="19" customWidth="1"/>
    <col min="5429" max="5429" width="7.33203125" style="19" customWidth="1"/>
    <col min="5430" max="5649" width="9" style="19"/>
    <col min="5650" max="5650" width="5.5" style="19" customWidth="1"/>
    <col min="5651" max="5651" width="7.58203125" style="19" customWidth="1"/>
    <col min="5652" max="5652" width="2.58203125" style="19" customWidth="1"/>
    <col min="5653" max="5653" width="5.58203125" style="19" customWidth="1"/>
    <col min="5654" max="5654" width="7.58203125" style="19" customWidth="1"/>
    <col min="5655" max="5682" width="2.58203125" style="19" customWidth="1"/>
    <col min="5683" max="5683" width="5.5" style="19" customWidth="1"/>
    <col min="5684" max="5684" width="8" style="19" customWidth="1"/>
    <col min="5685" max="5685" width="7.33203125" style="19" customWidth="1"/>
    <col min="5686" max="5905" width="9" style="19"/>
    <col min="5906" max="5906" width="5.5" style="19" customWidth="1"/>
    <col min="5907" max="5907" width="7.58203125" style="19" customWidth="1"/>
    <col min="5908" max="5908" width="2.58203125" style="19" customWidth="1"/>
    <col min="5909" max="5909" width="5.58203125" style="19" customWidth="1"/>
    <col min="5910" max="5910" width="7.58203125" style="19" customWidth="1"/>
    <col min="5911" max="5938" width="2.58203125" style="19" customWidth="1"/>
    <col min="5939" max="5939" width="5.5" style="19" customWidth="1"/>
    <col min="5940" max="5940" width="8" style="19" customWidth="1"/>
    <col min="5941" max="5941" width="7.33203125" style="19" customWidth="1"/>
    <col min="5942" max="6161" width="9" style="19"/>
    <col min="6162" max="6162" width="5.5" style="19" customWidth="1"/>
    <col min="6163" max="6163" width="7.58203125" style="19" customWidth="1"/>
    <col min="6164" max="6164" width="2.58203125" style="19" customWidth="1"/>
    <col min="6165" max="6165" width="5.58203125" style="19" customWidth="1"/>
    <col min="6166" max="6166" width="7.58203125" style="19" customWidth="1"/>
    <col min="6167" max="6194" width="2.58203125" style="19" customWidth="1"/>
    <col min="6195" max="6195" width="5.5" style="19" customWidth="1"/>
    <col min="6196" max="6196" width="8" style="19" customWidth="1"/>
    <col min="6197" max="6197" width="7.33203125" style="19" customWidth="1"/>
    <col min="6198" max="6417" width="9" style="19"/>
    <col min="6418" max="6418" width="5.5" style="19" customWidth="1"/>
    <col min="6419" max="6419" width="7.58203125" style="19" customWidth="1"/>
    <col min="6420" max="6420" width="2.58203125" style="19" customWidth="1"/>
    <col min="6421" max="6421" width="5.58203125" style="19" customWidth="1"/>
    <col min="6422" max="6422" width="7.58203125" style="19" customWidth="1"/>
    <col min="6423" max="6450" width="2.58203125" style="19" customWidth="1"/>
    <col min="6451" max="6451" width="5.5" style="19" customWidth="1"/>
    <col min="6452" max="6452" width="8" style="19" customWidth="1"/>
    <col min="6453" max="6453" width="7.33203125" style="19" customWidth="1"/>
    <col min="6454" max="6673" width="9" style="19"/>
    <col min="6674" max="6674" width="5.5" style="19" customWidth="1"/>
    <col min="6675" max="6675" width="7.58203125" style="19" customWidth="1"/>
    <col min="6676" max="6676" width="2.58203125" style="19" customWidth="1"/>
    <col min="6677" max="6677" width="5.58203125" style="19" customWidth="1"/>
    <col min="6678" max="6678" width="7.58203125" style="19" customWidth="1"/>
    <col min="6679" max="6706" width="2.58203125" style="19" customWidth="1"/>
    <col min="6707" max="6707" width="5.5" style="19" customWidth="1"/>
    <col min="6708" max="6708" width="8" style="19" customWidth="1"/>
    <col min="6709" max="6709" width="7.33203125" style="19" customWidth="1"/>
    <col min="6710" max="6929" width="9" style="19"/>
    <col min="6930" max="6930" width="5.5" style="19" customWidth="1"/>
    <col min="6931" max="6931" width="7.58203125" style="19" customWidth="1"/>
    <col min="6932" max="6932" width="2.58203125" style="19" customWidth="1"/>
    <col min="6933" max="6933" width="5.58203125" style="19" customWidth="1"/>
    <col min="6934" max="6934" width="7.58203125" style="19" customWidth="1"/>
    <col min="6935" max="6962" width="2.58203125" style="19" customWidth="1"/>
    <col min="6963" max="6963" width="5.5" style="19" customWidth="1"/>
    <col min="6964" max="6964" width="8" style="19" customWidth="1"/>
    <col min="6965" max="6965" width="7.33203125" style="19" customWidth="1"/>
    <col min="6966" max="7185" width="9" style="19"/>
    <col min="7186" max="7186" width="5.5" style="19" customWidth="1"/>
    <col min="7187" max="7187" width="7.58203125" style="19" customWidth="1"/>
    <col min="7188" max="7188" width="2.58203125" style="19" customWidth="1"/>
    <col min="7189" max="7189" width="5.58203125" style="19" customWidth="1"/>
    <col min="7190" max="7190" width="7.58203125" style="19" customWidth="1"/>
    <col min="7191" max="7218" width="2.58203125" style="19" customWidth="1"/>
    <col min="7219" max="7219" width="5.5" style="19" customWidth="1"/>
    <col min="7220" max="7220" width="8" style="19" customWidth="1"/>
    <col min="7221" max="7221" width="7.33203125" style="19" customWidth="1"/>
    <col min="7222" max="7441" width="9" style="19"/>
    <col min="7442" max="7442" width="5.5" style="19" customWidth="1"/>
    <col min="7443" max="7443" width="7.58203125" style="19" customWidth="1"/>
    <col min="7444" max="7444" width="2.58203125" style="19" customWidth="1"/>
    <col min="7445" max="7445" width="5.58203125" style="19" customWidth="1"/>
    <col min="7446" max="7446" width="7.58203125" style="19" customWidth="1"/>
    <col min="7447" max="7474" width="2.58203125" style="19" customWidth="1"/>
    <col min="7475" max="7475" width="5.5" style="19" customWidth="1"/>
    <col min="7476" max="7476" width="8" style="19" customWidth="1"/>
    <col min="7477" max="7477" width="7.33203125" style="19" customWidth="1"/>
    <col min="7478" max="7697" width="9" style="19"/>
    <col min="7698" max="7698" width="5.5" style="19" customWidth="1"/>
    <col min="7699" max="7699" width="7.58203125" style="19" customWidth="1"/>
    <col min="7700" max="7700" width="2.58203125" style="19" customWidth="1"/>
    <col min="7701" max="7701" width="5.58203125" style="19" customWidth="1"/>
    <col min="7702" max="7702" width="7.58203125" style="19" customWidth="1"/>
    <col min="7703" max="7730" width="2.58203125" style="19" customWidth="1"/>
    <col min="7731" max="7731" width="5.5" style="19" customWidth="1"/>
    <col min="7732" max="7732" width="8" style="19" customWidth="1"/>
    <col min="7733" max="7733" width="7.33203125" style="19" customWidth="1"/>
    <col min="7734" max="7953" width="9" style="19"/>
    <col min="7954" max="7954" width="5.5" style="19" customWidth="1"/>
    <col min="7955" max="7955" width="7.58203125" style="19" customWidth="1"/>
    <col min="7956" max="7956" width="2.58203125" style="19" customWidth="1"/>
    <col min="7957" max="7957" width="5.58203125" style="19" customWidth="1"/>
    <col min="7958" max="7958" width="7.58203125" style="19" customWidth="1"/>
    <col min="7959" max="7986" width="2.58203125" style="19" customWidth="1"/>
    <col min="7987" max="7987" width="5.5" style="19" customWidth="1"/>
    <col min="7988" max="7988" width="8" style="19" customWidth="1"/>
    <col min="7989" max="7989" width="7.33203125" style="19" customWidth="1"/>
    <col min="7990" max="8209" width="9" style="19"/>
    <col min="8210" max="8210" width="5.5" style="19" customWidth="1"/>
    <col min="8211" max="8211" width="7.58203125" style="19" customWidth="1"/>
    <col min="8212" max="8212" width="2.58203125" style="19" customWidth="1"/>
    <col min="8213" max="8213" width="5.58203125" style="19" customWidth="1"/>
    <col min="8214" max="8214" width="7.58203125" style="19" customWidth="1"/>
    <col min="8215" max="8242" width="2.58203125" style="19" customWidth="1"/>
    <col min="8243" max="8243" width="5.5" style="19" customWidth="1"/>
    <col min="8244" max="8244" width="8" style="19" customWidth="1"/>
    <col min="8245" max="8245" width="7.33203125" style="19" customWidth="1"/>
    <col min="8246" max="8465" width="9" style="19"/>
    <col min="8466" max="8466" width="5.5" style="19" customWidth="1"/>
    <col min="8467" max="8467" width="7.58203125" style="19" customWidth="1"/>
    <col min="8468" max="8468" width="2.58203125" style="19" customWidth="1"/>
    <col min="8469" max="8469" width="5.58203125" style="19" customWidth="1"/>
    <col min="8470" max="8470" width="7.58203125" style="19" customWidth="1"/>
    <col min="8471" max="8498" width="2.58203125" style="19" customWidth="1"/>
    <col min="8499" max="8499" width="5.5" style="19" customWidth="1"/>
    <col min="8500" max="8500" width="8" style="19" customWidth="1"/>
    <col min="8501" max="8501" width="7.33203125" style="19" customWidth="1"/>
    <col min="8502" max="8721" width="9" style="19"/>
    <col min="8722" max="8722" width="5.5" style="19" customWidth="1"/>
    <col min="8723" max="8723" width="7.58203125" style="19" customWidth="1"/>
    <col min="8724" max="8724" width="2.58203125" style="19" customWidth="1"/>
    <col min="8725" max="8725" width="5.58203125" style="19" customWidth="1"/>
    <col min="8726" max="8726" width="7.58203125" style="19" customWidth="1"/>
    <col min="8727" max="8754" width="2.58203125" style="19" customWidth="1"/>
    <col min="8755" max="8755" width="5.5" style="19" customWidth="1"/>
    <col min="8756" max="8756" width="8" style="19" customWidth="1"/>
    <col min="8757" max="8757" width="7.33203125" style="19" customWidth="1"/>
    <col min="8758" max="8977" width="9" style="19"/>
    <col min="8978" max="8978" width="5.5" style="19" customWidth="1"/>
    <col min="8979" max="8979" width="7.58203125" style="19" customWidth="1"/>
    <col min="8980" max="8980" width="2.58203125" style="19" customWidth="1"/>
    <col min="8981" max="8981" width="5.58203125" style="19" customWidth="1"/>
    <col min="8982" max="8982" width="7.58203125" style="19" customWidth="1"/>
    <col min="8983" max="9010" width="2.58203125" style="19" customWidth="1"/>
    <col min="9011" max="9011" width="5.5" style="19" customWidth="1"/>
    <col min="9012" max="9012" width="8" style="19" customWidth="1"/>
    <col min="9013" max="9013" width="7.33203125" style="19" customWidth="1"/>
    <col min="9014" max="9233" width="9" style="19"/>
    <col min="9234" max="9234" width="5.5" style="19" customWidth="1"/>
    <col min="9235" max="9235" width="7.58203125" style="19" customWidth="1"/>
    <col min="9236" max="9236" width="2.58203125" style="19" customWidth="1"/>
    <col min="9237" max="9237" width="5.58203125" style="19" customWidth="1"/>
    <col min="9238" max="9238" width="7.58203125" style="19" customWidth="1"/>
    <col min="9239" max="9266" width="2.58203125" style="19" customWidth="1"/>
    <col min="9267" max="9267" width="5.5" style="19" customWidth="1"/>
    <col min="9268" max="9268" width="8" style="19" customWidth="1"/>
    <col min="9269" max="9269" width="7.33203125" style="19" customWidth="1"/>
    <col min="9270" max="9489" width="9" style="19"/>
    <col min="9490" max="9490" width="5.5" style="19" customWidth="1"/>
    <col min="9491" max="9491" width="7.58203125" style="19" customWidth="1"/>
    <col min="9492" max="9492" width="2.58203125" style="19" customWidth="1"/>
    <col min="9493" max="9493" width="5.58203125" style="19" customWidth="1"/>
    <col min="9494" max="9494" width="7.58203125" style="19" customWidth="1"/>
    <col min="9495" max="9522" width="2.58203125" style="19" customWidth="1"/>
    <col min="9523" max="9523" width="5.5" style="19" customWidth="1"/>
    <col min="9524" max="9524" width="8" style="19" customWidth="1"/>
    <col min="9525" max="9525" width="7.33203125" style="19" customWidth="1"/>
    <col min="9526" max="9745" width="9" style="19"/>
    <col min="9746" max="9746" width="5.5" style="19" customWidth="1"/>
    <col min="9747" max="9747" width="7.58203125" style="19" customWidth="1"/>
    <col min="9748" max="9748" width="2.58203125" style="19" customWidth="1"/>
    <col min="9749" max="9749" width="5.58203125" style="19" customWidth="1"/>
    <col min="9750" max="9750" width="7.58203125" style="19" customWidth="1"/>
    <col min="9751" max="9778" width="2.58203125" style="19" customWidth="1"/>
    <col min="9779" max="9779" width="5.5" style="19" customWidth="1"/>
    <col min="9780" max="9780" width="8" style="19" customWidth="1"/>
    <col min="9781" max="9781" width="7.33203125" style="19" customWidth="1"/>
    <col min="9782" max="10001" width="9" style="19"/>
    <col min="10002" max="10002" width="5.5" style="19" customWidth="1"/>
    <col min="10003" max="10003" width="7.58203125" style="19" customWidth="1"/>
    <col min="10004" max="10004" width="2.58203125" style="19" customWidth="1"/>
    <col min="10005" max="10005" width="5.58203125" style="19" customWidth="1"/>
    <col min="10006" max="10006" width="7.58203125" style="19" customWidth="1"/>
    <col min="10007" max="10034" width="2.58203125" style="19" customWidth="1"/>
    <col min="10035" max="10035" width="5.5" style="19" customWidth="1"/>
    <col min="10036" max="10036" width="8" style="19" customWidth="1"/>
    <col min="10037" max="10037" width="7.33203125" style="19" customWidth="1"/>
    <col min="10038" max="10257" width="9" style="19"/>
    <col min="10258" max="10258" width="5.5" style="19" customWidth="1"/>
    <col min="10259" max="10259" width="7.58203125" style="19" customWidth="1"/>
    <col min="10260" max="10260" width="2.58203125" style="19" customWidth="1"/>
    <col min="10261" max="10261" width="5.58203125" style="19" customWidth="1"/>
    <col min="10262" max="10262" width="7.58203125" style="19" customWidth="1"/>
    <col min="10263" max="10290" width="2.58203125" style="19" customWidth="1"/>
    <col min="10291" max="10291" width="5.5" style="19" customWidth="1"/>
    <col min="10292" max="10292" width="8" style="19" customWidth="1"/>
    <col min="10293" max="10293" width="7.33203125" style="19" customWidth="1"/>
    <col min="10294" max="10513" width="9" style="19"/>
    <col min="10514" max="10514" width="5.5" style="19" customWidth="1"/>
    <col min="10515" max="10515" width="7.58203125" style="19" customWidth="1"/>
    <col min="10516" max="10516" width="2.58203125" style="19" customWidth="1"/>
    <col min="10517" max="10517" width="5.58203125" style="19" customWidth="1"/>
    <col min="10518" max="10518" width="7.58203125" style="19" customWidth="1"/>
    <col min="10519" max="10546" width="2.58203125" style="19" customWidth="1"/>
    <col min="10547" max="10547" width="5.5" style="19" customWidth="1"/>
    <col min="10548" max="10548" width="8" style="19" customWidth="1"/>
    <col min="10549" max="10549" width="7.33203125" style="19" customWidth="1"/>
    <col min="10550" max="10769" width="9" style="19"/>
    <col min="10770" max="10770" width="5.5" style="19" customWidth="1"/>
    <col min="10771" max="10771" width="7.58203125" style="19" customWidth="1"/>
    <col min="10772" max="10772" width="2.58203125" style="19" customWidth="1"/>
    <col min="10773" max="10773" width="5.58203125" style="19" customWidth="1"/>
    <col min="10774" max="10774" width="7.58203125" style="19" customWidth="1"/>
    <col min="10775" max="10802" width="2.58203125" style="19" customWidth="1"/>
    <col min="10803" max="10803" width="5.5" style="19" customWidth="1"/>
    <col min="10804" max="10804" width="8" style="19" customWidth="1"/>
    <col min="10805" max="10805" width="7.33203125" style="19" customWidth="1"/>
    <col min="10806" max="11025" width="9" style="19"/>
    <col min="11026" max="11026" width="5.5" style="19" customWidth="1"/>
    <col min="11027" max="11027" width="7.58203125" style="19" customWidth="1"/>
    <col min="11028" max="11028" width="2.58203125" style="19" customWidth="1"/>
    <col min="11029" max="11029" width="5.58203125" style="19" customWidth="1"/>
    <col min="11030" max="11030" width="7.58203125" style="19" customWidth="1"/>
    <col min="11031" max="11058" width="2.58203125" style="19" customWidth="1"/>
    <col min="11059" max="11059" width="5.5" style="19" customWidth="1"/>
    <col min="11060" max="11060" width="8" style="19" customWidth="1"/>
    <col min="11061" max="11061" width="7.33203125" style="19" customWidth="1"/>
    <col min="11062" max="11281" width="9" style="19"/>
    <col min="11282" max="11282" width="5.5" style="19" customWidth="1"/>
    <col min="11283" max="11283" width="7.58203125" style="19" customWidth="1"/>
    <col min="11284" max="11284" width="2.58203125" style="19" customWidth="1"/>
    <col min="11285" max="11285" width="5.58203125" style="19" customWidth="1"/>
    <col min="11286" max="11286" width="7.58203125" style="19" customWidth="1"/>
    <col min="11287" max="11314" width="2.58203125" style="19" customWidth="1"/>
    <col min="11315" max="11315" width="5.5" style="19" customWidth="1"/>
    <col min="11316" max="11316" width="8" style="19" customWidth="1"/>
    <col min="11317" max="11317" width="7.33203125" style="19" customWidth="1"/>
    <col min="11318" max="11537" width="9" style="19"/>
    <col min="11538" max="11538" width="5.5" style="19" customWidth="1"/>
    <col min="11539" max="11539" width="7.58203125" style="19" customWidth="1"/>
    <col min="11540" max="11540" width="2.58203125" style="19" customWidth="1"/>
    <col min="11541" max="11541" width="5.58203125" style="19" customWidth="1"/>
    <col min="11542" max="11542" width="7.58203125" style="19" customWidth="1"/>
    <col min="11543" max="11570" width="2.58203125" style="19" customWidth="1"/>
    <col min="11571" max="11571" width="5.5" style="19" customWidth="1"/>
    <col min="11572" max="11572" width="8" style="19" customWidth="1"/>
    <col min="11573" max="11573" width="7.33203125" style="19" customWidth="1"/>
    <col min="11574" max="11793" width="9" style="19"/>
    <col min="11794" max="11794" width="5.5" style="19" customWidth="1"/>
    <col min="11795" max="11795" width="7.58203125" style="19" customWidth="1"/>
    <col min="11796" max="11796" width="2.58203125" style="19" customWidth="1"/>
    <col min="11797" max="11797" width="5.58203125" style="19" customWidth="1"/>
    <col min="11798" max="11798" width="7.58203125" style="19" customWidth="1"/>
    <col min="11799" max="11826" width="2.58203125" style="19" customWidth="1"/>
    <col min="11827" max="11827" width="5.5" style="19" customWidth="1"/>
    <col min="11828" max="11828" width="8" style="19" customWidth="1"/>
    <col min="11829" max="11829" width="7.33203125" style="19" customWidth="1"/>
    <col min="11830" max="12049" width="9" style="19"/>
    <col min="12050" max="12050" width="5.5" style="19" customWidth="1"/>
    <col min="12051" max="12051" width="7.58203125" style="19" customWidth="1"/>
    <col min="12052" max="12052" width="2.58203125" style="19" customWidth="1"/>
    <col min="12053" max="12053" width="5.58203125" style="19" customWidth="1"/>
    <col min="12054" max="12054" width="7.58203125" style="19" customWidth="1"/>
    <col min="12055" max="12082" width="2.58203125" style="19" customWidth="1"/>
    <col min="12083" max="12083" width="5.5" style="19" customWidth="1"/>
    <col min="12084" max="12084" width="8" style="19" customWidth="1"/>
    <col min="12085" max="12085" width="7.33203125" style="19" customWidth="1"/>
    <col min="12086" max="12305" width="9" style="19"/>
    <col min="12306" max="12306" width="5.5" style="19" customWidth="1"/>
    <col min="12307" max="12307" width="7.58203125" style="19" customWidth="1"/>
    <col min="12308" max="12308" width="2.58203125" style="19" customWidth="1"/>
    <col min="12309" max="12309" width="5.58203125" style="19" customWidth="1"/>
    <col min="12310" max="12310" width="7.58203125" style="19" customWidth="1"/>
    <col min="12311" max="12338" width="2.58203125" style="19" customWidth="1"/>
    <col min="12339" max="12339" width="5.5" style="19" customWidth="1"/>
    <col min="12340" max="12340" width="8" style="19" customWidth="1"/>
    <col min="12341" max="12341" width="7.33203125" style="19" customWidth="1"/>
    <col min="12342" max="12561" width="9" style="19"/>
    <col min="12562" max="12562" width="5.5" style="19" customWidth="1"/>
    <col min="12563" max="12563" width="7.58203125" style="19" customWidth="1"/>
    <col min="12564" max="12564" width="2.58203125" style="19" customWidth="1"/>
    <col min="12565" max="12565" width="5.58203125" style="19" customWidth="1"/>
    <col min="12566" max="12566" width="7.58203125" style="19" customWidth="1"/>
    <col min="12567" max="12594" width="2.58203125" style="19" customWidth="1"/>
    <col min="12595" max="12595" width="5.5" style="19" customWidth="1"/>
    <col min="12596" max="12596" width="8" style="19" customWidth="1"/>
    <col min="12597" max="12597" width="7.33203125" style="19" customWidth="1"/>
    <col min="12598" max="12817" width="9" style="19"/>
    <col min="12818" max="12818" width="5.5" style="19" customWidth="1"/>
    <col min="12819" max="12819" width="7.58203125" style="19" customWidth="1"/>
    <col min="12820" max="12820" width="2.58203125" style="19" customWidth="1"/>
    <col min="12821" max="12821" width="5.58203125" style="19" customWidth="1"/>
    <col min="12822" max="12822" width="7.58203125" style="19" customWidth="1"/>
    <col min="12823" max="12850" width="2.58203125" style="19" customWidth="1"/>
    <col min="12851" max="12851" width="5.5" style="19" customWidth="1"/>
    <col min="12852" max="12852" width="8" style="19" customWidth="1"/>
    <col min="12853" max="12853" width="7.33203125" style="19" customWidth="1"/>
    <col min="12854" max="13073" width="9" style="19"/>
    <col min="13074" max="13074" width="5.5" style="19" customWidth="1"/>
    <col min="13075" max="13075" width="7.58203125" style="19" customWidth="1"/>
    <col min="13076" max="13076" width="2.58203125" style="19" customWidth="1"/>
    <col min="13077" max="13077" width="5.58203125" style="19" customWidth="1"/>
    <col min="13078" max="13078" width="7.58203125" style="19" customWidth="1"/>
    <col min="13079" max="13106" width="2.58203125" style="19" customWidth="1"/>
    <col min="13107" max="13107" width="5.5" style="19" customWidth="1"/>
    <col min="13108" max="13108" width="8" style="19" customWidth="1"/>
    <col min="13109" max="13109" width="7.33203125" style="19" customWidth="1"/>
    <col min="13110" max="13329" width="9" style="19"/>
    <col min="13330" max="13330" width="5.5" style="19" customWidth="1"/>
    <col min="13331" max="13331" width="7.58203125" style="19" customWidth="1"/>
    <col min="13332" max="13332" width="2.58203125" style="19" customWidth="1"/>
    <col min="13333" max="13333" width="5.58203125" style="19" customWidth="1"/>
    <col min="13334" max="13334" width="7.58203125" style="19" customWidth="1"/>
    <col min="13335" max="13362" width="2.58203125" style="19" customWidth="1"/>
    <col min="13363" max="13363" width="5.5" style="19" customWidth="1"/>
    <col min="13364" max="13364" width="8" style="19" customWidth="1"/>
    <col min="13365" max="13365" width="7.33203125" style="19" customWidth="1"/>
    <col min="13366" max="13585" width="9" style="19"/>
    <col min="13586" max="13586" width="5.5" style="19" customWidth="1"/>
    <col min="13587" max="13587" width="7.58203125" style="19" customWidth="1"/>
    <col min="13588" max="13588" width="2.58203125" style="19" customWidth="1"/>
    <col min="13589" max="13589" width="5.58203125" style="19" customWidth="1"/>
    <col min="13590" max="13590" width="7.58203125" style="19" customWidth="1"/>
    <col min="13591" max="13618" width="2.58203125" style="19" customWidth="1"/>
    <col min="13619" max="13619" width="5.5" style="19" customWidth="1"/>
    <col min="13620" max="13620" width="8" style="19" customWidth="1"/>
    <col min="13621" max="13621" width="7.33203125" style="19" customWidth="1"/>
    <col min="13622" max="13841" width="9" style="19"/>
    <col min="13842" max="13842" width="5.5" style="19" customWidth="1"/>
    <col min="13843" max="13843" width="7.58203125" style="19" customWidth="1"/>
    <col min="13844" max="13844" width="2.58203125" style="19" customWidth="1"/>
    <col min="13845" max="13845" width="5.58203125" style="19" customWidth="1"/>
    <col min="13846" max="13846" width="7.58203125" style="19" customWidth="1"/>
    <col min="13847" max="13874" width="2.58203125" style="19" customWidth="1"/>
    <col min="13875" max="13875" width="5.5" style="19" customWidth="1"/>
    <col min="13876" max="13876" width="8" style="19" customWidth="1"/>
    <col min="13877" max="13877" width="7.33203125" style="19" customWidth="1"/>
    <col min="13878" max="14097" width="9" style="19"/>
    <col min="14098" max="14098" width="5.5" style="19" customWidth="1"/>
    <col min="14099" max="14099" width="7.58203125" style="19" customWidth="1"/>
    <col min="14100" max="14100" width="2.58203125" style="19" customWidth="1"/>
    <col min="14101" max="14101" width="5.58203125" style="19" customWidth="1"/>
    <col min="14102" max="14102" width="7.58203125" style="19" customWidth="1"/>
    <col min="14103" max="14130" width="2.58203125" style="19" customWidth="1"/>
    <col min="14131" max="14131" width="5.5" style="19" customWidth="1"/>
    <col min="14132" max="14132" width="8" style="19" customWidth="1"/>
    <col min="14133" max="14133" width="7.33203125" style="19" customWidth="1"/>
    <col min="14134" max="14353" width="9" style="19"/>
    <col min="14354" max="14354" width="5.5" style="19" customWidth="1"/>
    <col min="14355" max="14355" width="7.58203125" style="19" customWidth="1"/>
    <col min="14356" max="14356" width="2.58203125" style="19" customWidth="1"/>
    <col min="14357" max="14357" width="5.58203125" style="19" customWidth="1"/>
    <col min="14358" max="14358" width="7.58203125" style="19" customWidth="1"/>
    <col min="14359" max="14386" width="2.58203125" style="19" customWidth="1"/>
    <col min="14387" max="14387" width="5.5" style="19" customWidth="1"/>
    <col min="14388" max="14388" width="8" style="19" customWidth="1"/>
    <col min="14389" max="14389" width="7.33203125" style="19" customWidth="1"/>
    <col min="14390" max="14609" width="9" style="19"/>
    <col min="14610" max="14610" width="5.5" style="19" customWidth="1"/>
    <col min="14611" max="14611" width="7.58203125" style="19" customWidth="1"/>
    <col min="14612" max="14612" width="2.58203125" style="19" customWidth="1"/>
    <col min="14613" max="14613" width="5.58203125" style="19" customWidth="1"/>
    <col min="14614" max="14614" width="7.58203125" style="19" customWidth="1"/>
    <col min="14615" max="14642" width="2.58203125" style="19" customWidth="1"/>
    <col min="14643" max="14643" width="5.5" style="19" customWidth="1"/>
    <col min="14644" max="14644" width="8" style="19" customWidth="1"/>
    <col min="14645" max="14645" width="7.33203125" style="19" customWidth="1"/>
    <col min="14646" max="14865" width="9" style="19"/>
    <col min="14866" max="14866" width="5.5" style="19" customWidth="1"/>
    <col min="14867" max="14867" width="7.58203125" style="19" customWidth="1"/>
    <col min="14868" max="14868" width="2.58203125" style="19" customWidth="1"/>
    <col min="14869" max="14869" width="5.58203125" style="19" customWidth="1"/>
    <col min="14870" max="14870" width="7.58203125" style="19" customWidth="1"/>
    <col min="14871" max="14898" width="2.58203125" style="19" customWidth="1"/>
    <col min="14899" max="14899" width="5.5" style="19" customWidth="1"/>
    <col min="14900" max="14900" width="8" style="19" customWidth="1"/>
    <col min="14901" max="14901" width="7.33203125" style="19" customWidth="1"/>
    <col min="14902" max="15121" width="9" style="19"/>
    <col min="15122" max="15122" width="5.5" style="19" customWidth="1"/>
    <col min="15123" max="15123" width="7.58203125" style="19" customWidth="1"/>
    <col min="15124" max="15124" width="2.58203125" style="19" customWidth="1"/>
    <col min="15125" max="15125" width="5.58203125" style="19" customWidth="1"/>
    <col min="15126" max="15126" width="7.58203125" style="19" customWidth="1"/>
    <col min="15127" max="15154" width="2.58203125" style="19" customWidth="1"/>
    <col min="15155" max="15155" width="5.5" style="19" customWidth="1"/>
    <col min="15156" max="15156" width="8" style="19" customWidth="1"/>
    <col min="15157" max="15157" width="7.33203125" style="19" customWidth="1"/>
    <col min="15158" max="15377" width="9" style="19"/>
    <col min="15378" max="15378" width="5.5" style="19" customWidth="1"/>
    <col min="15379" max="15379" width="7.58203125" style="19" customWidth="1"/>
    <col min="15380" max="15380" width="2.58203125" style="19" customWidth="1"/>
    <col min="15381" max="15381" width="5.58203125" style="19" customWidth="1"/>
    <col min="15382" max="15382" width="7.58203125" style="19" customWidth="1"/>
    <col min="15383" max="15410" width="2.58203125" style="19" customWidth="1"/>
    <col min="15411" max="15411" width="5.5" style="19" customWidth="1"/>
    <col min="15412" max="15412" width="8" style="19" customWidth="1"/>
    <col min="15413" max="15413" width="7.33203125" style="19" customWidth="1"/>
    <col min="15414" max="15633" width="9" style="19"/>
    <col min="15634" max="15634" width="5.5" style="19" customWidth="1"/>
    <col min="15635" max="15635" width="7.58203125" style="19" customWidth="1"/>
    <col min="15636" max="15636" width="2.58203125" style="19" customWidth="1"/>
    <col min="15637" max="15637" width="5.58203125" style="19" customWidth="1"/>
    <col min="15638" max="15638" width="7.58203125" style="19" customWidth="1"/>
    <col min="15639" max="15666" width="2.58203125" style="19" customWidth="1"/>
    <col min="15667" max="15667" width="5.5" style="19" customWidth="1"/>
    <col min="15668" max="15668" width="8" style="19" customWidth="1"/>
    <col min="15669" max="15669" width="7.33203125" style="19" customWidth="1"/>
    <col min="15670" max="15889" width="9" style="19"/>
    <col min="15890" max="15890" width="5.5" style="19" customWidth="1"/>
    <col min="15891" max="15891" width="7.58203125" style="19" customWidth="1"/>
    <col min="15892" max="15892" width="2.58203125" style="19" customWidth="1"/>
    <col min="15893" max="15893" width="5.58203125" style="19" customWidth="1"/>
    <col min="15894" max="15894" width="7.58203125" style="19" customWidth="1"/>
    <col min="15895" max="15922" width="2.58203125" style="19" customWidth="1"/>
    <col min="15923" max="15923" width="5.5" style="19" customWidth="1"/>
    <col min="15924" max="15924" width="8" style="19" customWidth="1"/>
    <col min="15925" max="15925" width="7.33203125" style="19" customWidth="1"/>
    <col min="15926" max="16145" width="9" style="19"/>
    <col min="16146" max="16146" width="5.5" style="19" customWidth="1"/>
    <col min="16147" max="16147" width="7.58203125" style="19" customWidth="1"/>
    <col min="16148" max="16148" width="2.58203125" style="19" customWidth="1"/>
    <col min="16149" max="16149" width="5.58203125" style="19" customWidth="1"/>
    <col min="16150" max="16150" width="7.58203125" style="19" customWidth="1"/>
    <col min="16151" max="16178" width="2.58203125" style="19" customWidth="1"/>
    <col min="16179" max="16179" width="5.5" style="19" customWidth="1"/>
    <col min="16180" max="16180" width="8" style="19" customWidth="1"/>
    <col min="16181" max="16181" width="7.33203125" style="19" customWidth="1"/>
    <col min="16182" max="16384" width="9" style="19"/>
  </cols>
  <sheetData>
    <row r="1" spans="1:59" s="143" customFormat="1" ht="20.25" customHeight="1" thickBot="1" x14ac:dyDescent="0.45">
      <c r="A1" s="208"/>
      <c r="B1" s="142" t="s">
        <v>250</v>
      </c>
      <c r="F1" s="144"/>
      <c r="G1" s="144"/>
      <c r="H1" s="144"/>
      <c r="I1" s="144"/>
      <c r="U1" s="891" t="s">
        <v>234</v>
      </c>
      <c r="V1" s="891"/>
      <c r="W1" s="892">
        <v>6</v>
      </c>
      <c r="X1" s="892"/>
      <c r="Y1" s="892"/>
      <c r="Z1" s="891" t="s">
        <v>1</v>
      </c>
      <c r="AA1" s="891"/>
      <c r="AB1" s="891" t="s">
        <v>256</v>
      </c>
      <c r="AC1" s="892">
        <f>IF(W1=0,"",YEAR(DATE(2018+W1,1,1)))</f>
        <v>2024</v>
      </c>
      <c r="AD1" s="892"/>
      <c r="AE1" s="892"/>
      <c r="AF1" s="892"/>
      <c r="AG1" s="891" t="s">
        <v>257</v>
      </c>
      <c r="AH1" s="892">
        <v>6</v>
      </c>
      <c r="AI1" s="892"/>
      <c r="AJ1" s="892"/>
      <c r="AK1" s="893" t="s">
        <v>79</v>
      </c>
      <c r="AL1" s="893"/>
      <c r="AM1" s="145"/>
      <c r="AN1" s="894" t="s">
        <v>130</v>
      </c>
      <c r="AO1" s="894"/>
      <c r="AP1" s="894"/>
      <c r="AQ1" s="894"/>
      <c r="AR1" s="895"/>
      <c r="AS1" s="877" t="s">
        <v>185</v>
      </c>
      <c r="AT1" s="878"/>
      <c r="AU1" s="878"/>
      <c r="AV1" s="878"/>
      <c r="AW1" s="878"/>
      <c r="AX1" s="878"/>
      <c r="AY1" s="878"/>
      <c r="AZ1" s="878"/>
      <c r="BA1" s="878"/>
      <c r="BB1" s="878"/>
      <c r="BC1" s="878"/>
      <c r="BD1" s="878"/>
      <c r="BE1" s="878"/>
      <c r="BF1" s="879"/>
    </row>
    <row r="2" spans="1:59" s="143" customFormat="1" ht="20.25" customHeight="1" thickBot="1" x14ac:dyDescent="0.45">
      <c r="A2" s="208"/>
      <c r="B2" s="880" t="s">
        <v>81</v>
      </c>
      <c r="C2" s="880"/>
      <c r="D2" s="880"/>
      <c r="E2" s="880"/>
      <c r="F2" s="880"/>
      <c r="G2" s="880"/>
      <c r="H2" s="880"/>
      <c r="I2" s="880"/>
      <c r="J2" s="880"/>
      <c r="K2" s="880"/>
      <c r="L2" s="880"/>
      <c r="M2" s="880"/>
      <c r="N2" s="880"/>
      <c r="O2" s="880"/>
      <c r="P2" s="880"/>
      <c r="Q2" s="880"/>
      <c r="R2" s="880"/>
      <c r="S2" s="880"/>
      <c r="T2" s="146"/>
      <c r="U2" s="891"/>
      <c r="V2" s="891"/>
      <c r="W2" s="892"/>
      <c r="X2" s="892"/>
      <c r="Y2" s="892"/>
      <c r="Z2" s="891"/>
      <c r="AA2" s="891"/>
      <c r="AB2" s="891"/>
      <c r="AC2" s="892"/>
      <c r="AD2" s="892"/>
      <c r="AE2" s="892"/>
      <c r="AF2" s="892"/>
      <c r="AG2" s="891"/>
      <c r="AH2" s="892"/>
      <c r="AI2" s="892"/>
      <c r="AJ2" s="892"/>
      <c r="AK2" s="893"/>
      <c r="AL2" s="893"/>
      <c r="AM2" s="147"/>
      <c r="AN2" s="881" t="s">
        <v>233</v>
      </c>
      <c r="AO2" s="881"/>
      <c r="AP2" s="881"/>
      <c r="AQ2" s="881"/>
      <c r="AR2" s="882"/>
      <c r="AS2" s="883"/>
      <c r="AT2" s="775"/>
      <c r="AU2" s="775"/>
      <c r="AV2" s="775"/>
      <c r="AW2" s="775"/>
      <c r="AX2" s="775"/>
      <c r="AY2" s="775"/>
      <c r="AZ2" s="775"/>
      <c r="BA2" s="775"/>
      <c r="BB2" s="775"/>
      <c r="BC2" s="775"/>
      <c r="BD2" s="775"/>
      <c r="BE2" s="775"/>
      <c r="BF2" s="884"/>
    </row>
    <row r="3" spans="1:59" s="143" customFormat="1" ht="20.25" customHeight="1" x14ac:dyDescent="0.4">
      <c r="A3" s="208"/>
      <c r="B3" s="880"/>
      <c r="C3" s="880"/>
      <c r="D3" s="880"/>
      <c r="E3" s="880"/>
      <c r="F3" s="880"/>
      <c r="G3" s="880"/>
      <c r="H3" s="880"/>
      <c r="I3" s="880"/>
      <c r="J3" s="880"/>
      <c r="K3" s="880"/>
      <c r="L3" s="880"/>
      <c r="M3" s="880"/>
      <c r="N3" s="880"/>
      <c r="O3" s="880"/>
      <c r="P3" s="880"/>
      <c r="Q3" s="880"/>
      <c r="R3" s="880"/>
      <c r="S3" s="880"/>
      <c r="T3" s="146"/>
      <c r="U3" s="146"/>
      <c r="V3" s="146"/>
      <c r="W3" s="146"/>
      <c r="Y3" s="148"/>
      <c r="Z3" s="148"/>
      <c r="AB3" s="148"/>
      <c r="AC3" s="148"/>
      <c r="AD3" s="147"/>
      <c r="AE3" s="147"/>
      <c r="AF3" s="147"/>
      <c r="AG3" s="147"/>
      <c r="AH3" s="147"/>
      <c r="AI3" s="147"/>
      <c r="AJ3" s="147"/>
      <c r="AK3" s="147"/>
      <c r="AL3" s="147"/>
      <c r="AM3" s="147"/>
      <c r="AN3" s="149"/>
      <c r="AO3" s="149"/>
      <c r="AP3" s="149"/>
      <c r="AQ3" s="149"/>
      <c r="AR3" s="149"/>
      <c r="AS3" s="150"/>
      <c r="AT3" s="150"/>
      <c r="AU3" s="150"/>
      <c r="AV3" s="150"/>
      <c r="AW3" s="150"/>
      <c r="AX3" s="150"/>
      <c r="AY3" s="150"/>
      <c r="AZ3" s="150"/>
      <c r="BA3" s="150"/>
      <c r="BB3" s="150"/>
      <c r="BC3" s="150"/>
      <c r="BD3" s="150"/>
      <c r="BE3" s="150"/>
      <c r="BF3" s="150"/>
    </row>
    <row r="4" spans="1:59" s="143" customFormat="1" ht="20.25" customHeight="1" x14ac:dyDescent="0.4">
      <c r="A4" s="208"/>
      <c r="B4" s="880"/>
      <c r="C4" s="880"/>
      <c r="D4" s="880"/>
      <c r="E4" s="880"/>
      <c r="F4" s="880"/>
      <c r="G4" s="880"/>
      <c r="H4" s="880"/>
      <c r="I4" s="880"/>
      <c r="J4" s="880"/>
      <c r="K4" s="880"/>
      <c r="L4" s="880"/>
      <c r="M4" s="880"/>
      <c r="N4" s="880"/>
      <c r="O4" s="880"/>
      <c r="P4" s="880"/>
      <c r="Q4" s="880"/>
      <c r="R4" s="880"/>
      <c r="S4" s="880"/>
      <c r="AD4" s="151"/>
      <c r="AE4" s="151"/>
      <c r="AF4" s="152"/>
      <c r="AG4" s="152"/>
      <c r="AH4" s="152"/>
      <c r="AI4" s="152"/>
      <c r="AJ4" s="152"/>
      <c r="AK4" s="152"/>
      <c r="AL4" s="152"/>
      <c r="AM4" s="153"/>
      <c r="AN4" s="153"/>
      <c r="AO4" s="153"/>
      <c r="AP4" s="153"/>
      <c r="AQ4" s="153"/>
      <c r="AR4" s="153"/>
      <c r="AS4" s="153"/>
      <c r="AT4" s="153"/>
      <c r="AU4" s="153"/>
      <c r="AV4" s="153"/>
      <c r="AW4" s="153"/>
      <c r="AX4" s="153"/>
      <c r="AY4" s="153"/>
      <c r="AZ4" s="153"/>
      <c r="BA4" s="154"/>
      <c r="BB4" s="885" t="s">
        <v>251</v>
      </c>
      <c r="BC4" s="885"/>
      <c r="BD4" s="885"/>
      <c r="BE4" s="153"/>
      <c r="BF4" s="153"/>
      <c r="BG4" s="154"/>
    </row>
    <row r="5" spans="1:59" s="143" customFormat="1" ht="20.25" customHeight="1" x14ac:dyDescent="0.4">
      <c r="A5" s="208"/>
      <c r="Z5" s="154"/>
      <c r="AA5" s="154"/>
      <c r="AB5" s="154"/>
      <c r="AD5" s="151"/>
      <c r="AE5" s="151"/>
      <c r="AF5" s="155"/>
      <c r="AG5" s="155"/>
      <c r="AH5" s="155"/>
      <c r="AI5" s="155"/>
      <c r="AJ5" s="155"/>
      <c r="AK5" s="155"/>
      <c r="AL5" s="155"/>
      <c r="AM5" s="145"/>
      <c r="BB5" s="886" t="s">
        <v>252</v>
      </c>
      <c r="BC5" s="886"/>
      <c r="BD5" s="886"/>
      <c r="BE5" s="145"/>
      <c r="BF5" s="145"/>
      <c r="BG5" s="154"/>
    </row>
    <row r="6" spans="1:59" s="143" customFormat="1" ht="20.25" customHeight="1" x14ac:dyDescent="0.3">
      <c r="A6" s="209"/>
      <c r="B6" s="156"/>
      <c r="E6" s="156"/>
      <c r="F6" s="156"/>
      <c r="G6" s="156"/>
      <c r="H6" s="156"/>
      <c r="I6" s="156"/>
      <c r="J6" s="156"/>
      <c r="K6" s="156"/>
      <c r="L6" s="156"/>
      <c r="M6" s="156"/>
      <c r="N6" s="156"/>
      <c r="O6" s="157"/>
      <c r="P6" s="157"/>
      <c r="Q6" s="157"/>
      <c r="R6" s="157"/>
      <c r="S6" s="157"/>
      <c r="T6" s="157"/>
      <c r="U6" s="157"/>
      <c r="V6" s="157"/>
      <c r="W6" s="145"/>
      <c r="X6" s="154"/>
      <c r="AD6" s="151"/>
      <c r="AE6" s="151"/>
      <c r="AF6" s="151"/>
      <c r="AG6" s="151"/>
      <c r="AH6" s="151"/>
      <c r="AI6" s="151"/>
      <c r="AJ6" s="151"/>
      <c r="AK6" s="151"/>
      <c r="AL6" s="145" t="s">
        <v>253</v>
      </c>
      <c r="AM6" s="145"/>
      <c r="AN6" s="145"/>
      <c r="AO6" s="145"/>
      <c r="AP6" s="145"/>
      <c r="AQ6" s="145"/>
      <c r="AR6" s="145"/>
      <c r="AS6" s="145"/>
      <c r="AT6" s="145"/>
      <c r="AU6" s="145"/>
      <c r="AV6" s="145"/>
      <c r="AW6" s="145"/>
      <c r="AX6" s="887">
        <v>40</v>
      </c>
      <c r="AY6" s="887"/>
      <c r="AZ6" s="154" t="s">
        <v>254</v>
      </c>
      <c r="BA6" s="145"/>
      <c r="BB6" s="887">
        <v>160</v>
      </c>
      <c r="BC6" s="887"/>
      <c r="BD6" s="887"/>
      <c r="BE6" s="145" t="s">
        <v>255</v>
      </c>
      <c r="BF6" s="145"/>
      <c r="BG6" s="154"/>
    </row>
    <row r="7" spans="1:59" s="143" customFormat="1" ht="20.25" customHeight="1" x14ac:dyDescent="0.4">
      <c r="A7" s="208"/>
      <c r="AL7" s="147"/>
      <c r="AM7" s="147"/>
      <c r="AN7" s="147"/>
      <c r="AO7" s="147"/>
      <c r="AP7" s="147"/>
      <c r="AQ7" s="147"/>
      <c r="AR7" s="147"/>
      <c r="AS7" s="147"/>
      <c r="AT7" s="147"/>
      <c r="AU7" s="147"/>
      <c r="AV7" s="147"/>
      <c r="AW7" s="147"/>
      <c r="AY7" s="147"/>
      <c r="AZ7" s="147"/>
      <c r="BA7" s="151" t="s">
        <v>259</v>
      </c>
      <c r="BB7" s="888">
        <f>DAY(EOMONTH(DATE(AC1,AH1,1),0))</f>
        <v>30</v>
      </c>
      <c r="BC7" s="889"/>
      <c r="BD7" s="890"/>
      <c r="BE7" s="147"/>
      <c r="BF7" s="147"/>
    </row>
    <row r="8" spans="1:59" s="143" customFormat="1" ht="20.25" customHeight="1" x14ac:dyDescent="0.4">
      <c r="A8" s="208"/>
      <c r="AL8" s="147"/>
      <c r="AM8" s="147"/>
      <c r="AN8" s="147"/>
      <c r="AO8" s="147"/>
      <c r="AP8" s="147"/>
      <c r="AQ8" s="147"/>
      <c r="AR8" s="147"/>
      <c r="AS8" s="147"/>
      <c r="AT8" s="147"/>
      <c r="AU8" s="147"/>
      <c r="AV8" s="147"/>
      <c r="AW8" s="147"/>
      <c r="AY8" s="147"/>
      <c r="AZ8" s="147"/>
      <c r="BA8" s="151" t="s">
        <v>258</v>
      </c>
      <c r="BB8" s="896">
        <v>1</v>
      </c>
      <c r="BC8" s="897"/>
      <c r="BD8" s="898"/>
      <c r="BE8" s="147" t="s">
        <v>260</v>
      </c>
      <c r="BF8" s="147"/>
    </row>
    <row r="9" spans="1:59" s="143" customFormat="1" ht="20.25" customHeight="1" x14ac:dyDescent="0.4">
      <c r="A9" s="208"/>
      <c r="AL9" s="147"/>
      <c r="AM9" s="147"/>
      <c r="AN9" s="147"/>
      <c r="AO9" s="147"/>
      <c r="AP9" s="147"/>
      <c r="AQ9" s="147"/>
      <c r="AR9" s="147"/>
      <c r="AS9" s="147"/>
      <c r="AT9" s="147"/>
      <c r="AU9" s="147"/>
      <c r="AV9" s="147"/>
      <c r="AW9" s="147"/>
      <c r="AY9" s="147"/>
      <c r="AZ9" s="147"/>
      <c r="BA9" s="147"/>
      <c r="BB9" s="896">
        <v>1</v>
      </c>
      <c r="BC9" s="897"/>
      <c r="BD9" s="898"/>
      <c r="BE9" s="147" t="s">
        <v>261</v>
      </c>
      <c r="BF9" s="147"/>
    </row>
    <row r="10" spans="1:59" s="143" customFormat="1" ht="20.25" customHeight="1" x14ac:dyDescent="0.4">
      <c r="A10" s="208"/>
      <c r="AL10" s="147"/>
      <c r="AM10" s="147"/>
      <c r="AN10" s="147"/>
      <c r="AO10" s="147"/>
      <c r="AP10" s="147"/>
      <c r="AQ10" s="147"/>
      <c r="AR10" s="147"/>
      <c r="AS10" s="147"/>
      <c r="AT10" s="161" t="s">
        <v>262</v>
      </c>
      <c r="AU10" s="901"/>
      <c r="AV10" s="902"/>
      <c r="AW10" s="903"/>
      <c r="AX10" s="162" t="s">
        <v>265</v>
      </c>
      <c r="AY10" s="901"/>
      <c r="AZ10" s="903"/>
      <c r="BA10" s="163"/>
      <c r="BB10" s="899">
        <f>(AY10-AU10)*24</f>
        <v>0</v>
      </c>
      <c r="BC10" s="900"/>
      <c r="BD10" s="148"/>
      <c r="BE10" s="151" t="s">
        <v>263</v>
      </c>
      <c r="BF10" s="147"/>
    </row>
    <row r="11" spans="1:59" s="143" customFormat="1" ht="20.25" customHeight="1" thickBot="1" x14ac:dyDescent="0.45">
      <c r="A11" s="208"/>
      <c r="AL11" s="147"/>
      <c r="AM11" s="147"/>
      <c r="AN11" s="147"/>
      <c r="AO11" s="147"/>
      <c r="AP11" s="147"/>
      <c r="AQ11" s="147"/>
      <c r="AR11" s="147"/>
      <c r="AS11" s="147"/>
      <c r="AT11" s="161"/>
      <c r="AU11" s="161"/>
      <c r="AV11" s="161"/>
      <c r="AW11" s="161"/>
      <c r="AX11" s="161"/>
      <c r="AY11" s="161"/>
      <c r="AZ11" s="161"/>
      <c r="BA11" s="161"/>
      <c r="BB11" s="148"/>
      <c r="BC11" s="148"/>
      <c r="BD11" s="148"/>
      <c r="BE11" s="147"/>
      <c r="BF11" s="147"/>
    </row>
    <row r="12" spans="1:59" s="143" customFormat="1" ht="20.25" customHeight="1" thickBot="1" x14ac:dyDescent="0.35">
      <c r="A12" s="910" t="s">
        <v>277</v>
      </c>
      <c r="B12" s="830" t="s">
        <v>48</v>
      </c>
      <c r="C12" s="755"/>
      <c r="D12" s="755"/>
      <c r="E12" s="755"/>
      <c r="F12" s="755"/>
      <c r="G12" s="199"/>
      <c r="H12" s="834" t="s">
        <v>266</v>
      </c>
      <c r="I12" s="834"/>
      <c r="J12" s="755" t="s">
        <v>49</v>
      </c>
      <c r="K12" s="755"/>
      <c r="L12" s="755"/>
      <c r="M12" s="755"/>
      <c r="N12" s="755"/>
      <c r="O12" s="756"/>
      <c r="P12" s="868"/>
      <c r="Q12" s="869"/>
      <c r="R12" s="870"/>
      <c r="S12" s="838" t="s">
        <v>50</v>
      </c>
      <c r="T12" s="839"/>
      <c r="U12" s="839"/>
      <c r="V12" s="839"/>
      <c r="W12" s="839"/>
      <c r="X12" s="839"/>
      <c r="Y12" s="840"/>
      <c r="Z12" s="838" t="s">
        <v>51</v>
      </c>
      <c r="AA12" s="839"/>
      <c r="AB12" s="839"/>
      <c r="AC12" s="839"/>
      <c r="AD12" s="839"/>
      <c r="AE12" s="839"/>
      <c r="AF12" s="841"/>
      <c r="AG12" s="842" t="s">
        <v>52</v>
      </c>
      <c r="AH12" s="839"/>
      <c r="AI12" s="839"/>
      <c r="AJ12" s="839"/>
      <c r="AK12" s="839"/>
      <c r="AL12" s="839"/>
      <c r="AM12" s="840"/>
      <c r="AN12" s="842" t="s">
        <v>53</v>
      </c>
      <c r="AO12" s="839"/>
      <c r="AP12" s="839"/>
      <c r="AQ12" s="839"/>
      <c r="AR12" s="839"/>
      <c r="AS12" s="839"/>
      <c r="AT12" s="841"/>
      <c r="AU12" s="842" t="str">
        <f>IF(BB4="４週","","第５週")</f>
        <v/>
      </c>
      <c r="AV12" s="839"/>
      <c r="AW12" s="840"/>
      <c r="AX12" s="843" t="str">
        <f>IF(BB8="４週","1～4週目の勤務時間数合計","1か月の勤務時間数合計")</f>
        <v>1か月の勤務時間数合計</v>
      </c>
      <c r="AY12" s="844"/>
      <c r="AZ12" s="849" t="s">
        <v>267</v>
      </c>
      <c r="BA12" s="850"/>
      <c r="BB12" s="855" t="s">
        <v>268</v>
      </c>
      <c r="BC12" s="855"/>
      <c r="BD12" s="855"/>
      <c r="BE12" s="855"/>
      <c r="BF12" s="855"/>
      <c r="BG12" s="856"/>
    </row>
    <row r="13" spans="1:59" s="143" customFormat="1" ht="20.25" customHeight="1" x14ac:dyDescent="0.3">
      <c r="A13" s="904"/>
      <c r="B13" s="831"/>
      <c r="C13" s="758"/>
      <c r="D13" s="758"/>
      <c r="E13" s="758"/>
      <c r="F13" s="758"/>
      <c r="G13" s="170"/>
      <c r="H13" s="835"/>
      <c r="I13" s="835"/>
      <c r="J13" s="758"/>
      <c r="K13" s="758"/>
      <c r="L13" s="758"/>
      <c r="M13" s="758"/>
      <c r="N13" s="758"/>
      <c r="O13" s="759"/>
      <c r="P13" s="871"/>
      <c r="Q13" s="872"/>
      <c r="R13" s="873"/>
      <c r="S13" s="164">
        <f>DAY(DATE($W$1,$AC$1,1))</f>
        <v>1</v>
      </c>
      <c r="T13" s="165">
        <f>DAY(DATE($W$1,$AC$1,2))</f>
        <v>2</v>
      </c>
      <c r="U13" s="165">
        <f>DAY(DATE($W$1,$AC$1,3))</f>
        <v>3</v>
      </c>
      <c r="V13" s="165">
        <f>DAY(DATE($W$1,$AC$1,4))</f>
        <v>4</v>
      </c>
      <c r="W13" s="165">
        <f>DAY(DATE($W$1,$AC$1,5))</f>
        <v>5</v>
      </c>
      <c r="X13" s="165">
        <f>DAY(DATE($W$1,$AC$1,6))</f>
        <v>6</v>
      </c>
      <c r="Y13" s="166">
        <f>DAY(DATE($W$1,$AC$1,7))</f>
        <v>7</v>
      </c>
      <c r="Z13" s="164">
        <f>DAY(DATE($W$1,$AC$1,8))</f>
        <v>8</v>
      </c>
      <c r="AA13" s="165">
        <f>DAY(DATE($W$1,$AC$1,9))</f>
        <v>9</v>
      </c>
      <c r="AB13" s="165">
        <f>DAY(DATE($W$1,$AC$1,10))</f>
        <v>10</v>
      </c>
      <c r="AC13" s="165">
        <f>DAY(DATE($W$1,$AC$1,11))</f>
        <v>11</v>
      </c>
      <c r="AD13" s="165">
        <f>DAY(DATE($W$1,$AC$1,12))</f>
        <v>12</v>
      </c>
      <c r="AE13" s="165">
        <f>DAY(DATE($W$1,$AC$1,13))</f>
        <v>13</v>
      </c>
      <c r="AF13" s="167">
        <f>DAY(DATE($W$1,$AC$1,14))</f>
        <v>14</v>
      </c>
      <c r="AG13" s="168">
        <f>DAY(DATE($W$1,$AC$1,15))</f>
        <v>15</v>
      </c>
      <c r="AH13" s="165">
        <f>DAY(DATE($W$1,$AC$1,16))</f>
        <v>16</v>
      </c>
      <c r="AI13" s="165">
        <f>DAY(DATE($W$1,$AC$1,17))</f>
        <v>17</v>
      </c>
      <c r="AJ13" s="165">
        <f>DAY(DATE($W$1,$AC$1,18))</f>
        <v>18</v>
      </c>
      <c r="AK13" s="165">
        <f>DAY(DATE($W$1,$AC$1,19))</f>
        <v>19</v>
      </c>
      <c r="AL13" s="165">
        <f>DAY(DATE($W$1,$AC$1,20))</f>
        <v>20</v>
      </c>
      <c r="AM13" s="166">
        <f>DAY(DATE($W$1,$AC$1,21))</f>
        <v>21</v>
      </c>
      <c r="AN13" s="168">
        <f>DAY(DATE($W$1,$AC$1,22))</f>
        <v>22</v>
      </c>
      <c r="AO13" s="165">
        <f>DAY(DATE($W$1,$AC$1,23))</f>
        <v>23</v>
      </c>
      <c r="AP13" s="165">
        <f>DAY(DATE($W$1,$AC$1,24))</f>
        <v>24</v>
      </c>
      <c r="AQ13" s="165">
        <f>DAY(DATE($W$1,$AC$1,25))</f>
        <v>25</v>
      </c>
      <c r="AR13" s="165">
        <f>DAY(DATE($W$1,$AC$1,26))</f>
        <v>26</v>
      </c>
      <c r="AS13" s="165">
        <f>DAY(DATE($W$1,$AC$1,27))</f>
        <v>27</v>
      </c>
      <c r="AT13" s="166">
        <f>DAY(DATE($W$1,$AC$1,28))</f>
        <v>28</v>
      </c>
      <c r="AU13" s="164" t="str">
        <f>IF(BB4="暦月",IF(DAY(DATE($W$1,$AC$1,29))=29,29,""),"")</f>
        <v/>
      </c>
      <c r="AV13" s="165" t="str">
        <f>IF(BB4="暦月",IF(DAY(DATE($W$1,$AC$1,30))=30,30,""),"")</f>
        <v/>
      </c>
      <c r="AW13" s="166" t="str">
        <f>IF(BB4="暦月",IF(DAY(DATE($AC$1,$AH$1,31))=31,31,""),"")</f>
        <v/>
      </c>
      <c r="AX13" s="845"/>
      <c r="AY13" s="846"/>
      <c r="AZ13" s="851"/>
      <c r="BA13" s="852"/>
      <c r="BB13" s="857"/>
      <c r="BC13" s="857"/>
      <c r="BD13" s="857"/>
      <c r="BE13" s="857"/>
      <c r="BF13" s="857"/>
      <c r="BG13" s="858"/>
    </row>
    <row r="14" spans="1:59" s="143" customFormat="1" ht="0.75" customHeight="1" thickBot="1" x14ac:dyDescent="0.35">
      <c r="A14" s="904"/>
      <c r="B14" s="831"/>
      <c r="C14" s="758"/>
      <c r="D14" s="758"/>
      <c r="E14" s="758"/>
      <c r="F14" s="758"/>
      <c r="G14" s="170"/>
      <c r="H14" s="835"/>
      <c r="I14" s="835"/>
      <c r="J14" s="758"/>
      <c r="K14" s="758"/>
      <c r="L14" s="758"/>
      <c r="M14" s="758"/>
      <c r="N14" s="758"/>
      <c r="O14" s="759"/>
      <c r="P14" s="871"/>
      <c r="Q14" s="872"/>
      <c r="R14" s="873"/>
      <c r="S14" s="172">
        <f>WEEKDAY(DATE($AC$1,$AH$1,1))</f>
        <v>7</v>
      </c>
      <c r="T14" s="173">
        <f>WEEKDAY(DATE($AC$1,$AH$1,2))</f>
        <v>1</v>
      </c>
      <c r="U14" s="173">
        <f>WEEKDAY(DATE($AC$1,$AH$1,3))</f>
        <v>2</v>
      </c>
      <c r="V14" s="173">
        <f>WEEKDAY(DATE($AC$1,$AH$1,4))</f>
        <v>3</v>
      </c>
      <c r="W14" s="173">
        <f>WEEKDAY(DATE($AC$1,$AH$1,5))</f>
        <v>4</v>
      </c>
      <c r="X14" s="173">
        <f>WEEKDAY(DATE($AC$1,$AH$1,6))</f>
        <v>5</v>
      </c>
      <c r="Y14" s="174">
        <f>WEEKDAY(DATE($AC$1,$AH$1,7))</f>
        <v>6</v>
      </c>
      <c r="Z14" s="172">
        <f>WEEKDAY(DATE($AC$1,$AH$1,8))</f>
        <v>7</v>
      </c>
      <c r="AA14" s="173">
        <f>WEEKDAY(DATE($AC$1,$AH$1,9))</f>
        <v>1</v>
      </c>
      <c r="AB14" s="173">
        <f>WEEKDAY(DATE($AC$1,$AH$1,10))</f>
        <v>2</v>
      </c>
      <c r="AC14" s="173">
        <f>WEEKDAY(DATE($AC$1,$AH$1,11))</f>
        <v>3</v>
      </c>
      <c r="AD14" s="173">
        <f>WEEKDAY(DATE($AC$1,$AH$1,12))</f>
        <v>4</v>
      </c>
      <c r="AE14" s="173">
        <f>WEEKDAY(DATE($AC$1,$AH$1,13))</f>
        <v>5</v>
      </c>
      <c r="AF14" s="175">
        <f>WEEKDAY(DATE($AC$1,$AH$1,14))</f>
        <v>6</v>
      </c>
      <c r="AG14" s="176">
        <f>WEEKDAY(DATE($AC$1,$AH$1,15))</f>
        <v>7</v>
      </c>
      <c r="AH14" s="173">
        <f>WEEKDAY(DATE($AC$1,$AH$1,16))</f>
        <v>1</v>
      </c>
      <c r="AI14" s="173">
        <f>WEEKDAY(DATE($AC$1,$AH$1,17))</f>
        <v>2</v>
      </c>
      <c r="AJ14" s="173">
        <f>WEEKDAY(DATE($AC$1,$AH$1,18))</f>
        <v>3</v>
      </c>
      <c r="AK14" s="173">
        <f>WEEKDAY(DATE($AC$1,$AH$1,19))</f>
        <v>4</v>
      </c>
      <c r="AL14" s="173">
        <f>WEEKDAY(DATE($AC$1,$AH$1,20))</f>
        <v>5</v>
      </c>
      <c r="AM14" s="174">
        <f>WEEKDAY(DATE($AC$1,$AH$1,21))</f>
        <v>6</v>
      </c>
      <c r="AN14" s="176">
        <f>WEEKDAY(DATE($AC$1,$AH$1,22))</f>
        <v>7</v>
      </c>
      <c r="AO14" s="173">
        <f>WEEKDAY(DATE($AC$1,$AH$1,23))</f>
        <v>1</v>
      </c>
      <c r="AP14" s="173">
        <f>WEEKDAY(DATE($AC$1,$AH$1,24))</f>
        <v>2</v>
      </c>
      <c r="AQ14" s="173">
        <f>WEEKDAY(DATE($AC$1,$AH$1,25))</f>
        <v>3</v>
      </c>
      <c r="AR14" s="173">
        <f>WEEKDAY(DATE($AC$1,$AH$1,26))</f>
        <v>4</v>
      </c>
      <c r="AS14" s="173">
        <f>WEEKDAY(DATE($AC$1,$AH$1,27))</f>
        <v>5</v>
      </c>
      <c r="AT14" s="174">
        <f>WEEKDAY(DATE($AC$1,$AH$1,28))</f>
        <v>6</v>
      </c>
      <c r="AU14" s="172">
        <f>IF(AU13=29,WEEKDAY(DATE($AC$1,$AH$1,29)),0)</f>
        <v>0</v>
      </c>
      <c r="AV14" s="173">
        <f>IF(AV13=30,WEEKDAY(DATE($AC$1,$AH$1,30)),0)</f>
        <v>0</v>
      </c>
      <c r="AW14" s="174">
        <f>IF(AW13=31,WEEKDAY(DATE($AC$1,$AH$1,31)),0)</f>
        <v>0</v>
      </c>
      <c r="AX14" s="847"/>
      <c r="AY14" s="848"/>
      <c r="AZ14" s="853"/>
      <c r="BA14" s="854"/>
      <c r="BB14" s="857"/>
      <c r="BC14" s="857"/>
      <c r="BD14" s="857"/>
      <c r="BE14" s="857"/>
      <c r="BF14" s="857"/>
      <c r="BG14" s="858"/>
    </row>
    <row r="15" spans="1:59" s="143" customFormat="1" ht="39.75" customHeight="1" thickBot="1" x14ac:dyDescent="0.35">
      <c r="A15" s="905"/>
      <c r="B15" s="832"/>
      <c r="C15" s="833"/>
      <c r="D15" s="833"/>
      <c r="E15" s="833"/>
      <c r="F15" s="833"/>
      <c r="G15" s="169"/>
      <c r="H15" s="836"/>
      <c r="I15" s="836"/>
      <c r="J15" s="833"/>
      <c r="K15" s="833"/>
      <c r="L15" s="833"/>
      <c r="M15" s="833"/>
      <c r="N15" s="833"/>
      <c r="O15" s="837"/>
      <c r="P15" s="874"/>
      <c r="Q15" s="875"/>
      <c r="R15" s="876"/>
      <c r="S15" s="177" t="str">
        <f>IF(S14=1,"日",IF(S14=2,"月",IF(S14=3,"火",IF(S14=4,"水",IF(S14=5,"木",IF(S14=6,"金","土"))))))</f>
        <v>土</v>
      </c>
      <c r="T15" s="178" t="str">
        <f t="shared" ref="T15:AT15" si="0">IF(T14=1,"日",IF(T14=2,"月",IF(T14=3,"火",IF(T14=4,"水",IF(T14=5,"木",IF(T14=6,"金","土"))))))</f>
        <v>日</v>
      </c>
      <c r="U15" s="178" t="str">
        <f t="shared" si="0"/>
        <v>月</v>
      </c>
      <c r="V15" s="178" t="str">
        <f t="shared" si="0"/>
        <v>火</v>
      </c>
      <c r="W15" s="178" t="str">
        <f t="shared" si="0"/>
        <v>水</v>
      </c>
      <c r="X15" s="178" t="str">
        <f t="shared" si="0"/>
        <v>木</v>
      </c>
      <c r="Y15" s="179" t="str">
        <f t="shared" si="0"/>
        <v>金</v>
      </c>
      <c r="Z15" s="180" t="str">
        <f t="shared" si="0"/>
        <v>土</v>
      </c>
      <c r="AA15" s="178" t="str">
        <f t="shared" si="0"/>
        <v>日</v>
      </c>
      <c r="AB15" s="178" t="str">
        <f t="shared" si="0"/>
        <v>月</v>
      </c>
      <c r="AC15" s="178" t="str">
        <f t="shared" si="0"/>
        <v>火</v>
      </c>
      <c r="AD15" s="178" t="str">
        <f t="shared" si="0"/>
        <v>水</v>
      </c>
      <c r="AE15" s="178" t="str">
        <f t="shared" si="0"/>
        <v>木</v>
      </c>
      <c r="AF15" s="181" t="str">
        <f t="shared" si="0"/>
        <v>金</v>
      </c>
      <c r="AG15" s="177" t="str">
        <f t="shared" si="0"/>
        <v>土</v>
      </c>
      <c r="AH15" s="178" t="str">
        <f t="shared" si="0"/>
        <v>日</v>
      </c>
      <c r="AI15" s="178" t="str">
        <f t="shared" si="0"/>
        <v>月</v>
      </c>
      <c r="AJ15" s="178" t="str">
        <f t="shared" si="0"/>
        <v>火</v>
      </c>
      <c r="AK15" s="178" t="str">
        <f t="shared" si="0"/>
        <v>水</v>
      </c>
      <c r="AL15" s="178" t="str">
        <f t="shared" si="0"/>
        <v>木</v>
      </c>
      <c r="AM15" s="179" t="str">
        <f t="shared" si="0"/>
        <v>金</v>
      </c>
      <c r="AN15" s="177" t="str">
        <f t="shared" si="0"/>
        <v>土</v>
      </c>
      <c r="AO15" s="178" t="str">
        <f t="shared" si="0"/>
        <v>日</v>
      </c>
      <c r="AP15" s="178" t="str">
        <f t="shared" si="0"/>
        <v>月</v>
      </c>
      <c r="AQ15" s="178" t="str">
        <f t="shared" si="0"/>
        <v>火</v>
      </c>
      <c r="AR15" s="178" t="str">
        <f t="shared" si="0"/>
        <v>水</v>
      </c>
      <c r="AS15" s="178" t="str">
        <f t="shared" si="0"/>
        <v>木</v>
      </c>
      <c r="AT15" s="179" t="str">
        <f t="shared" si="0"/>
        <v>金</v>
      </c>
      <c r="AU15" s="177" t="str">
        <f>IF(AU14=1,"日",IF(AU14=2,"月",IF(AU14=3,"火",IF(AU14=4,"水",IF(AU14=5,"木",IF(AU14=6,"金",IF(AU14=0,"","土")))))))</f>
        <v/>
      </c>
      <c r="AV15" s="178" t="str">
        <f>IF(AV14=1,"日",IF(AV14=2,"月",IF(AV14=3,"火",IF(AV14=4,"水",IF(AV14=5,"木",IF(AV14=6,"金",IF(AV14=0,"","土")))))))</f>
        <v/>
      </c>
      <c r="AW15" s="179" t="str">
        <f>IF(AW14=1,"日",IF(AW14=2,"月",IF(AW14=3,"火",IF(AW14=4,"水",IF(AW14=5,"木",IF(AW14=6,"金",IF(AW14=0,"","土")))))))</f>
        <v/>
      </c>
      <c r="AX15" s="847"/>
      <c r="AY15" s="848"/>
      <c r="AZ15" s="853"/>
      <c r="BA15" s="854"/>
      <c r="BB15" s="857"/>
      <c r="BC15" s="857"/>
      <c r="BD15" s="857"/>
      <c r="BE15" s="857"/>
      <c r="BF15" s="857"/>
      <c r="BG15" s="858"/>
    </row>
    <row r="16" spans="1:59" s="143" customFormat="1" ht="20.25" customHeight="1" x14ac:dyDescent="0.3">
      <c r="A16" s="911">
        <v>1</v>
      </c>
      <c r="B16" s="912"/>
      <c r="C16" s="912"/>
      <c r="D16" s="912"/>
      <c r="E16" s="912"/>
      <c r="F16" s="913"/>
      <c r="G16" s="202"/>
      <c r="H16" s="859"/>
      <c r="I16" s="860"/>
      <c r="J16" s="861"/>
      <c r="K16" s="862"/>
      <c r="L16" s="862"/>
      <c r="M16" s="862"/>
      <c r="N16" s="862"/>
      <c r="O16" s="863"/>
      <c r="P16" s="787" t="s">
        <v>320</v>
      </c>
      <c r="Q16" s="788"/>
      <c r="R16" s="789"/>
      <c r="S16" s="206"/>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201"/>
      <c r="AX16" s="864"/>
      <c r="AY16" s="865"/>
      <c r="AZ16" s="866"/>
      <c r="BA16" s="867"/>
      <c r="BB16" s="794"/>
      <c r="BC16" s="794"/>
      <c r="BD16" s="794"/>
      <c r="BE16" s="794"/>
      <c r="BF16" s="794"/>
      <c r="BG16" s="795"/>
    </row>
    <row r="17" spans="1:59" s="143" customFormat="1" ht="20.25" customHeight="1" x14ac:dyDescent="0.3">
      <c r="A17" s="904"/>
      <c r="B17" s="773"/>
      <c r="C17" s="773"/>
      <c r="D17" s="773"/>
      <c r="E17" s="773"/>
      <c r="F17" s="774"/>
      <c r="G17" s="192"/>
      <c r="H17" s="777"/>
      <c r="I17" s="778"/>
      <c r="J17" s="781"/>
      <c r="K17" s="782"/>
      <c r="L17" s="782"/>
      <c r="M17" s="782"/>
      <c r="N17" s="782"/>
      <c r="O17" s="783"/>
      <c r="P17" s="800" t="s">
        <v>321</v>
      </c>
      <c r="Q17" s="801"/>
      <c r="R17" s="802"/>
      <c r="S17" s="257" t="str">
        <f>IF(S16="","",VLOOKUP(S16,'シフト記号表（勤務時間帯）'!$C$6:$K$35,9,FALSE))</f>
        <v/>
      </c>
      <c r="T17" s="258" t="str">
        <f>IF(T16="","",VLOOKUP(T16,'シフト記号表（勤務時間帯）'!$C$6:$K$35,9,FALSE))</f>
        <v/>
      </c>
      <c r="U17" s="258" t="str">
        <f>IF(U16="","",VLOOKUP(U16,'シフト記号表（勤務時間帯）'!$C$6:$K$35,9,FALSE))</f>
        <v/>
      </c>
      <c r="V17" s="258" t="str">
        <f>IF(V16="","",VLOOKUP(V16,'シフト記号表（勤務時間帯）'!$C$6:$K$35,9,FALSE))</f>
        <v/>
      </c>
      <c r="W17" s="258" t="str">
        <f>IF(W16="","",VLOOKUP(W16,'シフト記号表（勤務時間帯）'!$C$6:$K$35,9,FALSE))</f>
        <v/>
      </c>
      <c r="X17" s="258" t="str">
        <f>IF(X16="","",VLOOKUP(X16,'シフト記号表（勤務時間帯）'!$C$6:$K$35,9,FALSE))</f>
        <v/>
      </c>
      <c r="Y17" s="258" t="str">
        <f>IF(Y16="","",VLOOKUP(Y16,'シフト記号表（勤務時間帯）'!$C$6:$K$35,9,FALSE))</f>
        <v/>
      </c>
      <c r="Z17" s="258" t="str">
        <f>IF(Z16="","",VLOOKUP(Z16,'シフト記号表（勤務時間帯）'!$C$6:$K$35,9,FALSE))</f>
        <v/>
      </c>
      <c r="AA17" s="258" t="str">
        <f>IF(AA16="","",VLOOKUP(AA16,'シフト記号表（勤務時間帯）'!$C$6:$K$35,9,FALSE))</f>
        <v/>
      </c>
      <c r="AB17" s="258" t="str">
        <f>IF(AB16="","",VLOOKUP(AB16,'シフト記号表（勤務時間帯）'!$C$6:$K$35,9,FALSE))</f>
        <v/>
      </c>
      <c r="AC17" s="258" t="str">
        <f>IF(AC16="","",VLOOKUP(AC16,'シフト記号表（勤務時間帯）'!$C$6:$K$35,9,FALSE))</f>
        <v/>
      </c>
      <c r="AD17" s="258" t="str">
        <f>IF(AD16="","",VLOOKUP(AD16,'シフト記号表（勤務時間帯）'!$C$6:$K$35,9,FALSE))</f>
        <v/>
      </c>
      <c r="AE17" s="258" t="str">
        <f>IF(AE16="","",VLOOKUP(AE16,'シフト記号表（勤務時間帯）'!$C$6:$K$35,9,FALSE))</f>
        <v/>
      </c>
      <c r="AF17" s="258" t="str">
        <f>IF(AF16="","",VLOOKUP(AF16,'シフト記号表（勤務時間帯）'!$C$6:$K$35,9,FALSE))</f>
        <v/>
      </c>
      <c r="AG17" s="258" t="str">
        <f>IF(AG16="","",VLOOKUP(AG16,'シフト記号表（勤務時間帯）'!$C$6:$K$35,9,FALSE))</f>
        <v/>
      </c>
      <c r="AH17" s="258" t="str">
        <f>IF(AH16="","",VLOOKUP(AH16,'シフト記号表（勤務時間帯）'!$C$6:$K$35,9,FALSE))</f>
        <v/>
      </c>
      <c r="AI17" s="258" t="str">
        <f>IF(AI16="","",VLOOKUP(AI16,'シフト記号表（勤務時間帯）'!$C$6:$K$35,9,FALSE))</f>
        <v/>
      </c>
      <c r="AJ17" s="258" t="str">
        <f>IF(AJ16="","",VLOOKUP(AJ16,'シフト記号表（勤務時間帯）'!$C$6:$K$35,9,FALSE))</f>
        <v/>
      </c>
      <c r="AK17" s="258" t="str">
        <f>IF(AK16="","",VLOOKUP(AK16,'シフト記号表（勤務時間帯）'!$C$6:$K$35,9,FALSE))</f>
        <v/>
      </c>
      <c r="AL17" s="258" t="str">
        <f>IF(AL16="","",VLOOKUP(AL16,'シフト記号表（勤務時間帯）'!$C$6:$K$35,9,FALSE))</f>
        <v/>
      </c>
      <c r="AM17" s="258" t="str">
        <f>IF(AM16="","",VLOOKUP(AM16,'シフト記号表（勤務時間帯）'!$C$6:$K$35,9,FALSE))</f>
        <v/>
      </c>
      <c r="AN17" s="258" t="str">
        <f>IF(AN16="","",VLOOKUP(AN16,'シフト記号表（勤務時間帯）'!$C$6:$K$35,9,FALSE))</f>
        <v/>
      </c>
      <c r="AO17" s="258" t="str">
        <f>IF(AO16="","",VLOOKUP(AO16,'シフト記号表（勤務時間帯）'!$C$6:$K$35,9,FALSE))</f>
        <v/>
      </c>
      <c r="AP17" s="258" t="str">
        <f>IF(AP16="","",VLOOKUP(AP16,'シフト記号表（勤務時間帯）'!$C$6:$K$35,9,FALSE))</f>
        <v/>
      </c>
      <c r="AQ17" s="258" t="str">
        <f>IF(AQ16="","",VLOOKUP(AQ16,'シフト記号表（勤務時間帯）'!$C$6:$K$35,9,FALSE))</f>
        <v/>
      </c>
      <c r="AR17" s="258" t="str">
        <f>IF(AR16="","",VLOOKUP(AR16,'シフト記号表（勤務時間帯）'!$C$6:$K$35,9,FALSE))</f>
        <v/>
      </c>
      <c r="AS17" s="258" t="str">
        <f>IF(AS16="","",VLOOKUP(AS16,'シフト記号表（勤務時間帯）'!$C$6:$K$35,9,FALSE))</f>
        <v/>
      </c>
      <c r="AT17" s="258" t="str">
        <f>IF(AT16="","",VLOOKUP(AT16,'シフト記号表（勤務時間帯）'!$C$6:$K$35,9,FALSE))</f>
        <v/>
      </c>
      <c r="AU17" s="258" t="str">
        <f>IF(AU16="","",VLOOKUP(AU16,'シフト記号表（勤務時間帯）'!$C$6:$K$35,9,FALSE))</f>
        <v/>
      </c>
      <c r="AV17" s="258" t="str">
        <f>IF(AV16="","",VLOOKUP(AV16,'シフト記号表（勤務時間帯）'!$C$6:$K$35,9,FALSE))</f>
        <v/>
      </c>
      <c r="AW17" s="259" t="str">
        <f>IF(AW16="","",VLOOKUP(AW16,'シフト記号表（勤務時間帯）'!$C$6:$K$35,9,FALSE))</f>
        <v/>
      </c>
      <c r="AX17" s="803">
        <f>IF($BB$4="４週",SUM(S17:AT17),IF($BB$4="暦月",SUM(S17:AW17),""))</f>
        <v>0</v>
      </c>
      <c r="AY17" s="804"/>
      <c r="AZ17" s="805">
        <f>IF($BB$4="４週",AX17/4,IF($BB$4="暦月",AX17/($BB$7/7),""))</f>
        <v>0</v>
      </c>
      <c r="BA17" s="806"/>
      <c r="BB17" s="796"/>
      <c r="BC17" s="796"/>
      <c r="BD17" s="796"/>
      <c r="BE17" s="796"/>
      <c r="BF17" s="796"/>
      <c r="BG17" s="797"/>
    </row>
    <row r="18" spans="1:59" s="143" customFormat="1" ht="20.25" customHeight="1" thickBot="1" x14ac:dyDescent="0.35">
      <c r="A18" s="904"/>
      <c r="B18" s="814"/>
      <c r="C18" s="814"/>
      <c r="D18" s="814"/>
      <c r="E18" s="814"/>
      <c r="F18" s="815"/>
      <c r="G18" s="200">
        <f>B16</f>
        <v>0</v>
      </c>
      <c r="H18" s="816"/>
      <c r="I18" s="817"/>
      <c r="J18" s="818"/>
      <c r="K18" s="819"/>
      <c r="L18" s="819"/>
      <c r="M18" s="819"/>
      <c r="N18" s="819"/>
      <c r="O18" s="820"/>
      <c r="P18" s="823" t="s">
        <v>322</v>
      </c>
      <c r="Q18" s="824"/>
      <c r="R18" s="825"/>
      <c r="S18" s="260" t="str">
        <f>IF(S16="","",VLOOKUP(S16,'シフト記号表（勤務時間帯）'!$C$6:$U$35,19,FALSE))</f>
        <v/>
      </c>
      <c r="T18" s="261" t="str">
        <f>IF(T16="","",VLOOKUP(T16,'シフト記号表（勤務時間帯）'!$C$6:$U$35,19,FALSE))</f>
        <v/>
      </c>
      <c r="U18" s="261" t="str">
        <f>IF(U16="","",VLOOKUP(U16,'シフト記号表（勤務時間帯）'!$C$6:$U$35,19,FALSE))</f>
        <v/>
      </c>
      <c r="V18" s="261" t="str">
        <f>IF(V16="","",VLOOKUP(V16,'シフト記号表（勤務時間帯）'!$C$6:$U$35,19,FALSE))</f>
        <v/>
      </c>
      <c r="W18" s="261" t="str">
        <f>IF(W16="","",VLOOKUP(W16,'シフト記号表（勤務時間帯）'!$C$6:$U$35,19,FALSE))</f>
        <v/>
      </c>
      <c r="X18" s="261" t="str">
        <f>IF(X16="","",VLOOKUP(X16,'シフト記号表（勤務時間帯）'!$C$6:$U$35,19,FALSE))</f>
        <v/>
      </c>
      <c r="Y18" s="261" t="str">
        <f>IF(Y16="","",VLOOKUP(Y16,'シフト記号表（勤務時間帯）'!$C$6:$U$35,19,FALSE))</f>
        <v/>
      </c>
      <c r="Z18" s="261" t="str">
        <f>IF(Z16="","",VLOOKUP(Z16,'シフト記号表（勤務時間帯）'!$C$6:$U$35,19,FALSE))</f>
        <v/>
      </c>
      <c r="AA18" s="261" t="str">
        <f>IF(AA16="","",VLOOKUP(AA16,'シフト記号表（勤務時間帯）'!$C$6:$U$35,19,FALSE))</f>
        <v/>
      </c>
      <c r="AB18" s="261" t="str">
        <f>IF(AB16="","",VLOOKUP(AB16,'シフト記号表（勤務時間帯）'!$C$6:$U$35,19,FALSE))</f>
        <v/>
      </c>
      <c r="AC18" s="261" t="str">
        <f>IF(AC16="","",VLOOKUP(AC16,'シフト記号表（勤務時間帯）'!$C$6:$U$35,19,FALSE))</f>
        <v/>
      </c>
      <c r="AD18" s="261" t="str">
        <f>IF(AD16="","",VLOOKUP(AD16,'シフト記号表（勤務時間帯）'!$C$6:$U$35,19,FALSE))</f>
        <v/>
      </c>
      <c r="AE18" s="261" t="str">
        <f>IF(AE16="","",VLOOKUP(AE16,'シフト記号表（勤務時間帯）'!$C$6:$U$35,19,FALSE))</f>
        <v/>
      </c>
      <c r="AF18" s="261" t="str">
        <f>IF(AF16="","",VLOOKUP(AF16,'シフト記号表（勤務時間帯）'!$C$6:$U$35,19,FALSE))</f>
        <v/>
      </c>
      <c r="AG18" s="261" t="str">
        <f>IF(AG16="","",VLOOKUP(AG16,'シフト記号表（勤務時間帯）'!$C$6:$U$35,19,FALSE))</f>
        <v/>
      </c>
      <c r="AH18" s="261" t="str">
        <f>IF(AH16="","",VLOOKUP(AH16,'シフト記号表（勤務時間帯）'!$C$6:$U$35,19,FALSE))</f>
        <v/>
      </c>
      <c r="AI18" s="261" t="str">
        <f>IF(AI16="","",VLOOKUP(AI16,'シフト記号表（勤務時間帯）'!$C$6:$U$35,19,FALSE))</f>
        <v/>
      </c>
      <c r="AJ18" s="261" t="str">
        <f>IF(AJ16="","",VLOOKUP(AJ16,'シフト記号表（勤務時間帯）'!$C$6:$U$35,19,FALSE))</f>
        <v/>
      </c>
      <c r="AK18" s="261" t="str">
        <f>IF(AK16="","",VLOOKUP(AK16,'シフト記号表（勤務時間帯）'!$C$6:$U$35,19,FALSE))</f>
        <v/>
      </c>
      <c r="AL18" s="261" t="str">
        <f>IF(AL16="","",VLOOKUP(AL16,'シフト記号表（勤務時間帯）'!$C$6:$U$35,19,FALSE))</f>
        <v/>
      </c>
      <c r="AM18" s="261" t="str">
        <f>IF(AM16="","",VLOOKUP(AM16,'シフト記号表（勤務時間帯）'!$C$6:$U$35,19,FALSE))</f>
        <v/>
      </c>
      <c r="AN18" s="261" t="str">
        <f>IF(AN16="","",VLOOKUP(AN16,'シフト記号表（勤務時間帯）'!$C$6:$U$35,19,FALSE))</f>
        <v/>
      </c>
      <c r="AO18" s="261" t="str">
        <f>IF(AO16="","",VLOOKUP(AO16,'シフト記号表（勤務時間帯）'!$C$6:$U$35,19,FALSE))</f>
        <v/>
      </c>
      <c r="AP18" s="261" t="str">
        <f>IF(AP16="","",VLOOKUP(AP16,'シフト記号表（勤務時間帯）'!$C$6:$U$35,19,FALSE))</f>
        <v/>
      </c>
      <c r="AQ18" s="261" t="str">
        <f>IF(AQ16="","",VLOOKUP(AQ16,'シフト記号表（勤務時間帯）'!$C$6:$U$35,19,FALSE))</f>
        <v/>
      </c>
      <c r="AR18" s="261" t="str">
        <f>IF(AR16="","",VLOOKUP(AR16,'シフト記号表（勤務時間帯）'!$C$6:$U$35,19,FALSE))</f>
        <v/>
      </c>
      <c r="AS18" s="261" t="str">
        <f>IF(AS16="","",VLOOKUP(AS16,'シフト記号表（勤務時間帯）'!$C$6:$U$35,19,FALSE))</f>
        <v/>
      </c>
      <c r="AT18" s="261" t="str">
        <f>IF(AT16="","",VLOOKUP(AT16,'シフト記号表（勤務時間帯）'!$C$6:$U$35,19,FALSE))</f>
        <v/>
      </c>
      <c r="AU18" s="261" t="str">
        <f>IF(AU16="","",VLOOKUP(AU16,'シフト記号表（勤務時間帯）'!$C$6:$U$35,19,FALSE))</f>
        <v/>
      </c>
      <c r="AV18" s="261" t="str">
        <f>IF(AV16="","",VLOOKUP(AV16,'シフト記号表（勤務時間帯）'!$C$6:$U$35,19,FALSE))</f>
        <v/>
      </c>
      <c r="AW18" s="262" t="str">
        <f>IF(AW16="","",VLOOKUP(AW16,'シフト記号表（勤務時間帯）'!$C$6:$U$35,19,FALSE))</f>
        <v/>
      </c>
      <c r="AX18" s="826">
        <f>IF($BB$4="４週",SUM(S18:AT18),IF($BB$4="暦月",SUM(S18:AW18),""))</f>
        <v>0</v>
      </c>
      <c r="AY18" s="827"/>
      <c r="AZ18" s="828">
        <f>IF($BB$4="４週",AX18/4,IF($BB$4="暦月",AX18/($BB$7/7),""))</f>
        <v>0</v>
      </c>
      <c r="BA18" s="829"/>
      <c r="BB18" s="821"/>
      <c r="BC18" s="821"/>
      <c r="BD18" s="821"/>
      <c r="BE18" s="821"/>
      <c r="BF18" s="821"/>
      <c r="BG18" s="822"/>
    </row>
    <row r="19" spans="1:59" s="143" customFormat="1" ht="20.25" customHeight="1" x14ac:dyDescent="0.3">
      <c r="A19" s="904">
        <v>2</v>
      </c>
      <c r="B19" s="773"/>
      <c r="C19" s="773"/>
      <c r="D19" s="773"/>
      <c r="E19" s="773"/>
      <c r="F19" s="774"/>
      <c r="G19" s="192"/>
      <c r="H19" s="777"/>
      <c r="I19" s="778"/>
      <c r="J19" s="781"/>
      <c r="K19" s="782"/>
      <c r="L19" s="782"/>
      <c r="M19" s="782"/>
      <c r="N19" s="782"/>
      <c r="O19" s="783"/>
      <c r="P19" s="787" t="s">
        <v>320</v>
      </c>
      <c r="Q19" s="788"/>
      <c r="R19" s="789"/>
      <c r="S19" s="206"/>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201"/>
      <c r="AX19" s="790"/>
      <c r="AY19" s="791"/>
      <c r="AZ19" s="792"/>
      <c r="BA19" s="793"/>
      <c r="BB19" s="794"/>
      <c r="BC19" s="794"/>
      <c r="BD19" s="794"/>
      <c r="BE19" s="794"/>
      <c r="BF19" s="794"/>
      <c r="BG19" s="795"/>
    </row>
    <row r="20" spans="1:59" s="143" customFormat="1" ht="20.25" customHeight="1" x14ac:dyDescent="0.3">
      <c r="A20" s="904"/>
      <c r="B20" s="773"/>
      <c r="C20" s="773"/>
      <c r="D20" s="773"/>
      <c r="E20" s="773"/>
      <c r="F20" s="774"/>
      <c r="G20" s="192"/>
      <c r="H20" s="777"/>
      <c r="I20" s="778"/>
      <c r="J20" s="781"/>
      <c r="K20" s="782"/>
      <c r="L20" s="782"/>
      <c r="M20" s="782"/>
      <c r="N20" s="782"/>
      <c r="O20" s="783"/>
      <c r="P20" s="800" t="s">
        <v>321</v>
      </c>
      <c r="Q20" s="801"/>
      <c r="R20" s="802"/>
      <c r="S20" s="257" t="str">
        <f>IF(S19="","",VLOOKUP(S19,'シフト記号表（勤務時間帯）'!$C$6:$K$35,9,FALSE))</f>
        <v/>
      </c>
      <c r="T20" s="258" t="str">
        <f>IF(T19="","",VLOOKUP(T19,'シフト記号表（勤務時間帯）'!$C$6:$K$35,9,FALSE))</f>
        <v/>
      </c>
      <c r="U20" s="258" t="str">
        <f>IF(U19="","",VLOOKUP(U19,'シフト記号表（勤務時間帯）'!$C$6:$K$35,9,FALSE))</f>
        <v/>
      </c>
      <c r="V20" s="258" t="str">
        <f>IF(V19="","",VLOOKUP(V19,'シフト記号表（勤務時間帯）'!$C$6:$K$35,9,FALSE))</f>
        <v/>
      </c>
      <c r="W20" s="258" t="str">
        <f>IF(W19="","",VLOOKUP(W19,'シフト記号表（勤務時間帯）'!$C$6:$K$35,9,FALSE))</f>
        <v/>
      </c>
      <c r="X20" s="258" t="str">
        <f>IF(X19="","",VLOOKUP(X19,'シフト記号表（勤務時間帯）'!$C$6:$K$35,9,FALSE))</f>
        <v/>
      </c>
      <c r="Y20" s="258" t="str">
        <f>IF(Y19="","",VLOOKUP(Y19,'シフト記号表（勤務時間帯）'!$C$6:$K$35,9,FALSE))</f>
        <v/>
      </c>
      <c r="Z20" s="258" t="str">
        <f>IF(Z19="","",VLOOKUP(Z19,'シフト記号表（勤務時間帯）'!$C$6:$K$35,9,FALSE))</f>
        <v/>
      </c>
      <c r="AA20" s="258" t="str">
        <f>IF(AA19="","",VLOOKUP(AA19,'シフト記号表（勤務時間帯）'!$C$6:$K$35,9,FALSE))</f>
        <v/>
      </c>
      <c r="AB20" s="258" t="str">
        <f>IF(AB19="","",VLOOKUP(AB19,'シフト記号表（勤務時間帯）'!$C$6:$K$35,9,FALSE))</f>
        <v/>
      </c>
      <c r="AC20" s="258" t="str">
        <f>IF(AC19="","",VLOOKUP(AC19,'シフト記号表（勤務時間帯）'!$C$6:$K$35,9,FALSE))</f>
        <v/>
      </c>
      <c r="AD20" s="258" t="str">
        <f>IF(AD19="","",VLOOKUP(AD19,'シフト記号表（勤務時間帯）'!$C$6:$K$35,9,FALSE))</f>
        <v/>
      </c>
      <c r="AE20" s="258" t="str">
        <f>IF(AE19="","",VLOOKUP(AE19,'シフト記号表（勤務時間帯）'!$C$6:$K$35,9,FALSE))</f>
        <v/>
      </c>
      <c r="AF20" s="258" t="str">
        <f>IF(AF19="","",VLOOKUP(AF19,'シフト記号表（勤務時間帯）'!$C$6:$K$35,9,FALSE))</f>
        <v/>
      </c>
      <c r="AG20" s="258" t="str">
        <f>IF(AG19="","",VLOOKUP(AG19,'シフト記号表（勤務時間帯）'!$C$6:$K$35,9,FALSE))</f>
        <v/>
      </c>
      <c r="AH20" s="258" t="str">
        <f>IF(AH19="","",VLOOKUP(AH19,'シフト記号表（勤務時間帯）'!$C$6:$K$35,9,FALSE))</f>
        <v/>
      </c>
      <c r="AI20" s="258" t="str">
        <f>IF(AI19="","",VLOOKUP(AI19,'シフト記号表（勤務時間帯）'!$C$6:$K$35,9,FALSE))</f>
        <v/>
      </c>
      <c r="AJ20" s="258" t="str">
        <f>IF(AJ19="","",VLOOKUP(AJ19,'シフト記号表（勤務時間帯）'!$C$6:$K$35,9,FALSE))</f>
        <v/>
      </c>
      <c r="AK20" s="258"/>
      <c r="AL20" s="258" t="str">
        <f>IF(AL19="","",VLOOKUP(AL19,'シフト記号表（勤務時間帯）'!$C$6:$K$35,9,FALSE))</f>
        <v/>
      </c>
      <c r="AM20" s="258" t="str">
        <f>IF(AM19="","",VLOOKUP(AM19,'シフト記号表（勤務時間帯）'!$C$6:$K$35,9,FALSE))</f>
        <v/>
      </c>
      <c r="AN20" s="258" t="str">
        <f>IF(AN19="","",VLOOKUP(AN19,'シフト記号表（勤務時間帯）'!$C$6:$K$35,9,FALSE))</f>
        <v/>
      </c>
      <c r="AO20" s="258" t="str">
        <f>IF(AO19="","",VLOOKUP(AO19,'シフト記号表（勤務時間帯）'!$C$6:$K$35,9,FALSE))</f>
        <v/>
      </c>
      <c r="AP20" s="258" t="str">
        <f>IF(AP19="","",VLOOKUP(AP19,'シフト記号表（勤務時間帯）'!$C$6:$K$35,9,FALSE))</f>
        <v/>
      </c>
      <c r="AQ20" s="258" t="str">
        <f>IF(AQ19="","",VLOOKUP(AQ19,'シフト記号表（勤務時間帯）'!$C$6:$K$35,9,FALSE))</f>
        <v/>
      </c>
      <c r="AR20" s="258" t="str">
        <f>IF(AR19="","",VLOOKUP(AR19,'シフト記号表（勤務時間帯）'!$C$6:$K$35,9,FALSE))</f>
        <v/>
      </c>
      <c r="AS20" s="258" t="str">
        <f>IF(AS19="","",VLOOKUP(AS19,'シフト記号表（勤務時間帯）'!$C$6:$K$35,9,FALSE))</f>
        <v/>
      </c>
      <c r="AT20" s="258" t="str">
        <f>IF(AT19="","",VLOOKUP(AT19,'シフト記号表（勤務時間帯）'!$C$6:$K$35,9,FALSE))</f>
        <v/>
      </c>
      <c r="AU20" s="258" t="str">
        <f>IF(AU19="","",VLOOKUP(AU19,'シフト記号表（勤務時間帯）'!$C$6:$K$35,9,FALSE))</f>
        <v/>
      </c>
      <c r="AV20" s="258" t="str">
        <f>IF(AV19="","",VLOOKUP(AV19,'シフト記号表（勤務時間帯）'!$C$6:$K$35,9,FALSE))</f>
        <v/>
      </c>
      <c r="AW20" s="259" t="str">
        <f>IF(AW19="","",VLOOKUP(AW19,'シフト記号表（勤務時間帯）'!$C$6:$K$35,9,FALSE))</f>
        <v/>
      </c>
      <c r="AX20" s="803">
        <f>IF($BB$4="４週",SUM(S20:AT20),IF($BB$4="暦月",SUM(S20:AW20),""))</f>
        <v>0</v>
      </c>
      <c r="AY20" s="804"/>
      <c r="AZ20" s="805">
        <f>IF($BB$4="４週",AX20/4,IF($BB$4="暦月",AX20/($BB$7/7),""))</f>
        <v>0</v>
      </c>
      <c r="BA20" s="806"/>
      <c r="BB20" s="796"/>
      <c r="BC20" s="796"/>
      <c r="BD20" s="796"/>
      <c r="BE20" s="796"/>
      <c r="BF20" s="796"/>
      <c r="BG20" s="797"/>
    </row>
    <row r="21" spans="1:59" s="143" customFormat="1" ht="20.25" customHeight="1" thickBot="1" x14ac:dyDescent="0.35">
      <c r="A21" s="904"/>
      <c r="B21" s="814"/>
      <c r="C21" s="814"/>
      <c r="D21" s="814"/>
      <c r="E21" s="814"/>
      <c r="F21" s="815"/>
      <c r="G21" s="200">
        <f>B19</f>
        <v>0</v>
      </c>
      <c r="H21" s="816"/>
      <c r="I21" s="817"/>
      <c r="J21" s="818"/>
      <c r="K21" s="819"/>
      <c r="L21" s="819"/>
      <c r="M21" s="819"/>
      <c r="N21" s="819"/>
      <c r="O21" s="820"/>
      <c r="P21" s="823" t="s">
        <v>322</v>
      </c>
      <c r="Q21" s="824"/>
      <c r="R21" s="825"/>
      <c r="S21" s="260" t="str">
        <f>IF(S19="","",VLOOKUP(S19,'シフト記号表（勤務時間帯）'!$C$6:$U$35,19,FALSE))</f>
        <v/>
      </c>
      <c r="T21" s="261" t="str">
        <f>IF(T19="","",VLOOKUP(T19,'シフト記号表（勤務時間帯）'!$C$6:$U$35,19,FALSE))</f>
        <v/>
      </c>
      <c r="U21" s="261" t="str">
        <f>IF(U19="","",VLOOKUP(U19,'シフト記号表（勤務時間帯）'!$C$6:$U$35,19,FALSE))</f>
        <v/>
      </c>
      <c r="V21" s="261" t="str">
        <f>IF(V19="","",VLOOKUP(V19,'シフト記号表（勤務時間帯）'!$C$6:$U$35,19,FALSE))</f>
        <v/>
      </c>
      <c r="W21" s="261" t="str">
        <f>IF(W19="","",VLOOKUP(W19,'シフト記号表（勤務時間帯）'!$C$6:$U$35,19,FALSE))</f>
        <v/>
      </c>
      <c r="X21" s="261" t="str">
        <f>IF(X19="","",VLOOKUP(X19,'シフト記号表（勤務時間帯）'!$C$6:$U$35,19,FALSE))</f>
        <v/>
      </c>
      <c r="Y21" s="261" t="str">
        <f>IF(Y19="","",VLOOKUP(Y19,'シフト記号表（勤務時間帯）'!$C$6:$U$35,19,FALSE))</f>
        <v/>
      </c>
      <c r="Z21" s="261" t="str">
        <f>IF(Z19="","",VLOOKUP(Z19,'シフト記号表（勤務時間帯）'!$C$6:$U$35,19,FALSE))</f>
        <v/>
      </c>
      <c r="AA21" s="261" t="str">
        <f>IF(AA19="","",VLOOKUP(AA19,'シフト記号表（勤務時間帯）'!$C$6:$U$35,19,FALSE))</f>
        <v/>
      </c>
      <c r="AB21" s="261" t="str">
        <f>IF(AB19="","",VLOOKUP(AB19,'シフト記号表（勤務時間帯）'!$C$6:$U$35,19,FALSE))</f>
        <v/>
      </c>
      <c r="AC21" s="261" t="str">
        <f>IF(AC19="","",VLOOKUP(AC19,'シフト記号表（勤務時間帯）'!$C$6:$U$35,19,FALSE))</f>
        <v/>
      </c>
      <c r="AD21" s="261" t="str">
        <f>IF(AD19="","",VLOOKUP(AD19,'シフト記号表（勤務時間帯）'!$C$6:$U$35,19,FALSE))</f>
        <v/>
      </c>
      <c r="AE21" s="261" t="str">
        <f>IF(AE19="","",VLOOKUP(AE19,'シフト記号表（勤務時間帯）'!$C$6:$U$35,19,FALSE))</f>
        <v/>
      </c>
      <c r="AF21" s="261" t="str">
        <f>IF(AF19="","",VLOOKUP(AF19,'シフト記号表（勤務時間帯）'!$C$6:$U$35,19,FALSE))</f>
        <v/>
      </c>
      <c r="AG21" s="261" t="str">
        <f>IF(AG19="","",VLOOKUP(AG19,'シフト記号表（勤務時間帯）'!$C$6:$U$35,19,FALSE))</f>
        <v/>
      </c>
      <c r="AH21" s="261" t="str">
        <f>IF(AH19="","",VLOOKUP(AH19,'シフト記号表（勤務時間帯）'!$C$6:$U$35,19,FALSE))</f>
        <v/>
      </c>
      <c r="AI21" s="261" t="str">
        <f>IF(AI19="","",VLOOKUP(AI19,'シフト記号表（勤務時間帯）'!$C$6:$U$35,19,FALSE))</f>
        <v/>
      </c>
      <c r="AJ21" s="261" t="str">
        <f>IF(AJ19="","",VLOOKUP(AJ19,'シフト記号表（勤務時間帯）'!$C$6:$U$35,19,FALSE))</f>
        <v/>
      </c>
      <c r="AK21" s="261"/>
      <c r="AL21" s="261" t="str">
        <f>IF(AL19="","",VLOOKUP(AL19,'シフト記号表（勤務時間帯）'!$C$6:$U$35,19,FALSE))</f>
        <v/>
      </c>
      <c r="AM21" s="261" t="str">
        <f>IF(AM19="","",VLOOKUP(AM19,'シフト記号表（勤務時間帯）'!$C$6:$U$35,19,FALSE))</f>
        <v/>
      </c>
      <c r="AN21" s="261" t="str">
        <f>IF(AN19="","",VLOOKUP(AN19,'シフト記号表（勤務時間帯）'!$C$6:$U$35,19,FALSE))</f>
        <v/>
      </c>
      <c r="AO21" s="261" t="str">
        <f>IF(AO19="","",VLOOKUP(AO19,'シフト記号表（勤務時間帯）'!$C$6:$U$35,19,FALSE))</f>
        <v/>
      </c>
      <c r="AP21" s="261" t="str">
        <f>IF(AP19="","",VLOOKUP(AP19,'シフト記号表（勤務時間帯）'!$C$6:$U$35,19,FALSE))</f>
        <v/>
      </c>
      <c r="AQ21" s="261" t="str">
        <f>IF(AQ19="","",VLOOKUP(AQ19,'シフト記号表（勤務時間帯）'!$C$6:$U$35,19,FALSE))</f>
        <v/>
      </c>
      <c r="AR21" s="261" t="str">
        <f>IF(AR19="","",VLOOKUP(AR19,'シフト記号表（勤務時間帯）'!$C$6:$U$35,19,FALSE))</f>
        <v/>
      </c>
      <c r="AS21" s="261" t="str">
        <f>IF(AS19="","",VLOOKUP(AS19,'シフト記号表（勤務時間帯）'!$C$6:$U$35,19,FALSE))</f>
        <v/>
      </c>
      <c r="AT21" s="261" t="str">
        <f>IF(AT19="","",VLOOKUP(AT19,'シフト記号表（勤務時間帯）'!$C$6:$U$35,19,FALSE))</f>
        <v/>
      </c>
      <c r="AU21" s="261" t="str">
        <f>IF(AU19="","",VLOOKUP(AU19,'シフト記号表（勤務時間帯）'!$C$6:$U$35,19,FALSE))</f>
        <v/>
      </c>
      <c r="AV21" s="261" t="str">
        <f>IF(AV19="","",VLOOKUP(AV19,'シフト記号表（勤務時間帯）'!$C$6:$U$35,19,FALSE))</f>
        <v/>
      </c>
      <c r="AW21" s="262" t="str">
        <f>IF(AW19="","",VLOOKUP(AW19,'シフト記号表（勤務時間帯）'!$C$6:$U$35,19,FALSE))</f>
        <v/>
      </c>
      <c r="AX21" s="826">
        <f>IF($BB$4="４週",SUM(S21:AT21),IF($BB$4="暦月",SUM(S21:AW21),""))</f>
        <v>0</v>
      </c>
      <c r="AY21" s="827"/>
      <c r="AZ21" s="828">
        <f>IF($BB$4="４週",AX21/4,IF($BB$4="暦月",AX21/($BB$7/7),""))</f>
        <v>0</v>
      </c>
      <c r="BA21" s="829"/>
      <c r="BB21" s="821"/>
      <c r="BC21" s="821"/>
      <c r="BD21" s="821"/>
      <c r="BE21" s="821"/>
      <c r="BF21" s="821"/>
      <c r="BG21" s="822"/>
    </row>
    <row r="22" spans="1:59" s="143" customFormat="1" ht="20.25" customHeight="1" x14ac:dyDescent="0.3">
      <c r="A22" s="904">
        <v>3</v>
      </c>
      <c r="B22" s="773"/>
      <c r="C22" s="773"/>
      <c r="D22" s="773"/>
      <c r="E22" s="773"/>
      <c r="F22" s="774"/>
      <c r="G22" s="192"/>
      <c r="H22" s="777"/>
      <c r="I22" s="778"/>
      <c r="J22" s="781"/>
      <c r="K22" s="782"/>
      <c r="L22" s="782"/>
      <c r="M22" s="782"/>
      <c r="N22" s="782"/>
      <c r="O22" s="783"/>
      <c r="P22" s="787" t="s">
        <v>320</v>
      </c>
      <c r="Q22" s="788"/>
      <c r="R22" s="789"/>
      <c r="S22" s="206"/>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201"/>
      <c r="AX22" s="790"/>
      <c r="AY22" s="791"/>
      <c r="AZ22" s="792"/>
      <c r="BA22" s="793"/>
      <c r="BB22" s="794"/>
      <c r="BC22" s="794"/>
      <c r="BD22" s="794"/>
      <c r="BE22" s="794"/>
      <c r="BF22" s="794"/>
      <c r="BG22" s="795"/>
    </row>
    <row r="23" spans="1:59" s="143" customFormat="1" ht="20.25" customHeight="1" x14ac:dyDescent="0.3">
      <c r="A23" s="904"/>
      <c r="B23" s="773"/>
      <c r="C23" s="773"/>
      <c r="D23" s="773"/>
      <c r="E23" s="773"/>
      <c r="F23" s="774"/>
      <c r="G23" s="192"/>
      <c r="H23" s="777"/>
      <c r="I23" s="778"/>
      <c r="J23" s="781"/>
      <c r="K23" s="782"/>
      <c r="L23" s="782"/>
      <c r="M23" s="782"/>
      <c r="N23" s="782"/>
      <c r="O23" s="783"/>
      <c r="P23" s="800" t="s">
        <v>321</v>
      </c>
      <c r="Q23" s="801"/>
      <c r="R23" s="802"/>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8" t="str">
        <f>IF(Y22="","",VLOOKUP(Y22,'シフト記号表（勤務時間帯）'!$C$6:$K$35,9,FALSE))</f>
        <v/>
      </c>
      <c r="Z23" s="258"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8" t="str">
        <f>IF(AF22="","",VLOOKUP(AF22,'シフト記号表（勤務時間帯）'!$C$6:$K$35,9,FALSE))</f>
        <v/>
      </c>
      <c r="AG23" s="258"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c r="AL23" s="258" t="str">
        <f>IF(AL22="","",VLOOKUP(AL22,'シフト記号表（勤務時間帯）'!$C$6:$K$35,9,FALSE))</f>
        <v/>
      </c>
      <c r="AM23" s="258" t="str">
        <f>IF(AM22="","",VLOOKUP(AM22,'シフト記号表（勤務時間帯）'!$C$6:$K$35,9,FALSE))</f>
        <v/>
      </c>
      <c r="AN23" s="258"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8" t="str">
        <f>IF(AT22="","",VLOOKUP(AT22,'シフト記号表（勤務時間帯）'!$C$6:$K$35,9,FALSE))</f>
        <v/>
      </c>
      <c r="AU23" s="258" t="str">
        <f>IF(AU22="","",VLOOKUP(AU22,'シフト記号表（勤務時間帯）'!$C$6:$K$35,9,FALSE))</f>
        <v/>
      </c>
      <c r="AV23" s="258" t="str">
        <f>IF(AV22="","",VLOOKUP(AV22,'シフト記号表（勤務時間帯）'!$C$6:$K$35,9,FALSE))</f>
        <v/>
      </c>
      <c r="AW23" s="259" t="str">
        <f>IF(AW22="","",VLOOKUP(AW22,'シフト記号表（勤務時間帯）'!$C$6:$K$35,9,FALSE))</f>
        <v/>
      </c>
      <c r="AX23" s="803">
        <f>IF($BB$4="４週",SUM(S23:AT23),IF($BB$4="暦月",SUM(S23:AW23),""))</f>
        <v>0</v>
      </c>
      <c r="AY23" s="804"/>
      <c r="AZ23" s="805">
        <f>IF($BB$4="４週",AX23/4,IF($BB$4="暦月",AX23/($BB$7/7),""))</f>
        <v>0</v>
      </c>
      <c r="BA23" s="806"/>
      <c r="BB23" s="796"/>
      <c r="BC23" s="796"/>
      <c r="BD23" s="796"/>
      <c r="BE23" s="796"/>
      <c r="BF23" s="796"/>
      <c r="BG23" s="797"/>
    </row>
    <row r="24" spans="1:59" s="143" customFormat="1" ht="20.25" customHeight="1" thickBot="1" x14ac:dyDescent="0.35">
      <c r="A24" s="904"/>
      <c r="B24" s="814"/>
      <c r="C24" s="814"/>
      <c r="D24" s="814"/>
      <c r="E24" s="814"/>
      <c r="F24" s="815"/>
      <c r="G24" s="200">
        <f>B22</f>
        <v>0</v>
      </c>
      <c r="H24" s="816"/>
      <c r="I24" s="817"/>
      <c r="J24" s="818"/>
      <c r="K24" s="819"/>
      <c r="L24" s="819"/>
      <c r="M24" s="819"/>
      <c r="N24" s="819"/>
      <c r="O24" s="820"/>
      <c r="P24" s="823" t="s">
        <v>322</v>
      </c>
      <c r="Q24" s="824"/>
      <c r="R24" s="825"/>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1" t="str">
        <f>IF(Y22="","",VLOOKUP(Y22,'シフト記号表（勤務時間帯）'!$C$6:$U$35,19,FALSE))</f>
        <v/>
      </c>
      <c r="Z24" s="261"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1" t="str">
        <f>IF(AF22="","",VLOOKUP(AF22,'シフト記号表（勤務時間帯）'!$C$6:$U$35,19,FALSE))</f>
        <v/>
      </c>
      <c r="AG24" s="261"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c r="AL24" s="261" t="str">
        <f>IF(AL22="","",VLOOKUP(AL22,'シフト記号表（勤務時間帯）'!$C$6:$U$35,19,FALSE))</f>
        <v/>
      </c>
      <c r="AM24" s="261" t="str">
        <f>IF(AM22="","",VLOOKUP(AM22,'シフト記号表（勤務時間帯）'!$C$6:$U$35,19,FALSE))</f>
        <v/>
      </c>
      <c r="AN24" s="261"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1" t="str">
        <f>IF(AT22="","",VLOOKUP(AT22,'シフト記号表（勤務時間帯）'!$C$6:$U$35,19,FALSE))</f>
        <v/>
      </c>
      <c r="AU24" s="261" t="str">
        <f>IF(AU22="","",VLOOKUP(AU22,'シフト記号表（勤務時間帯）'!$C$6:$U$35,19,FALSE))</f>
        <v/>
      </c>
      <c r="AV24" s="261" t="str">
        <f>IF(AV22="","",VLOOKUP(AV22,'シフト記号表（勤務時間帯）'!$C$6:$U$35,19,FALSE))</f>
        <v/>
      </c>
      <c r="AW24" s="262" t="str">
        <f>IF(AW22="","",VLOOKUP(AW22,'シフト記号表（勤務時間帯）'!$C$6:$U$35,19,FALSE))</f>
        <v/>
      </c>
      <c r="AX24" s="826">
        <f>IF($BB$4="４週",SUM(S24:AT24),IF($BB$4="暦月",SUM(S24:AW24),""))</f>
        <v>0</v>
      </c>
      <c r="AY24" s="827"/>
      <c r="AZ24" s="828">
        <f>IF($BB$4="４週",AX24/4,IF($BB$4="暦月",AX24/($BB$7/7),""))</f>
        <v>0</v>
      </c>
      <c r="BA24" s="829"/>
      <c r="BB24" s="821"/>
      <c r="BC24" s="821"/>
      <c r="BD24" s="821"/>
      <c r="BE24" s="821"/>
      <c r="BF24" s="821"/>
      <c r="BG24" s="822"/>
    </row>
    <row r="25" spans="1:59" s="143" customFormat="1" ht="20.25" customHeight="1" x14ac:dyDescent="0.3">
      <c r="A25" s="904">
        <v>4</v>
      </c>
      <c r="B25" s="773"/>
      <c r="C25" s="773"/>
      <c r="D25" s="773"/>
      <c r="E25" s="773"/>
      <c r="F25" s="774"/>
      <c r="G25" s="192"/>
      <c r="H25" s="777"/>
      <c r="I25" s="778"/>
      <c r="J25" s="781"/>
      <c r="K25" s="782"/>
      <c r="L25" s="782"/>
      <c r="M25" s="782"/>
      <c r="N25" s="782"/>
      <c r="O25" s="783"/>
      <c r="P25" s="787" t="s">
        <v>320</v>
      </c>
      <c r="Q25" s="788"/>
      <c r="R25" s="789"/>
      <c r="S25" s="206"/>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201"/>
      <c r="AX25" s="790"/>
      <c r="AY25" s="791"/>
      <c r="AZ25" s="792"/>
      <c r="BA25" s="793"/>
      <c r="BB25" s="794"/>
      <c r="BC25" s="794"/>
      <c r="BD25" s="794"/>
      <c r="BE25" s="794"/>
      <c r="BF25" s="794"/>
      <c r="BG25" s="795"/>
    </row>
    <row r="26" spans="1:59" s="143" customFormat="1" ht="20.25" customHeight="1" x14ac:dyDescent="0.3">
      <c r="A26" s="904"/>
      <c r="B26" s="773"/>
      <c r="C26" s="773"/>
      <c r="D26" s="773"/>
      <c r="E26" s="773"/>
      <c r="F26" s="774"/>
      <c r="G26" s="192"/>
      <c r="H26" s="777"/>
      <c r="I26" s="778"/>
      <c r="J26" s="781"/>
      <c r="K26" s="782"/>
      <c r="L26" s="782"/>
      <c r="M26" s="782"/>
      <c r="N26" s="782"/>
      <c r="O26" s="783"/>
      <c r="P26" s="800" t="s">
        <v>321</v>
      </c>
      <c r="Q26" s="801"/>
      <c r="R26" s="802"/>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8" t="str">
        <f>IF(Y25="","",VLOOKUP(Y25,'シフト記号表（勤務時間帯）'!$C$6:$K$35,9,FALSE))</f>
        <v/>
      </c>
      <c r="Z26" s="258"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8" t="str">
        <f>IF(AF25="","",VLOOKUP(AF25,'シフト記号表（勤務時間帯）'!$C$6:$K$35,9,FALSE))</f>
        <v/>
      </c>
      <c r="AG26" s="258"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c r="AL26" s="258" t="str">
        <f>IF(AL25="","",VLOOKUP(AL25,'シフト記号表（勤務時間帯）'!$C$6:$K$35,9,FALSE))</f>
        <v/>
      </c>
      <c r="AM26" s="258" t="str">
        <f>IF(AM25="","",VLOOKUP(AM25,'シフト記号表（勤務時間帯）'!$C$6:$K$35,9,FALSE))</f>
        <v/>
      </c>
      <c r="AN26" s="258"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8" t="str">
        <f>IF(AT25="","",VLOOKUP(AT25,'シフト記号表（勤務時間帯）'!$C$6:$K$35,9,FALSE))</f>
        <v/>
      </c>
      <c r="AU26" s="258" t="str">
        <f>IF(AU25="","",VLOOKUP(AU25,'シフト記号表（勤務時間帯）'!$C$6:$K$35,9,FALSE))</f>
        <v/>
      </c>
      <c r="AV26" s="258" t="str">
        <f>IF(AV25="","",VLOOKUP(AV25,'シフト記号表（勤務時間帯）'!$C$6:$K$35,9,FALSE))</f>
        <v/>
      </c>
      <c r="AW26" s="259" t="str">
        <f>IF(AW25="","",VLOOKUP(AW25,'シフト記号表（勤務時間帯）'!$C$6:$K$35,9,FALSE))</f>
        <v/>
      </c>
      <c r="AX26" s="803">
        <f>IF($BB$4="４週",SUM(S26:AT26),IF($BB$4="暦月",SUM(S26:AW26),""))</f>
        <v>0</v>
      </c>
      <c r="AY26" s="804"/>
      <c r="AZ26" s="805">
        <f>IF($BB$4="４週",AX26/4,IF($BB$4="暦月",AX26/($BB$7/7),""))</f>
        <v>0</v>
      </c>
      <c r="BA26" s="806"/>
      <c r="BB26" s="796"/>
      <c r="BC26" s="796"/>
      <c r="BD26" s="796"/>
      <c r="BE26" s="796"/>
      <c r="BF26" s="796"/>
      <c r="BG26" s="797"/>
    </row>
    <row r="27" spans="1:59" s="143" customFormat="1" ht="20.25" customHeight="1" thickBot="1" x14ac:dyDescent="0.35">
      <c r="A27" s="904"/>
      <c r="B27" s="814"/>
      <c r="C27" s="814"/>
      <c r="D27" s="814"/>
      <c r="E27" s="814"/>
      <c r="F27" s="815"/>
      <c r="G27" s="200">
        <f>B25</f>
        <v>0</v>
      </c>
      <c r="H27" s="816"/>
      <c r="I27" s="817"/>
      <c r="J27" s="818"/>
      <c r="K27" s="819"/>
      <c r="L27" s="819"/>
      <c r="M27" s="819"/>
      <c r="N27" s="819"/>
      <c r="O27" s="820"/>
      <c r="P27" s="823" t="s">
        <v>322</v>
      </c>
      <c r="Q27" s="824"/>
      <c r="R27" s="825"/>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1" t="str">
        <f>IF(Y25="","",VLOOKUP(Y25,'シフト記号表（勤務時間帯）'!$C$6:$U$35,19,FALSE))</f>
        <v/>
      </c>
      <c r="Z27" s="261"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1" t="str">
        <f>IF(AF25="","",VLOOKUP(AF25,'シフト記号表（勤務時間帯）'!$C$6:$U$35,19,FALSE))</f>
        <v/>
      </c>
      <c r="AG27" s="261"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c r="AL27" s="261" t="str">
        <f>IF(AL25="","",VLOOKUP(AL25,'シフト記号表（勤務時間帯）'!$C$6:$U$35,19,FALSE))</f>
        <v/>
      </c>
      <c r="AM27" s="261" t="str">
        <f>IF(AM25="","",VLOOKUP(AM25,'シフト記号表（勤務時間帯）'!$C$6:$U$35,19,FALSE))</f>
        <v/>
      </c>
      <c r="AN27" s="261"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1" t="str">
        <f>IF(AT25="","",VLOOKUP(AT25,'シフト記号表（勤務時間帯）'!$C$6:$U$35,19,FALSE))</f>
        <v/>
      </c>
      <c r="AU27" s="261" t="str">
        <f>IF(AU25="","",VLOOKUP(AU25,'シフト記号表（勤務時間帯）'!$C$6:$U$35,19,FALSE))</f>
        <v/>
      </c>
      <c r="AV27" s="261" t="str">
        <f>IF(AV25="","",VLOOKUP(AV25,'シフト記号表（勤務時間帯）'!$C$6:$U$35,19,FALSE))</f>
        <v/>
      </c>
      <c r="AW27" s="262" t="str">
        <f>IF(AW25="","",VLOOKUP(AW25,'シフト記号表（勤務時間帯）'!$C$6:$U$35,19,FALSE))</f>
        <v/>
      </c>
      <c r="AX27" s="826">
        <f>IF($BB$4="４週",SUM(S27:AT27),IF($BB$4="暦月",SUM(S27:AW27),""))</f>
        <v>0</v>
      </c>
      <c r="AY27" s="827"/>
      <c r="AZ27" s="828">
        <f>IF($BB$4="４週",AX27/4,IF($BB$4="暦月",AX27/($BB$7/7),""))</f>
        <v>0</v>
      </c>
      <c r="BA27" s="829"/>
      <c r="BB27" s="821"/>
      <c r="BC27" s="821"/>
      <c r="BD27" s="821"/>
      <c r="BE27" s="821"/>
      <c r="BF27" s="821"/>
      <c r="BG27" s="822"/>
    </row>
    <row r="28" spans="1:59" s="143" customFormat="1" ht="20.25" customHeight="1" x14ac:dyDescent="0.3">
      <c r="A28" s="904">
        <v>5</v>
      </c>
      <c r="B28" s="773"/>
      <c r="C28" s="773"/>
      <c r="D28" s="773"/>
      <c r="E28" s="773"/>
      <c r="F28" s="774"/>
      <c r="G28" s="192"/>
      <c r="H28" s="777"/>
      <c r="I28" s="778"/>
      <c r="J28" s="781"/>
      <c r="K28" s="782"/>
      <c r="L28" s="782"/>
      <c r="M28" s="782"/>
      <c r="N28" s="782"/>
      <c r="O28" s="783"/>
      <c r="P28" s="787" t="s">
        <v>320</v>
      </c>
      <c r="Q28" s="788"/>
      <c r="R28" s="789"/>
      <c r="S28" s="206"/>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201"/>
      <c r="AX28" s="790"/>
      <c r="AY28" s="791"/>
      <c r="AZ28" s="792"/>
      <c r="BA28" s="793"/>
      <c r="BB28" s="794"/>
      <c r="BC28" s="794"/>
      <c r="BD28" s="794"/>
      <c r="BE28" s="794"/>
      <c r="BF28" s="794"/>
      <c r="BG28" s="795"/>
    </row>
    <row r="29" spans="1:59" s="143" customFormat="1" ht="20.25" customHeight="1" x14ac:dyDescent="0.3">
      <c r="A29" s="904"/>
      <c r="B29" s="773"/>
      <c r="C29" s="773"/>
      <c r="D29" s="773"/>
      <c r="E29" s="773"/>
      <c r="F29" s="774"/>
      <c r="G29" s="192"/>
      <c r="H29" s="777"/>
      <c r="I29" s="778"/>
      <c r="J29" s="781"/>
      <c r="K29" s="782"/>
      <c r="L29" s="782"/>
      <c r="M29" s="782"/>
      <c r="N29" s="782"/>
      <c r="O29" s="783"/>
      <c r="P29" s="800" t="s">
        <v>321</v>
      </c>
      <c r="Q29" s="801"/>
      <c r="R29" s="802"/>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8" t="str">
        <f>IF(Y28="","",VLOOKUP(Y28,'シフト記号表（勤務時間帯）'!$C$6:$K$35,9,FALSE))</f>
        <v/>
      </c>
      <c r="Z29" s="258"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8" t="str">
        <f>IF(AF28="","",VLOOKUP(AF28,'シフト記号表（勤務時間帯）'!$C$6:$K$35,9,FALSE))</f>
        <v/>
      </c>
      <c r="AG29" s="258"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c r="AL29" s="258" t="str">
        <f>IF(AL28="","",VLOOKUP(AL28,'シフト記号表（勤務時間帯）'!$C$6:$K$35,9,FALSE))</f>
        <v/>
      </c>
      <c r="AM29" s="258" t="str">
        <f>IF(AM28="","",VLOOKUP(AM28,'シフト記号表（勤務時間帯）'!$C$6:$K$35,9,FALSE))</f>
        <v/>
      </c>
      <c r="AN29" s="258"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8" t="str">
        <f>IF(AT28="","",VLOOKUP(AT28,'シフト記号表（勤務時間帯）'!$C$6:$K$35,9,FALSE))</f>
        <v/>
      </c>
      <c r="AU29" s="258" t="str">
        <f>IF(AU28="","",VLOOKUP(AU28,'シフト記号表（勤務時間帯）'!$C$6:$K$35,9,FALSE))</f>
        <v/>
      </c>
      <c r="AV29" s="258" t="str">
        <f>IF(AV28="","",VLOOKUP(AV28,'シフト記号表（勤務時間帯）'!$C$6:$K$35,9,FALSE))</f>
        <v/>
      </c>
      <c r="AW29" s="259" t="str">
        <f>IF(AW28="","",VLOOKUP(AW28,'シフト記号表（勤務時間帯）'!$C$6:$K$35,9,FALSE))</f>
        <v/>
      </c>
      <c r="AX29" s="803">
        <f>IF($BB$4="４週",SUM(S29:AT29),IF($BB$4="暦月",SUM(S29:AW29),""))</f>
        <v>0</v>
      </c>
      <c r="AY29" s="804"/>
      <c r="AZ29" s="805">
        <f>IF($BB$4="４週",AX29/4,IF($BB$4="暦月",AX29/($BB$7/7),""))</f>
        <v>0</v>
      </c>
      <c r="BA29" s="806"/>
      <c r="BB29" s="796"/>
      <c r="BC29" s="796"/>
      <c r="BD29" s="796"/>
      <c r="BE29" s="796"/>
      <c r="BF29" s="796"/>
      <c r="BG29" s="797"/>
    </row>
    <row r="30" spans="1:59" s="143" customFormat="1" ht="20.25" customHeight="1" thickBot="1" x14ac:dyDescent="0.35">
      <c r="A30" s="904"/>
      <c r="B30" s="814"/>
      <c r="C30" s="814"/>
      <c r="D30" s="814"/>
      <c r="E30" s="814"/>
      <c r="F30" s="815"/>
      <c r="G30" s="200">
        <f>B28</f>
        <v>0</v>
      </c>
      <c r="H30" s="816"/>
      <c r="I30" s="817"/>
      <c r="J30" s="818"/>
      <c r="K30" s="819"/>
      <c r="L30" s="819"/>
      <c r="M30" s="819"/>
      <c r="N30" s="819"/>
      <c r="O30" s="820"/>
      <c r="P30" s="823" t="s">
        <v>322</v>
      </c>
      <c r="Q30" s="824"/>
      <c r="R30" s="825"/>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1" t="str">
        <f>IF(Y28="","",VLOOKUP(Y28,'シフト記号表（勤務時間帯）'!$C$6:$U$35,19,FALSE))</f>
        <v/>
      </c>
      <c r="Z30" s="261"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1" t="str">
        <f>IF(AF28="","",VLOOKUP(AF28,'シフト記号表（勤務時間帯）'!$C$6:$U$35,19,FALSE))</f>
        <v/>
      </c>
      <c r="AG30" s="261"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c r="AL30" s="261" t="str">
        <f>IF(AL28="","",VLOOKUP(AL28,'シフト記号表（勤務時間帯）'!$C$6:$U$35,19,FALSE))</f>
        <v/>
      </c>
      <c r="AM30" s="261" t="str">
        <f>IF(AM28="","",VLOOKUP(AM28,'シフト記号表（勤務時間帯）'!$C$6:$U$35,19,FALSE))</f>
        <v/>
      </c>
      <c r="AN30" s="261"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1" t="str">
        <f>IF(AT28="","",VLOOKUP(AT28,'シフト記号表（勤務時間帯）'!$C$6:$U$35,19,FALSE))</f>
        <v/>
      </c>
      <c r="AU30" s="261" t="str">
        <f>IF(AU28="","",VLOOKUP(AU28,'シフト記号表（勤務時間帯）'!$C$6:$U$35,19,FALSE))</f>
        <v/>
      </c>
      <c r="AV30" s="261" t="str">
        <f>IF(AV28="","",VLOOKUP(AV28,'シフト記号表（勤務時間帯）'!$C$6:$U$35,19,FALSE))</f>
        <v/>
      </c>
      <c r="AW30" s="262" t="str">
        <f>IF(AW28="","",VLOOKUP(AW28,'シフト記号表（勤務時間帯）'!$C$6:$U$35,19,FALSE))</f>
        <v/>
      </c>
      <c r="AX30" s="826">
        <f>IF($BB$4="４週",SUM(S30:AT30),IF($BB$4="暦月",SUM(S30:AW30),""))</f>
        <v>0</v>
      </c>
      <c r="AY30" s="827"/>
      <c r="AZ30" s="828">
        <f>IF($BB$4="４週",AX30/4,IF($BB$4="暦月",AX30/($BB$7/7),""))</f>
        <v>0</v>
      </c>
      <c r="BA30" s="829"/>
      <c r="BB30" s="821"/>
      <c r="BC30" s="821"/>
      <c r="BD30" s="821"/>
      <c r="BE30" s="821"/>
      <c r="BF30" s="821"/>
      <c r="BG30" s="822"/>
    </row>
    <row r="31" spans="1:59" s="143" customFormat="1" ht="20.25" customHeight="1" x14ac:dyDescent="0.3">
      <c r="A31" s="904">
        <v>6</v>
      </c>
      <c r="B31" s="773"/>
      <c r="C31" s="773"/>
      <c r="D31" s="773"/>
      <c r="E31" s="773"/>
      <c r="F31" s="774"/>
      <c r="G31" s="192"/>
      <c r="H31" s="777"/>
      <c r="I31" s="778"/>
      <c r="J31" s="781"/>
      <c r="K31" s="782"/>
      <c r="L31" s="782"/>
      <c r="M31" s="782"/>
      <c r="N31" s="782"/>
      <c r="O31" s="783"/>
      <c r="P31" s="787" t="s">
        <v>320</v>
      </c>
      <c r="Q31" s="788"/>
      <c r="R31" s="789"/>
      <c r="S31" s="206"/>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201"/>
      <c r="AX31" s="790"/>
      <c r="AY31" s="791"/>
      <c r="AZ31" s="792"/>
      <c r="BA31" s="793"/>
      <c r="BB31" s="794"/>
      <c r="BC31" s="794"/>
      <c r="BD31" s="794"/>
      <c r="BE31" s="794"/>
      <c r="BF31" s="794"/>
      <c r="BG31" s="795"/>
    </row>
    <row r="32" spans="1:59" s="143" customFormat="1" ht="20.25" customHeight="1" x14ac:dyDescent="0.3">
      <c r="A32" s="904"/>
      <c r="B32" s="773"/>
      <c r="C32" s="773"/>
      <c r="D32" s="773"/>
      <c r="E32" s="773"/>
      <c r="F32" s="774"/>
      <c r="G32" s="192"/>
      <c r="H32" s="777"/>
      <c r="I32" s="778"/>
      <c r="J32" s="781"/>
      <c r="K32" s="782"/>
      <c r="L32" s="782"/>
      <c r="M32" s="782"/>
      <c r="N32" s="782"/>
      <c r="O32" s="783"/>
      <c r="P32" s="800" t="s">
        <v>321</v>
      </c>
      <c r="Q32" s="801"/>
      <c r="R32" s="802"/>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8" t="str">
        <f>IF(Y31="","",VLOOKUP(Y31,'シフト記号表（勤務時間帯）'!$C$6:$K$35,9,FALSE))</f>
        <v/>
      </c>
      <c r="Z32" s="258"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8" t="str">
        <f>IF(AF31="","",VLOOKUP(AF31,'シフト記号表（勤務時間帯）'!$C$6:$K$35,9,FALSE))</f>
        <v/>
      </c>
      <c r="AG32" s="258"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c r="AL32" s="258" t="str">
        <f>IF(AL31="","",VLOOKUP(AL31,'シフト記号表（勤務時間帯）'!$C$6:$K$35,9,FALSE))</f>
        <v/>
      </c>
      <c r="AM32" s="258" t="str">
        <f>IF(AM31="","",VLOOKUP(AM31,'シフト記号表（勤務時間帯）'!$C$6:$K$35,9,FALSE))</f>
        <v/>
      </c>
      <c r="AN32" s="258"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8" t="str">
        <f>IF(AT31="","",VLOOKUP(AT31,'シフト記号表（勤務時間帯）'!$C$6:$K$35,9,FALSE))</f>
        <v/>
      </c>
      <c r="AU32" s="258" t="str">
        <f>IF(AU31="","",VLOOKUP(AU31,'シフト記号表（勤務時間帯）'!$C$6:$K$35,9,FALSE))</f>
        <v/>
      </c>
      <c r="AV32" s="258" t="str">
        <f>IF(AV31="","",VLOOKUP(AV31,'シフト記号表（勤務時間帯）'!$C$6:$K$35,9,FALSE))</f>
        <v/>
      </c>
      <c r="AW32" s="259" t="str">
        <f>IF(AW31="","",VLOOKUP(AW31,'シフト記号表（勤務時間帯）'!$C$6:$K$35,9,FALSE))</f>
        <v/>
      </c>
      <c r="AX32" s="803">
        <f>IF($BB$4="４週",SUM(S32:AT32),IF($BB$4="暦月",SUM(S32:AW32),""))</f>
        <v>0</v>
      </c>
      <c r="AY32" s="804"/>
      <c r="AZ32" s="805">
        <f>IF($BB$4="４週",AX32/4,IF($BB$4="暦月",AX32/($BB$7/7),""))</f>
        <v>0</v>
      </c>
      <c r="BA32" s="806"/>
      <c r="BB32" s="796"/>
      <c r="BC32" s="796"/>
      <c r="BD32" s="796"/>
      <c r="BE32" s="796"/>
      <c r="BF32" s="796"/>
      <c r="BG32" s="797"/>
    </row>
    <row r="33" spans="1:59" s="143" customFormat="1" ht="20.25" customHeight="1" thickBot="1" x14ac:dyDescent="0.35">
      <c r="A33" s="904"/>
      <c r="B33" s="814"/>
      <c r="C33" s="814"/>
      <c r="D33" s="814"/>
      <c r="E33" s="814"/>
      <c r="F33" s="815"/>
      <c r="G33" s="200">
        <f>B31</f>
        <v>0</v>
      </c>
      <c r="H33" s="816"/>
      <c r="I33" s="817"/>
      <c r="J33" s="818"/>
      <c r="K33" s="819"/>
      <c r="L33" s="819"/>
      <c r="M33" s="819"/>
      <c r="N33" s="819"/>
      <c r="O33" s="820"/>
      <c r="P33" s="823" t="s">
        <v>322</v>
      </c>
      <c r="Q33" s="824"/>
      <c r="R33" s="825"/>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1" t="str">
        <f>IF(Y31="","",VLOOKUP(Y31,'シフト記号表（勤務時間帯）'!$C$6:$U$35,19,FALSE))</f>
        <v/>
      </c>
      <c r="Z33" s="261"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1" t="str">
        <f>IF(AF31="","",VLOOKUP(AF31,'シフト記号表（勤務時間帯）'!$C$6:$U$35,19,FALSE))</f>
        <v/>
      </c>
      <c r="AG33" s="261"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c r="AL33" s="261" t="str">
        <f>IF(AL31="","",VLOOKUP(AL31,'シフト記号表（勤務時間帯）'!$C$6:$U$35,19,FALSE))</f>
        <v/>
      </c>
      <c r="AM33" s="261" t="str">
        <f>IF(AM31="","",VLOOKUP(AM31,'シフト記号表（勤務時間帯）'!$C$6:$U$35,19,FALSE))</f>
        <v/>
      </c>
      <c r="AN33" s="261"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1" t="str">
        <f>IF(AT31="","",VLOOKUP(AT31,'シフト記号表（勤務時間帯）'!$C$6:$U$35,19,FALSE))</f>
        <v/>
      </c>
      <c r="AU33" s="261" t="str">
        <f>IF(AU31="","",VLOOKUP(AU31,'シフト記号表（勤務時間帯）'!$C$6:$U$35,19,FALSE))</f>
        <v/>
      </c>
      <c r="AV33" s="261" t="str">
        <f>IF(AV31="","",VLOOKUP(AV31,'シフト記号表（勤務時間帯）'!$C$6:$U$35,19,FALSE))</f>
        <v/>
      </c>
      <c r="AW33" s="262" t="str">
        <f>IF(AW31="","",VLOOKUP(AW31,'シフト記号表（勤務時間帯）'!$C$6:$U$35,19,FALSE))</f>
        <v/>
      </c>
      <c r="AX33" s="826">
        <f>IF($BB$4="４週",SUM(S33:AT33),IF($BB$4="暦月",SUM(S33:AW33),""))</f>
        <v>0</v>
      </c>
      <c r="AY33" s="827"/>
      <c r="AZ33" s="828">
        <f>IF($BB$4="４週",AX33/4,IF($BB$4="暦月",AX33/($BB$7/7),""))</f>
        <v>0</v>
      </c>
      <c r="BA33" s="829"/>
      <c r="BB33" s="821"/>
      <c r="BC33" s="821"/>
      <c r="BD33" s="821"/>
      <c r="BE33" s="821"/>
      <c r="BF33" s="821"/>
      <c r="BG33" s="822"/>
    </row>
    <row r="34" spans="1:59" s="143" customFormat="1" ht="20.25" customHeight="1" x14ac:dyDescent="0.3">
      <c r="A34" s="904">
        <v>7</v>
      </c>
      <c r="B34" s="773"/>
      <c r="C34" s="773"/>
      <c r="D34" s="773"/>
      <c r="E34" s="773"/>
      <c r="F34" s="774"/>
      <c r="G34" s="192"/>
      <c r="H34" s="777"/>
      <c r="I34" s="778"/>
      <c r="J34" s="781"/>
      <c r="K34" s="782"/>
      <c r="L34" s="782"/>
      <c r="M34" s="782"/>
      <c r="N34" s="782"/>
      <c r="O34" s="783"/>
      <c r="P34" s="787" t="s">
        <v>320</v>
      </c>
      <c r="Q34" s="788"/>
      <c r="R34" s="789"/>
      <c r="S34" s="206"/>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201"/>
      <c r="AX34" s="790"/>
      <c r="AY34" s="791"/>
      <c r="AZ34" s="792"/>
      <c r="BA34" s="793"/>
      <c r="BB34" s="794"/>
      <c r="BC34" s="794"/>
      <c r="BD34" s="794"/>
      <c r="BE34" s="794"/>
      <c r="BF34" s="794"/>
      <c r="BG34" s="795"/>
    </row>
    <row r="35" spans="1:59" s="143" customFormat="1" ht="20.25" customHeight="1" x14ac:dyDescent="0.3">
      <c r="A35" s="904"/>
      <c r="B35" s="773"/>
      <c r="C35" s="773"/>
      <c r="D35" s="773"/>
      <c r="E35" s="773"/>
      <c r="F35" s="774"/>
      <c r="G35" s="192"/>
      <c r="H35" s="777"/>
      <c r="I35" s="778"/>
      <c r="J35" s="781"/>
      <c r="K35" s="782"/>
      <c r="L35" s="782"/>
      <c r="M35" s="782"/>
      <c r="N35" s="782"/>
      <c r="O35" s="783"/>
      <c r="P35" s="800" t="s">
        <v>321</v>
      </c>
      <c r="Q35" s="801"/>
      <c r="R35" s="802"/>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8" t="str">
        <f>IF(Y34="","",VLOOKUP(Y34,'シフト記号表（勤務時間帯）'!$C$6:$K$35,9,FALSE))</f>
        <v/>
      </c>
      <c r="Z35" s="258"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8" t="str">
        <f>IF(AF34="","",VLOOKUP(AF34,'シフト記号表（勤務時間帯）'!$C$6:$K$35,9,FALSE))</f>
        <v/>
      </c>
      <c r="AG35" s="258"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c r="AL35" s="258" t="str">
        <f>IF(AL34="","",VLOOKUP(AL34,'シフト記号表（勤務時間帯）'!$C$6:$K$35,9,FALSE))</f>
        <v/>
      </c>
      <c r="AM35" s="258" t="str">
        <f>IF(AM34="","",VLOOKUP(AM34,'シフト記号表（勤務時間帯）'!$C$6:$K$35,9,FALSE))</f>
        <v/>
      </c>
      <c r="AN35" s="258"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8" t="str">
        <f>IF(AT34="","",VLOOKUP(AT34,'シフト記号表（勤務時間帯）'!$C$6:$K$35,9,FALSE))</f>
        <v/>
      </c>
      <c r="AU35" s="258" t="str">
        <f>IF(AU34="","",VLOOKUP(AU34,'シフト記号表（勤務時間帯）'!$C$6:$K$35,9,FALSE))</f>
        <v/>
      </c>
      <c r="AV35" s="258" t="str">
        <f>IF(AV34="","",VLOOKUP(AV34,'シフト記号表（勤務時間帯）'!$C$6:$K$35,9,FALSE))</f>
        <v/>
      </c>
      <c r="AW35" s="259" t="str">
        <f>IF(AW34="","",VLOOKUP(AW34,'シフト記号表（勤務時間帯）'!$C$6:$K$35,9,FALSE))</f>
        <v/>
      </c>
      <c r="AX35" s="803">
        <f>IF($BB$4="４週",SUM(S35:AT35),IF($BB$4="暦月",SUM(S35:AW35),""))</f>
        <v>0</v>
      </c>
      <c r="AY35" s="804"/>
      <c r="AZ35" s="805">
        <f>IF($BB$4="４週",AX35/4,IF($BB$4="暦月",AX35/($BB$7/7),""))</f>
        <v>0</v>
      </c>
      <c r="BA35" s="806"/>
      <c r="BB35" s="796"/>
      <c r="BC35" s="796"/>
      <c r="BD35" s="796"/>
      <c r="BE35" s="796"/>
      <c r="BF35" s="796"/>
      <c r="BG35" s="797"/>
    </row>
    <row r="36" spans="1:59" s="143" customFormat="1" ht="20.25" customHeight="1" thickBot="1" x14ac:dyDescent="0.35">
      <c r="A36" s="904"/>
      <c r="B36" s="814"/>
      <c r="C36" s="814"/>
      <c r="D36" s="814"/>
      <c r="E36" s="814"/>
      <c r="F36" s="815"/>
      <c r="G36" s="200">
        <f>B34</f>
        <v>0</v>
      </c>
      <c r="H36" s="816"/>
      <c r="I36" s="817"/>
      <c r="J36" s="818"/>
      <c r="K36" s="819"/>
      <c r="L36" s="819"/>
      <c r="M36" s="819"/>
      <c r="N36" s="819"/>
      <c r="O36" s="820"/>
      <c r="P36" s="823" t="s">
        <v>322</v>
      </c>
      <c r="Q36" s="824"/>
      <c r="R36" s="825"/>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1" t="str">
        <f>IF(Y34="","",VLOOKUP(Y34,'シフト記号表（勤務時間帯）'!$C$6:$U$35,19,FALSE))</f>
        <v/>
      </c>
      <c r="Z36" s="261"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1" t="str">
        <f>IF(AF34="","",VLOOKUP(AF34,'シフト記号表（勤務時間帯）'!$C$6:$U$35,19,FALSE))</f>
        <v/>
      </c>
      <c r="AG36" s="261"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c r="AL36" s="261" t="str">
        <f>IF(AL34="","",VLOOKUP(AL34,'シフト記号表（勤務時間帯）'!$C$6:$U$35,19,FALSE))</f>
        <v/>
      </c>
      <c r="AM36" s="261" t="str">
        <f>IF(AM34="","",VLOOKUP(AM34,'シフト記号表（勤務時間帯）'!$C$6:$U$35,19,FALSE))</f>
        <v/>
      </c>
      <c r="AN36" s="261"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1" t="str">
        <f>IF(AT34="","",VLOOKUP(AT34,'シフト記号表（勤務時間帯）'!$C$6:$U$35,19,FALSE))</f>
        <v/>
      </c>
      <c r="AU36" s="261" t="str">
        <f>IF(AU34="","",VLOOKUP(AU34,'シフト記号表（勤務時間帯）'!$C$6:$U$35,19,FALSE))</f>
        <v/>
      </c>
      <c r="AV36" s="261" t="str">
        <f>IF(AV34="","",VLOOKUP(AV34,'シフト記号表（勤務時間帯）'!$C$6:$U$35,19,FALSE))</f>
        <v/>
      </c>
      <c r="AW36" s="262" t="str">
        <f>IF(AW34="","",VLOOKUP(AW34,'シフト記号表（勤務時間帯）'!$C$6:$U$35,19,FALSE))</f>
        <v/>
      </c>
      <c r="AX36" s="826">
        <f>IF($BB$4="４週",SUM(S36:AT36),IF($BB$4="暦月",SUM(S36:AW36),""))</f>
        <v>0</v>
      </c>
      <c r="AY36" s="827"/>
      <c r="AZ36" s="828">
        <f>IF($BB$4="４週",AX36/4,IF($BB$4="暦月",AX36/($BB$7/7),""))</f>
        <v>0</v>
      </c>
      <c r="BA36" s="829"/>
      <c r="BB36" s="821"/>
      <c r="BC36" s="821"/>
      <c r="BD36" s="821"/>
      <c r="BE36" s="821"/>
      <c r="BF36" s="821"/>
      <c r="BG36" s="822"/>
    </row>
    <row r="37" spans="1:59" s="143" customFormat="1" ht="20.25" customHeight="1" x14ac:dyDescent="0.3">
      <c r="A37" s="904">
        <v>8</v>
      </c>
      <c r="B37" s="773"/>
      <c r="C37" s="773"/>
      <c r="D37" s="773"/>
      <c r="E37" s="773"/>
      <c r="F37" s="774"/>
      <c r="G37" s="192"/>
      <c r="H37" s="777"/>
      <c r="I37" s="778"/>
      <c r="J37" s="781"/>
      <c r="K37" s="782"/>
      <c r="L37" s="782"/>
      <c r="M37" s="782"/>
      <c r="N37" s="782"/>
      <c r="O37" s="783"/>
      <c r="P37" s="787" t="s">
        <v>320</v>
      </c>
      <c r="Q37" s="788"/>
      <c r="R37" s="789"/>
      <c r="S37" s="206"/>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201"/>
      <c r="AX37" s="790"/>
      <c r="AY37" s="791"/>
      <c r="AZ37" s="792"/>
      <c r="BA37" s="793"/>
      <c r="BB37" s="794"/>
      <c r="BC37" s="794"/>
      <c r="BD37" s="794"/>
      <c r="BE37" s="794"/>
      <c r="BF37" s="794"/>
      <c r="BG37" s="795"/>
    </row>
    <row r="38" spans="1:59" s="143" customFormat="1" ht="20.25" customHeight="1" x14ac:dyDescent="0.3">
      <c r="A38" s="904"/>
      <c r="B38" s="773"/>
      <c r="C38" s="773"/>
      <c r="D38" s="773"/>
      <c r="E38" s="773"/>
      <c r="F38" s="774"/>
      <c r="G38" s="192"/>
      <c r="H38" s="777"/>
      <c r="I38" s="778"/>
      <c r="J38" s="781"/>
      <c r="K38" s="782"/>
      <c r="L38" s="782"/>
      <c r="M38" s="782"/>
      <c r="N38" s="782"/>
      <c r="O38" s="783"/>
      <c r="P38" s="800" t="s">
        <v>321</v>
      </c>
      <c r="Q38" s="801"/>
      <c r="R38" s="802"/>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8" t="str">
        <f>IF(Y37="","",VLOOKUP(Y37,'シフト記号表（勤務時間帯）'!$C$6:$K$35,9,FALSE))</f>
        <v/>
      </c>
      <c r="Z38" s="258"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8" t="str">
        <f>IF(AF37="","",VLOOKUP(AF37,'シフト記号表（勤務時間帯）'!$C$6:$K$35,9,FALSE))</f>
        <v/>
      </c>
      <c r="AG38" s="258"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c r="AL38" s="258" t="str">
        <f>IF(AL37="","",VLOOKUP(AL37,'シフト記号表（勤務時間帯）'!$C$6:$K$35,9,FALSE))</f>
        <v/>
      </c>
      <c r="AM38" s="258" t="str">
        <f>IF(AM37="","",VLOOKUP(AM37,'シフト記号表（勤務時間帯）'!$C$6:$K$35,9,FALSE))</f>
        <v/>
      </c>
      <c r="AN38" s="258"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8" t="str">
        <f>IF(AT37="","",VLOOKUP(AT37,'シフト記号表（勤務時間帯）'!$C$6:$K$35,9,FALSE))</f>
        <v/>
      </c>
      <c r="AU38" s="258" t="str">
        <f>IF(AU37="","",VLOOKUP(AU37,'シフト記号表（勤務時間帯）'!$C$6:$K$35,9,FALSE))</f>
        <v/>
      </c>
      <c r="AV38" s="258" t="str">
        <f>IF(AV37="","",VLOOKUP(AV37,'シフト記号表（勤務時間帯）'!$C$6:$K$35,9,FALSE))</f>
        <v/>
      </c>
      <c r="AW38" s="259" t="str">
        <f>IF(AW37="","",VLOOKUP(AW37,'シフト記号表（勤務時間帯）'!$C$6:$K$35,9,FALSE))</f>
        <v/>
      </c>
      <c r="AX38" s="803">
        <f>IF($BB$4="４週",SUM(S38:AT38),IF($BB$4="暦月",SUM(S38:AW38),""))</f>
        <v>0</v>
      </c>
      <c r="AY38" s="804"/>
      <c r="AZ38" s="805">
        <f>IF($BB$4="４週",AX38/4,IF($BB$4="暦月",AX38/($BB$7/7),""))</f>
        <v>0</v>
      </c>
      <c r="BA38" s="806"/>
      <c r="BB38" s="796"/>
      <c r="BC38" s="796"/>
      <c r="BD38" s="796"/>
      <c r="BE38" s="796"/>
      <c r="BF38" s="796"/>
      <c r="BG38" s="797"/>
    </row>
    <row r="39" spans="1:59" s="143" customFormat="1" ht="20.25" customHeight="1" thickBot="1" x14ac:dyDescent="0.35">
      <c r="A39" s="904"/>
      <c r="B39" s="814"/>
      <c r="C39" s="814"/>
      <c r="D39" s="814"/>
      <c r="E39" s="814"/>
      <c r="F39" s="815"/>
      <c r="G39" s="200">
        <f>B37</f>
        <v>0</v>
      </c>
      <c r="H39" s="816"/>
      <c r="I39" s="817"/>
      <c r="J39" s="818"/>
      <c r="K39" s="819"/>
      <c r="L39" s="819"/>
      <c r="M39" s="819"/>
      <c r="N39" s="819"/>
      <c r="O39" s="820"/>
      <c r="P39" s="823" t="s">
        <v>322</v>
      </c>
      <c r="Q39" s="824"/>
      <c r="R39" s="825"/>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1" t="str">
        <f>IF(Y37="","",VLOOKUP(Y37,'シフト記号表（勤務時間帯）'!$C$6:$U$35,19,FALSE))</f>
        <v/>
      </c>
      <c r="Z39" s="261"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1" t="str">
        <f>IF(AF37="","",VLOOKUP(AF37,'シフト記号表（勤務時間帯）'!$C$6:$U$35,19,FALSE))</f>
        <v/>
      </c>
      <c r="AG39" s="261"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c r="AL39" s="261" t="str">
        <f>IF(AL37="","",VLOOKUP(AL37,'シフト記号表（勤務時間帯）'!$C$6:$U$35,19,FALSE))</f>
        <v/>
      </c>
      <c r="AM39" s="261" t="str">
        <f>IF(AM37="","",VLOOKUP(AM37,'シフト記号表（勤務時間帯）'!$C$6:$U$35,19,FALSE))</f>
        <v/>
      </c>
      <c r="AN39" s="261"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1" t="str">
        <f>IF(AT37="","",VLOOKUP(AT37,'シフト記号表（勤務時間帯）'!$C$6:$U$35,19,FALSE))</f>
        <v/>
      </c>
      <c r="AU39" s="261" t="str">
        <f>IF(AU37="","",VLOOKUP(AU37,'シフト記号表（勤務時間帯）'!$C$6:$U$35,19,FALSE))</f>
        <v/>
      </c>
      <c r="AV39" s="261" t="str">
        <f>IF(AV37="","",VLOOKUP(AV37,'シフト記号表（勤務時間帯）'!$C$6:$U$35,19,FALSE))</f>
        <v/>
      </c>
      <c r="AW39" s="262" t="str">
        <f>IF(AW37="","",VLOOKUP(AW37,'シフト記号表（勤務時間帯）'!$C$6:$U$35,19,FALSE))</f>
        <v/>
      </c>
      <c r="AX39" s="826">
        <f>IF($BB$4="４週",SUM(S39:AT39),IF($BB$4="暦月",SUM(S39:AW39),""))</f>
        <v>0</v>
      </c>
      <c r="AY39" s="827"/>
      <c r="AZ39" s="828">
        <f>IF($BB$4="４週",AX39/4,IF($BB$4="暦月",AX39/($BB$7/7),""))</f>
        <v>0</v>
      </c>
      <c r="BA39" s="829"/>
      <c r="BB39" s="821"/>
      <c r="BC39" s="821"/>
      <c r="BD39" s="821"/>
      <c r="BE39" s="821"/>
      <c r="BF39" s="821"/>
      <c r="BG39" s="822"/>
    </row>
    <row r="40" spans="1:59" s="143" customFormat="1" ht="20.25" customHeight="1" x14ac:dyDescent="0.3">
      <c r="A40" s="904">
        <v>9</v>
      </c>
      <c r="B40" s="773"/>
      <c r="C40" s="773"/>
      <c r="D40" s="773"/>
      <c r="E40" s="773"/>
      <c r="F40" s="774"/>
      <c r="G40" s="192"/>
      <c r="H40" s="777"/>
      <c r="I40" s="778"/>
      <c r="J40" s="781"/>
      <c r="K40" s="782"/>
      <c r="L40" s="782"/>
      <c r="M40" s="782"/>
      <c r="N40" s="782"/>
      <c r="O40" s="783"/>
      <c r="P40" s="787" t="s">
        <v>320</v>
      </c>
      <c r="Q40" s="788"/>
      <c r="R40" s="789"/>
      <c r="S40" s="206"/>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1"/>
      <c r="AQ40" s="191"/>
      <c r="AR40" s="191"/>
      <c r="AS40" s="191"/>
      <c r="AT40" s="191"/>
      <c r="AU40" s="191"/>
      <c r="AV40" s="191"/>
      <c r="AW40" s="201"/>
      <c r="AX40" s="790"/>
      <c r="AY40" s="791"/>
      <c r="AZ40" s="792"/>
      <c r="BA40" s="793"/>
      <c r="BB40" s="794"/>
      <c r="BC40" s="794"/>
      <c r="BD40" s="794"/>
      <c r="BE40" s="794"/>
      <c r="BF40" s="794"/>
      <c r="BG40" s="795"/>
    </row>
    <row r="41" spans="1:59" s="143" customFormat="1" ht="20.25" customHeight="1" x14ac:dyDescent="0.3">
      <c r="A41" s="904"/>
      <c r="B41" s="773"/>
      <c r="C41" s="773"/>
      <c r="D41" s="773"/>
      <c r="E41" s="773"/>
      <c r="F41" s="774"/>
      <c r="G41" s="192"/>
      <c r="H41" s="777"/>
      <c r="I41" s="778"/>
      <c r="J41" s="781"/>
      <c r="K41" s="782"/>
      <c r="L41" s="782"/>
      <c r="M41" s="782"/>
      <c r="N41" s="782"/>
      <c r="O41" s="783"/>
      <c r="P41" s="800" t="s">
        <v>321</v>
      </c>
      <c r="Q41" s="801"/>
      <c r="R41" s="802"/>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8" t="str">
        <f>IF(Y40="","",VLOOKUP(Y40,'シフト記号表（勤務時間帯）'!$C$6:$K$35,9,FALSE))</f>
        <v/>
      </c>
      <c r="Z41" s="258"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8" t="str">
        <f>IF(AF40="","",VLOOKUP(AF40,'シフト記号表（勤務時間帯）'!$C$6:$K$35,9,FALSE))</f>
        <v/>
      </c>
      <c r="AG41" s="258"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c r="AL41" s="258" t="str">
        <f>IF(AL40="","",VLOOKUP(AL40,'シフト記号表（勤務時間帯）'!$C$6:$K$35,9,FALSE))</f>
        <v/>
      </c>
      <c r="AM41" s="258" t="str">
        <f>IF(AM40="","",VLOOKUP(AM40,'シフト記号表（勤務時間帯）'!$C$6:$K$35,9,FALSE))</f>
        <v/>
      </c>
      <c r="AN41" s="258"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8" t="str">
        <f>IF(AT40="","",VLOOKUP(AT40,'シフト記号表（勤務時間帯）'!$C$6:$K$35,9,FALSE))</f>
        <v/>
      </c>
      <c r="AU41" s="258" t="str">
        <f>IF(AU40="","",VLOOKUP(AU40,'シフト記号表（勤務時間帯）'!$C$6:$K$35,9,FALSE))</f>
        <v/>
      </c>
      <c r="AV41" s="258" t="str">
        <f>IF(AV40="","",VLOOKUP(AV40,'シフト記号表（勤務時間帯）'!$C$6:$K$35,9,FALSE))</f>
        <v/>
      </c>
      <c r="AW41" s="259" t="str">
        <f>IF(AW40="","",VLOOKUP(AW40,'シフト記号表（勤務時間帯）'!$C$6:$K$35,9,FALSE))</f>
        <v/>
      </c>
      <c r="AX41" s="803">
        <f>IF($BB$4="４週",SUM(S41:AT41),IF($BB$4="暦月",SUM(S41:AW41),""))</f>
        <v>0</v>
      </c>
      <c r="AY41" s="804"/>
      <c r="AZ41" s="805">
        <f>IF($BB$4="４週",AX41/4,IF($BB$4="暦月",AX41/($BB$7/7),""))</f>
        <v>0</v>
      </c>
      <c r="BA41" s="806"/>
      <c r="BB41" s="796"/>
      <c r="BC41" s="796"/>
      <c r="BD41" s="796"/>
      <c r="BE41" s="796"/>
      <c r="BF41" s="796"/>
      <c r="BG41" s="797"/>
    </row>
    <row r="42" spans="1:59" s="143" customFormat="1" ht="20.25" customHeight="1" thickBot="1" x14ac:dyDescent="0.35">
      <c r="A42" s="904"/>
      <c r="B42" s="814"/>
      <c r="C42" s="814"/>
      <c r="D42" s="814"/>
      <c r="E42" s="814"/>
      <c r="F42" s="815"/>
      <c r="G42" s="200">
        <f>B40</f>
        <v>0</v>
      </c>
      <c r="H42" s="816"/>
      <c r="I42" s="817"/>
      <c r="J42" s="818"/>
      <c r="K42" s="819"/>
      <c r="L42" s="819"/>
      <c r="M42" s="819"/>
      <c r="N42" s="819"/>
      <c r="O42" s="820"/>
      <c r="P42" s="823" t="s">
        <v>322</v>
      </c>
      <c r="Q42" s="824"/>
      <c r="R42" s="825"/>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1" t="str">
        <f>IF(Y40="","",VLOOKUP(Y40,'シフト記号表（勤務時間帯）'!$C$6:$U$35,19,FALSE))</f>
        <v/>
      </c>
      <c r="Z42" s="261"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1" t="str">
        <f>IF(AF40="","",VLOOKUP(AF40,'シフト記号表（勤務時間帯）'!$C$6:$U$35,19,FALSE))</f>
        <v/>
      </c>
      <c r="AG42" s="261"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c r="AL42" s="261" t="str">
        <f>IF(AL40="","",VLOOKUP(AL40,'シフト記号表（勤務時間帯）'!$C$6:$U$35,19,FALSE))</f>
        <v/>
      </c>
      <c r="AM42" s="261" t="str">
        <f>IF(AM40="","",VLOOKUP(AM40,'シフト記号表（勤務時間帯）'!$C$6:$U$35,19,FALSE))</f>
        <v/>
      </c>
      <c r="AN42" s="261"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1" t="str">
        <f>IF(AT40="","",VLOOKUP(AT40,'シフト記号表（勤務時間帯）'!$C$6:$U$35,19,FALSE))</f>
        <v/>
      </c>
      <c r="AU42" s="261" t="str">
        <f>IF(AU40="","",VLOOKUP(AU40,'シフト記号表（勤務時間帯）'!$C$6:$U$35,19,FALSE))</f>
        <v/>
      </c>
      <c r="AV42" s="261" t="str">
        <f>IF(AV40="","",VLOOKUP(AV40,'シフト記号表（勤務時間帯）'!$C$6:$U$35,19,FALSE))</f>
        <v/>
      </c>
      <c r="AW42" s="262" t="str">
        <f>IF(AW40="","",VLOOKUP(AW40,'シフト記号表（勤務時間帯）'!$C$6:$U$35,19,FALSE))</f>
        <v/>
      </c>
      <c r="AX42" s="826">
        <f>IF($BB$4="４週",SUM(S42:AT42),IF($BB$4="暦月",SUM(S42:AW42),""))</f>
        <v>0</v>
      </c>
      <c r="AY42" s="827"/>
      <c r="AZ42" s="828">
        <f>IF($BB$4="４週",AX42/4,IF($BB$4="暦月",AX42/($BB$7/7),""))</f>
        <v>0</v>
      </c>
      <c r="BA42" s="829"/>
      <c r="BB42" s="821"/>
      <c r="BC42" s="821"/>
      <c r="BD42" s="821"/>
      <c r="BE42" s="821"/>
      <c r="BF42" s="821"/>
      <c r="BG42" s="822"/>
    </row>
    <row r="43" spans="1:59" s="143" customFormat="1" ht="20.25" customHeight="1" x14ac:dyDescent="0.3">
      <c r="A43" s="904">
        <v>10</v>
      </c>
      <c r="B43" s="773"/>
      <c r="C43" s="773"/>
      <c r="D43" s="773"/>
      <c r="E43" s="773"/>
      <c r="F43" s="774"/>
      <c r="G43" s="192"/>
      <c r="H43" s="777"/>
      <c r="I43" s="778"/>
      <c r="J43" s="781"/>
      <c r="K43" s="782"/>
      <c r="L43" s="782"/>
      <c r="M43" s="782"/>
      <c r="N43" s="782"/>
      <c r="O43" s="783"/>
      <c r="P43" s="787" t="s">
        <v>320</v>
      </c>
      <c r="Q43" s="788"/>
      <c r="R43" s="789"/>
      <c r="S43" s="206"/>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201"/>
      <c r="AX43" s="790"/>
      <c r="AY43" s="791"/>
      <c r="AZ43" s="792"/>
      <c r="BA43" s="793"/>
      <c r="BB43" s="794"/>
      <c r="BC43" s="794"/>
      <c r="BD43" s="794"/>
      <c r="BE43" s="794"/>
      <c r="BF43" s="794"/>
      <c r="BG43" s="795"/>
    </row>
    <row r="44" spans="1:59" s="143" customFormat="1" ht="20.25" customHeight="1" x14ac:dyDescent="0.3">
      <c r="A44" s="904"/>
      <c r="B44" s="773"/>
      <c r="C44" s="773"/>
      <c r="D44" s="773"/>
      <c r="E44" s="773"/>
      <c r="F44" s="774"/>
      <c r="G44" s="192"/>
      <c r="H44" s="777"/>
      <c r="I44" s="778"/>
      <c r="J44" s="781"/>
      <c r="K44" s="782"/>
      <c r="L44" s="782"/>
      <c r="M44" s="782"/>
      <c r="N44" s="782"/>
      <c r="O44" s="783"/>
      <c r="P44" s="800" t="s">
        <v>321</v>
      </c>
      <c r="Q44" s="801"/>
      <c r="R44" s="802"/>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8" t="str">
        <f>IF(Y43="","",VLOOKUP(Y43,'シフト記号表（勤務時間帯）'!$C$6:$K$35,9,FALSE))</f>
        <v/>
      </c>
      <c r="Z44" s="258"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8" t="str">
        <f>IF(AF43="","",VLOOKUP(AF43,'シフト記号表（勤務時間帯）'!$C$6:$K$35,9,FALSE))</f>
        <v/>
      </c>
      <c r="AG44" s="258"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c r="AL44" s="258" t="str">
        <f>IF(AL43="","",VLOOKUP(AL43,'シフト記号表（勤務時間帯）'!$C$6:$K$35,9,FALSE))</f>
        <v/>
      </c>
      <c r="AM44" s="258" t="str">
        <f>IF(AM43="","",VLOOKUP(AM43,'シフト記号表（勤務時間帯）'!$C$6:$K$35,9,FALSE))</f>
        <v/>
      </c>
      <c r="AN44" s="258"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8" t="str">
        <f>IF(AT43="","",VLOOKUP(AT43,'シフト記号表（勤務時間帯）'!$C$6:$K$35,9,FALSE))</f>
        <v/>
      </c>
      <c r="AU44" s="258" t="str">
        <f>IF(AU43="","",VLOOKUP(AU43,'シフト記号表（勤務時間帯）'!$C$6:$K$35,9,FALSE))</f>
        <v/>
      </c>
      <c r="AV44" s="258" t="str">
        <f>IF(AV43="","",VLOOKUP(AV43,'シフト記号表（勤務時間帯）'!$C$6:$K$35,9,FALSE))</f>
        <v/>
      </c>
      <c r="AW44" s="259" t="str">
        <f>IF(AW43="","",VLOOKUP(AW43,'シフト記号表（勤務時間帯）'!$C$6:$K$35,9,FALSE))</f>
        <v/>
      </c>
      <c r="AX44" s="803">
        <f>IF($BB$4="４週",SUM(S44:AT44),IF($BB$4="暦月",SUM(S44:AW44),""))</f>
        <v>0</v>
      </c>
      <c r="AY44" s="804"/>
      <c r="AZ44" s="805">
        <f>IF($BB$4="４週",AX44/4,IF($BB$4="暦月",AX44/($BB$7/7),""))</f>
        <v>0</v>
      </c>
      <c r="BA44" s="806"/>
      <c r="BB44" s="796"/>
      <c r="BC44" s="796"/>
      <c r="BD44" s="796"/>
      <c r="BE44" s="796"/>
      <c r="BF44" s="796"/>
      <c r="BG44" s="797"/>
    </row>
    <row r="45" spans="1:59" s="143" customFormat="1" ht="20.25" customHeight="1" thickBot="1" x14ac:dyDescent="0.35">
      <c r="A45" s="904"/>
      <c r="B45" s="814"/>
      <c r="C45" s="814"/>
      <c r="D45" s="814"/>
      <c r="E45" s="814"/>
      <c r="F45" s="815"/>
      <c r="G45" s="200">
        <f>B43</f>
        <v>0</v>
      </c>
      <c r="H45" s="816"/>
      <c r="I45" s="817"/>
      <c r="J45" s="818"/>
      <c r="K45" s="819"/>
      <c r="L45" s="819"/>
      <c r="M45" s="819"/>
      <c r="N45" s="819"/>
      <c r="O45" s="820"/>
      <c r="P45" s="823" t="s">
        <v>322</v>
      </c>
      <c r="Q45" s="824"/>
      <c r="R45" s="825"/>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1" t="str">
        <f>IF(Y43="","",VLOOKUP(Y43,'シフト記号表（勤務時間帯）'!$C$6:$U$35,19,FALSE))</f>
        <v/>
      </c>
      <c r="Z45" s="261"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1" t="str">
        <f>IF(AF43="","",VLOOKUP(AF43,'シフト記号表（勤務時間帯）'!$C$6:$U$35,19,FALSE))</f>
        <v/>
      </c>
      <c r="AG45" s="261"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c r="AL45" s="261" t="str">
        <f>IF(AL43="","",VLOOKUP(AL43,'シフト記号表（勤務時間帯）'!$C$6:$U$35,19,FALSE))</f>
        <v/>
      </c>
      <c r="AM45" s="261" t="str">
        <f>IF(AM43="","",VLOOKUP(AM43,'シフト記号表（勤務時間帯）'!$C$6:$U$35,19,FALSE))</f>
        <v/>
      </c>
      <c r="AN45" s="261"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1" t="str">
        <f>IF(AT43="","",VLOOKUP(AT43,'シフト記号表（勤務時間帯）'!$C$6:$U$35,19,FALSE))</f>
        <v/>
      </c>
      <c r="AU45" s="261" t="str">
        <f>IF(AU43="","",VLOOKUP(AU43,'シフト記号表（勤務時間帯）'!$C$6:$U$35,19,FALSE))</f>
        <v/>
      </c>
      <c r="AV45" s="261" t="str">
        <f>IF(AV43="","",VLOOKUP(AV43,'シフト記号表（勤務時間帯）'!$C$6:$U$35,19,FALSE))</f>
        <v/>
      </c>
      <c r="AW45" s="262" t="str">
        <f>IF(AW43="","",VLOOKUP(AW43,'シフト記号表（勤務時間帯）'!$C$6:$U$35,19,FALSE))</f>
        <v/>
      </c>
      <c r="AX45" s="826">
        <f>IF($BB$4="４週",SUM(S45:AT45),IF($BB$4="暦月",SUM(S45:AW45),""))</f>
        <v>0</v>
      </c>
      <c r="AY45" s="827"/>
      <c r="AZ45" s="828">
        <f>IF($BB$4="４週",AX45/4,IF($BB$4="暦月",AX45/($BB$7/7),""))</f>
        <v>0</v>
      </c>
      <c r="BA45" s="829"/>
      <c r="BB45" s="821"/>
      <c r="BC45" s="821"/>
      <c r="BD45" s="821"/>
      <c r="BE45" s="821"/>
      <c r="BF45" s="821"/>
      <c r="BG45" s="822"/>
    </row>
    <row r="46" spans="1:59" s="143" customFormat="1" ht="20.25" customHeight="1" x14ac:dyDescent="0.3">
      <c r="A46" s="904">
        <v>11</v>
      </c>
      <c r="B46" s="773"/>
      <c r="C46" s="773"/>
      <c r="D46" s="773"/>
      <c r="E46" s="773"/>
      <c r="F46" s="774"/>
      <c r="G46" s="192"/>
      <c r="H46" s="777"/>
      <c r="I46" s="778"/>
      <c r="J46" s="781"/>
      <c r="K46" s="782"/>
      <c r="L46" s="782"/>
      <c r="M46" s="782"/>
      <c r="N46" s="782"/>
      <c r="O46" s="783"/>
      <c r="P46" s="787" t="s">
        <v>320</v>
      </c>
      <c r="Q46" s="788"/>
      <c r="R46" s="789"/>
      <c r="S46" s="206"/>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1"/>
      <c r="AV46" s="191"/>
      <c r="AW46" s="201"/>
      <c r="AX46" s="790"/>
      <c r="AY46" s="791"/>
      <c r="AZ46" s="792"/>
      <c r="BA46" s="793"/>
      <c r="BB46" s="794"/>
      <c r="BC46" s="794"/>
      <c r="BD46" s="794"/>
      <c r="BE46" s="794"/>
      <c r="BF46" s="794"/>
      <c r="BG46" s="795"/>
    </row>
    <row r="47" spans="1:59" s="143" customFormat="1" ht="20.25" customHeight="1" x14ac:dyDescent="0.3">
      <c r="A47" s="904"/>
      <c r="B47" s="773"/>
      <c r="C47" s="773"/>
      <c r="D47" s="773"/>
      <c r="E47" s="773"/>
      <c r="F47" s="774"/>
      <c r="G47" s="192"/>
      <c r="H47" s="777"/>
      <c r="I47" s="778"/>
      <c r="J47" s="781"/>
      <c r="K47" s="782"/>
      <c r="L47" s="782"/>
      <c r="M47" s="782"/>
      <c r="N47" s="782"/>
      <c r="O47" s="783"/>
      <c r="P47" s="800" t="s">
        <v>321</v>
      </c>
      <c r="Q47" s="801"/>
      <c r="R47" s="802"/>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8" t="str">
        <f>IF(Y46="","",VLOOKUP(Y46,'シフト記号表（勤務時間帯）'!$C$6:$K$35,9,FALSE))</f>
        <v/>
      </c>
      <c r="Z47" s="258"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8" t="str">
        <f>IF(AF46="","",VLOOKUP(AF46,'シフト記号表（勤務時間帯）'!$C$6:$K$35,9,FALSE))</f>
        <v/>
      </c>
      <c r="AG47" s="258"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c r="AL47" s="258" t="str">
        <f>IF(AL46="","",VLOOKUP(AL46,'シフト記号表（勤務時間帯）'!$C$6:$K$35,9,FALSE))</f>
        <v/>
      </c>
      <c r="AM47" s="258" t="str">
        <f>IF(AM46="","",VLOOKUP(AM46,'シフト記号表（勤務時間帯）'!$C$6:$K$35,9,FALSE))</f>
        <v/>
      </c>
      <c r="AN47" s="258"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8" t="str">
        <f>IF(AT46="","",VLOOKUP(AT46,'シフト記号表（勤務時間帯）'!$C$6:$K$35,9,FALSE))</f>
        <v/>
      </c>
      <c r="AU47" s="258" t="str">
        <f>IF(AU46="","",VLOOKUP(AU46,'シフト記号表（勤務時間帯）'!$C$6:$K$35,9,FALSE))</f>
        <v/>
      </c>
      <c r="AV47" s="258" t="str">
        <f>IF(AV46="","",VLOOKUP(AV46,'シフト記号表（勤務時間帯）'!$C$6:$K$35,9,FALSE))</f>
        <v/>
      </c>
      <c r="AW47" s="259" t="str">
        <f>IF(AW46="","",VLOOKUP(AW46,'シフト記号表（勤務時間帯）'!$C$6:$K$35,9,FALSE))</f>
        <v/>
      </c>
      <c r="AX47" s="803">
        <f>IF($BB$4="４週",SUM(S47:AT47),IF($BB$4="暦月",SUM(S47:AW47),""))</f>
        <v>0</v>
      </c>
      <c r="AY47" s="804"/>
      <c r="AZ47" s="805">
        <f>IF($BB$4="４週",AX47/4,IF($BB$4="暦月",AX47/($BB$7/7),""))</f>
        <v>0</v>
      </c>
      <c r="BA47" s="806"/>
      <c r="BB47" s="796"/>
      <c r="BC47" s="796"/>
      <c r="BD47" s="796"/>
      <c r="BE47" s="796"/>
      <c r="BF47" s="796"/>
      <c r="BG47" s="797"/>
    </row>
    <row r="48" spans="1:59" s="143" customFormat="1" ht="20.25" customHeight="1" thickBot="1" x14ac:dyDescent="0.35">
      <c r="A48" s="904"/>
      <c r="B48" s="814"/>
      <c r="C48" s="814"/>
      <c r="D48" s="814"/>
      <c r="E48" s="814"/>
      <c r="F48" s="815"/>
      <c r="G48" s="200">
        <f>B46</f>
        <v>0</v>
      </c>
      <c r="H48" s="816"/>
      <c r="I48" s="817"/>
      <c r="J48" s="818"/>
      <c r="K48" s="819"/>
      <c r="L48" s="819"/>
      <c r="M48" s="819"/>
      <c r="N48" s="819"/>
      <c r="O48" s="820"/>
      <c r="P48" s="823" t="s">
        <v>322</v>
      </c>
      <c r="Q48" s="824"/>
      <c r="R48" s="825"/>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1" t="str">
        <f>IF(Y46="","",VLOOKUP(Y46,'シフト記号表（勤務時間帯）'!$C$6:$U$35,19,FALSE))</f>
        <v/>
      </c>
      <c r="Z48" s="261"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1" t="str">
        <f>IF(AF46="","",VLOOKUP(AF46,'シフト記号表（勤務時間帯）'!$C$6:$U$35,19,FALSE))</f>
        <v/>
      </c>
      <c r="AG48" s="261"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c r="AL48" s="261" t="str">
        <f>IF(AL46="","",VLOOKUP(AL46,'シフト記号表（勤務時間帯）'!$C$6:$U$35,19,FALSE))</f>
        <v/>
      </c>
      <c r="AM48" s="261" t="str">
        <f>IF(AM46="","",VLOOKUP(AM46,'シフト記号表（勤務時間帯）'!$C$6:$U$35,19,FALSE))</f>
        <v/>
      </c>
      <c r="AN48" s="261"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1" t="str">
        <f>IF(AT46="","",VLOOKUP(AT46,'シフト記号表（勤務時間帯）'!$C$6:$U$35,19,FALSE))</f>
        <v/>
      </c>
      <c r="AU48" s="261" t="str">
        <f>IF(AU46="","",VLOOKUP(AU46,'シフト記号表（勤務時間帯）'!$C$6:$U$35,19,FALSE))</f>
        <v/>
      </c>
      <c r="AV48" s="261" t="str">
        <f>IF(AV46="","",VLOOKUP(AV46,'シフト記号表（勤務時間帯）'!$C$6:$U$35,19,FALSE))</f>
        <v/>
      </c>
      <c r="AW48" s="262" t="str">
        <f>IF(AW46="","",VLOOKUP(AW46,'シフト記号表（勤務時間帯）'!$C$6:$U$35,19,FALSE))</f>
        <v/>
      </c>
      <c r="AX48" s="826">
        <f>IF($BB$4="４週",SUM(S48:AT48),IF($BB$4="暦月",SUM(S48:AW48),""))</f>
        <v>0</v>
      </c>
      <c r="AY48" s="827"/>
      <c r="AZ48" s="828">
        <f>IF($BB$4="４週",AX48/4,IF($BB$4="暦月",AX48/($BB$7/7),""))</f>
        <v>0</v>
      </c>
      <c r="BA48" s="829"/>
      <c r="BB48" s="821"/>
      <c r="BC48" s="821"/>
      <c r="BD48" s="821"/>
      <c r="BE48" s="821"/>
      <c r="BF48" s="821"/>
      <c r="BG48" s="822"/>
    </row>
    <row r="49" spans="1:59" s="143" customFormat="1" ht="20.25" customHeight="1" x14ac:dyDescent="0.3">
      <c r="A49" s="904">
        <v>12</v>
      </c>
      <c r="B49" s="773"/>
      <c r="C49" s="773"/>
      <c r="D49" s="773"/>
      <c r="E49" s="773"/>
      <c r="F49" s="774"/>
      <c r="G49" s="192"/>
      <c r="H49" s="777"/>
      <c r="I49" s="778"/>
      <c r="J49" s="781"/>
      <c r="K49" s="782"/>
      <c r="L49" s="782"/>
      <c r="M49" s="782"/>
      <c r="N49" s="782"/>
      <c r="O49" s="783"/>
      <c r="P49" s="787" t="s">
        <v>320</v>
      </c>
      <c r="Q49" s="788"/>
      <c r="R49" s="789"/>
      <c r="S49" s="206"/>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201"/>
      <c r="AX49" s="790"/>
      <c r="AY49" s="791"/>
      <c r="AZ49" s="792"/>
      <c r="BA49" s="793"/>
      <c r="BB49" s="794"/>
      <c r="BC49" s="794"/>
      <c r="BD49" s="794"/>
      <c r="BE49" s="794"/>
      <c r="BF49" s="794"/>
      <c r="BG49" s="795"/>
    </row>
    <row r="50" spans="1:59" s="143" customFormat="1" ht="20.25" customHeight="1" x14ac:dyDescent="0.3">
      <c r="A50" s="904"/>
      <c r="B50" s="773"/>
      <c r="C50" s="773"/>
      <c r="D50" s="773"/>
      <c r="E50" s="773"/>
      <c r="F50" s="774"/>
      <c r="G50" s="192"/>
      <c r="H50" s="777"/>
      <c r="I50" s="778"/>
      <c r="J50" s="781"/>
      <c r="K50" s="782"/>
      <c r="L50" s="782"/>
      <c r="M50" s="782"/>
      <c r="N50" s="782"/>
      <c r="O50" s="783"/>
      <c r="P50" s="800" t="s">
        <v>321</v>
      </c>
      <c r="Q50" s="801"/>
      <c r="R50" s="802"/>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8" t="str">
        <f>IF(Y49="","",VLOOKUP(Y49,'シフト記号表（勤務時間帯）'!$C$6:$K$35,9,FALSE))</f>
        <v/>
      </c>
      <c r="Z50" s="258"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8" t="str">
        <f>IF(AF49="","",VLOOKUP(AF49,'シフト記号表（勤務時間帯）'!$C$6:$K$35,9,FALSE))</f>
        <v/>
      </c>
      <c r="AG50" s="258"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c r="AL50" s="258" t="str">
        <f>IF(AL49="","",VLOOKUP(AL49,'シフト記号表（勤務時間帯）'!$C$6:$K$35,9,FALSE))</f>
        <v/>
      </c>
      <c r="AM50" s="258" t="str">
        <f>IF(AM49="","",VLOOKUP(AM49,'シフト記号表（勤務時間帯）'!$C$6:$K$35,9,FALSE))</f>
        <v/>
      </c>
      <c r="AN50" s="258"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8" t="str">
        <f>IF(AT49="","",VLOOKUP(AT49,'シフト記号表（勤務時間帯）'!$C$6:$K$35,9,FALSE))</f>
        <v/>
      </c>
      <c r="AU50" s="258" t="str">
        <f>IF(AU49="","",VLOOKUP(AU49,'シフト記号表（勤務時間帯）'!$C$6:$K$35,9,FALSE))</f>
        <v/>
      </c>
      <c r="AV50" s="258" t="str">
        <f>IF(AV49="","",VLOOKUP(AV49,'シフト記号表（勤務時間帯）'!$C$6:$K$35,9,FALSE))</f>
        <v/>
      </c>
      <c r="AW50" s="259" t="str">
        <f>IF(AW49="","",VLOOKUP(AW49,'シフト記号表（勤務時間帯）'!$C$6:$K$35,9,FALSE))</f>
        <v/>
      </c>
      <c r="AX50" s="803">
        <f>IF($BB$4="４週",SUM(S50:AT50),IF($BB$4="暦月",SUM(S50:AW50),""))</f>
        <v>0</v>
      </c>
      <c r="AY50" s="804"/>
      <c r="AZ50" s="805">
        <f>IF($BB$4="４週",AX50/4,IF($BB$4="暦月",AX50/($BB$7/7),""))</f>
        <v>0</v>
      </c>
      <c r="BA50" s="806"/>
      <c r="BB50" s="796"/>
      <c r="BC50" s="796"/>
      <c r="BD50" s="796"/>
      <c r="BE50" s="796"/>
      <c r="BF50" s="796"/>
      <c r="BG50" s="797"/>
    </row>
    <row r="51" spans="1:59" s="143" customFormat="1" ht="20.25" customHeight="1" thickBot="1" x14ac:dyDescent="0.35">
      <c r="A51" s="905"/>
      <c r="B51" s="775"/>
      <c r="C51" s="775"/>
      <c r="D51" s="775"/>
      <c r="E51" s="775"/>
      <c r="F51" s="776"/>
      <c r="G51" s="160">
        <f>B49</f>
        <v>0</v>
      </c>
      <c r="H51" s="779"/>
      <c r="I51" s="780"/>
      <c r="J51" s="784"/>
      <c r="K51" s="785"/>
      <c r="L51" s="785"/>
      <c r="M51" s="785"/>
      <c r="N51" s="785"/>
      <c r="O51" s="786"/>
      <c r="P51" s="807" t="s">
        <v>322</v>
      </c>
      <c r="Q51" s="808"/>
      <c r="R51" s="809"/>
      <c r="S51" s="263" t="str">
        <f>IF(S49="","",VLOOKUP(S49,'シフト記号表（勤務時間帯）'!$C$6:$U$35,19,FALSE))</f>
        <v/>
      </c>
      <c r="T51" s="264" t="str">
        <f>IF(T49="","",VLOOKUP(T49,'シフト記号表（勤務時間帯）'!$C$6:$U$35,19,FALSE))</f>
        <v/>
      </c>
      <c r="U51" s="264" t="str">
        <f>IF(U49="","",VLOOKUP(U49,'シフト記号表（勤務時間帯）'!$C$6:$U$35,19,FALSE))</f>
        <v/>
      </c>
      <c r="V51" s="264" t="str">
        <f>IF(V49="","",VLOOKUP(V49,'シフト記号表（勤務時間帯）'!$C$6:$U$35,19,FALSE))</f>
        <v/>
      </c>
      <c r="W51" s="264" t="str">
        <f>IF(W49="","",VLOOKUP(W49,'シフト記号表（勤務時間帯）'!$C$6:$U$35,19,FALSE))</f>
        <v/>
      </c>
      <c r="X51" s="264" t="str">
        <f>IF(X49="","",VLOOKUP(X49,'シフト記号表（勤務時間帯）'!$C$6:$U$35,19,FALSE))</f>
        <v/>
      </c>
      <c r="Y51" s="264" t="str">
        <f>IF(Y49="","",VLOOKUP(Y49,'シフト記号表（勤務時間帯）'!$C$6:$U$35,19,FALSE))</f>
        <v/>
      </c>
      <c r="Z51" s="264" t="str">
        <f>IF(Z49="","",VLOOKUP(Z49,'シフト記号表（勤務時間帯）'!$C$6:$U$35,19,FALSE))</f>
        <v/>
      </c>
      <c r="AA51" s="264" t="str">
        <f>IF(AA49="","",VLOOKUP(AA49,'シフト記号表（勤務時間帯）'!$C$6:$U$35,19,FALSE))</f>
        <v/>
      </c>
      <c r="AB51" s="264" t="str">
        <f>IF(AB49="","",VLOOKUP(AB49,'シフト記号表（勤務時間帯）'!$C$6:$U$35,19,FALSE))</f>
        <v/>
      </c>
      <c r="AC51" s="264" t="str">
        <f>IF(AC49="","",VLOOKUP(AC49,'シフト記号表（勤務時間帯）'!$C$6:$U$35,19,FALSE))</f>
        <v/>
      </c>
      <c r="AD51" s="264" t="str">
        <f>IF(AD49="","",VLOOKUP(AD49,'シフト記号表（勤務時間帯）'!$C$6:$U$35,19,FALSE))</f>
        <v/>
      </c>
      <c r="AE51" s="264" t="str">
        <f>IF(AE49="","",VLOOKUP(AE49,'シフト記号表（勤務時間帯）'!$C$6:$U$35,19,FALSE))</f>
        <v/>
      </c>
      <c r="AF51" s="264" t="str">
        <f>IF(AF49="","",VLOOKUP(AF49,'シフト記号表（勤務時間帯）'!$C$6:$U$35,19,FALSE))</f>
        <v/>
      </c>
      <c r="AG51" s="264" t="str">
        <f>IF(AG49="","",VLOOKUP(AG49,'シフト記号表（勤務時間帯）'!$C$6:$U$35,19,FALSE))</f>
        <v/>
      </c>
      <c r="AH51" s="264" t="str">
        <f>IF(AH49="","",VLOOKUP(AH49,'シフト記号表（勤務時間帯）'!$C$6:$U$35,19,FALSE))</f>
        <v/>
      </c>
      <c r="AI51" s="264" t="str">
        <f>IF(AI49="","",VLOOKUP(AI49,'シフト記号表（勤務時間帯）'!$C$6:$U$35,19,FALSE))</f>
        <v/>
      </c>
      <c r="AJ51" s="264" t="str">
        <f>IF(AJ49="","",VLOOKUP(AJ49,'シフト記号表（勤務時間帯）'!$C$6:$U$35,19,FALSE))</f>
        <v/>
      </c>
      <c r="AK51" s="264"/>
      <c r="AL51" s="264" t="str">
        <f>IF(AL49="","",VLOOKUP(AL49,'シフト記号表（勤務時間帯）'!$C$6:$U$35,19,FALSE))</f>
        <v/>
      </c>
      <c r="AM51" s="264" t="str">
        <f>IF(AM49="","",VLOOKUP(AM49,'シフト記号表（勤務時間帯）'!$C$6:$U$35,19,FALSE))</f>
        <v/>
      </c>
      <c r="AN51" s="264" t="str">
        <f>IF(AN49="","",VLOOKUP(AN49,'シフト記号表（勤務時間帯）'!$C$6:$U$35,19,FALSE))</f>
        <v/>
      </c>
      <c r="AO51" s="264" t="str">
        <f>IF(AO49="","",VLOOKUP(AO49,'シフト記号表（勤務時間帯）'!$C$6:$U$35,19,FALSE))</f>
        <v/>
      </c>
      <c r="AP51" s="264" t="str">
        <f>IF(AP49="","",VLOOKUP(AP49,'シフト記号表（勤務時間帯）'!$C$6:$U$35,19,FALSE))</f>
        <v/>
      </c>
      <c r="AQ51" s="264" t="str">
        <f>IF(AQ49="","",VLOOKUP(AQ49,'シフト記号表（勤務時間帯）'!$C$6:$U$35,19,FALSE))</f>
        <v/>
      </c>
      <c r="AR51" s="264" t="str">
        <f>IF(AR49="","",VLOOKUP(AR49,'シフト記号表（勤務時間帯）'!$C$6:$U$35,19,FALSE))</f>
        <v/>
      </c>
      <c r="AS51" s="264" t="str">
        <f>IF(AS49="","",VLOOKUP(AS49,'シフト記号表（勤務時間帯）'!$C$6:$U$35,19,FALSE))</f>
        <v/>
      </c>
      <c r="AT51" s="264" t="str">
        <f>IF(AT49="","",VLOOKUP(AT49,'シフト記号表（勤務時間帯）'!$C$6:$U$35,19,FALSE))</f>
        <v/>
      </c>
      <c r="AU51" s="264" t="str">
        <f>IF(AU49="","",VLOOKUP(AU49,'シフト記号表（勤務時間帯）'!$C$6:$U$35,19,FALSE))</f>
        <v/>
      </c>
      <c r="AV51" s="264" t="str">
        <f>IF(AV49="","",VLOOKUP(AV49,'シフト記号表（勤務時間帯）'!$C$6:$U$35,19,FALSE))</f>
        <v/>
      </c>
      <c r="AW51" s="265" t="str">
        <f>IF(AW49="","",VLOOKUP(AW49,'シフト記号表（勤務時間帯）'!$C$6:$U$35,19,FALSE))</f>
        <v/>
      </c>
      <c r="AX51" s="810">
        <f>IF($BB$4="４週",SUM(S51:AT51),IF($BB$4="暦月",SUM(S51:AW51),""))</f>
        <v>0</v>
      </c>
      <c r="AY51" s="811"/>
      <c r="AZ51" s="812">
        <f>IF($BB$4="４週",AX51/4,IF($BB$4="暦月",AX51/($BB$7/7),""))</f>
        <v>0</v>
      </c>
      <c r="BA51" s="813"/>
      <c r="BB51" s="798"/>
      <c r="BC51" s="798"/>
      <c r="BD51" s="798"/>
      <c r="BE51" s="798"/>
      <c r="BF51" s="798"/>
      <c r="BG51" s="799"/>
    </row>
    <row r="52" spans="1:59" s="144" customFormat="1" ht="6" customHeight="1" thickBot="1" x14ac:dyDescent="0.45">
      <c r="A52" s="210"/>
      <c r="B52" s="194"/>
      <c r="C52" s="194"/>
      <c r="D52" s="194"/>
      <c r="E52" s="194"/>
      <c r="F52" s="194"/>
      <c r="G52" s="194"/>
      <c r="H52" s="195"/>
      <c r="I52" s="195"/>
      <c r="J52" s="194"/>
      <c r="K52" s="194"/>
      <c r="L52" s="194"/>
      <c r="M52" s="194"/>
      <c r="N52" s="194"/>
      <c r="O52" s="194"/>
      <c r="P52" s="196"/>
      <c r="Q52" s="196"/>
      <c r="R52" s="196"/>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269"/>
      <c r="AY52" s="269"/>
      <c r="AZ52" s="270"/>
      <c r="BA52" s="270"/>
      <c r="BB52" s="197"/>
      <c r="BC52" s="197"/>
      <c r="BD52" s="197"/>
      <c r="BE52" s="197"/>
      <c r="BF52" s="197"/>
      <c r="BG52" s="197"/>
    </row>
    <row r="53" spans="1:59" s="143" customFormat="1" ht="20.25" customHeight="1" x14ac:dyDescent="0.4">
      <c r="A53" s="212"/>
      <c r="B53" s="193"/>
      <c r="C53" s="193"/>
      <c r="D53" s="193"/>
      <c r="E53" s="767" t="s">
        <v>369</v>
      </c>
      <c r="F53" s="767"/>
      <c r="G53" s="767"/>
      <c r="H53" s="767"/>
      <c r="I53" s="767"/>
      <c r="J53" s="767"/>
      <c r="K53" s="767"/>
      <c r="L53" s="767"/>
      <c r="M53" s="767"/>
      <c r="N53" s="767"/>
      <c r="O53" s="767"/>
      <c r="P53" s="767"/>
      <c r="Q53" s="767"/>
      <c r="R53" s="768"/>
      <c r="S53" s="266" t="str">
        <f t="shared" ref="S53:X53" si="1">IF(SUMIF($G$16:$G$51, "生活相談員", S16:S51)=0,"",SUMIF($G$16:$G$51,"生活相談員",S16:S51))</f>
        <v/>
      </c>
      <c r="T53" s="267" t="str">
        <f t="shared" si="1"/>
        <v/>
      </c>
      <c r="U53" s="267" t="str">
        <f t="shared" si="1"/>
        <v/>
      </c>
      <c r="V53" s="267" t="str">
        <f t="shared" si="1"/>
        <v/>
      </c>
      <c r="W53" s="267" t="str">
        <f t="shared" si="1"/>
        <v/>
      </c>
      <c r="X53" s="267" t="str">
        <f t="shared" si="1"/>
        <v/>
      </c>
      <c r="Y53" s="267" t="str">
        <f t="shared" ref="Y53:AV53" si="2">IF(SUMIF($G$16:$G$51, "生活相談員", Y16:Y51)=0,"",SUMIF($G$16:$G$51,"生活相談員",Y16:Y51))</f>
        <v/>
      </c>
      <c r="Z53" s="267" t="str">
        <f t="shared" si="2"/>
        <v/>
      </c>
      <c r="AA53" s="267" t="str">
        <f t="shared" si="2"/>
        <v/>
      </c>
      <c r="AB53" s="267" t="str">
        <f t="shared" si="2"/>
        <v/>
      </c>
      <c r="AC53" s="267" t="str">
        <f t="shared" si="2"/>
        <v/>
      </c>
      <c r="AD53" s="267" t="str">
        <f t="shared" si="2"/>
        <v/>
      </c>
      <c r="AE53" s="267" t="str">
        <f t="shared" si="2"/>
        <v/>
      </c>
      <c r="AF53" s="267" t="str">
        <f t="shared" si="2"/>
        <v/>
      </c>
      <c r="AG53" s="267" t="str">
        <f t="shared" si="2"/>
        <v/>
      </c>
      <c r="AH53" s="267" t="str">
        <f t="shared" si="2"/>
        <v/>
      </c>
      <c r="AI53" s="267" t="str">
        <f t="shared" si="2"/>
        <v/>
      </c>
      <c r="AJ53" s="267" t="str">
        <f t="shared" si="2"/>
        <v/>
      </c>
      <c r="AK53" s="267" t="str">
        <f t="shared" si="2"/>
        <v/>
      </c>
      <c r="AL53" s="267" t="str">
        <f t="shared" si="2"/>
        <v/>
      </c>
      <c r="AM53" s="267" t="str">
        <f t="shared" si="2"/>
        <v/>
      </c>
      <c r="AN53" s="267" t="str">
        <f t="shared" si="2"/>
        <v/>
      </c>
      <c r="AO53" s="267" t="str">
        <f t="shared" si="2"/>
        <v/>
      </c>
      <c r="AP53" s="267" t="str">
        <f t="shared" si="2"/>
        <v/>
      </c>
      <c r="AQ53" s="267" t="str">
        <f t="shared" si="2"/>
        <v/>
      </c>
      <c r="AR53" s="267" t="str">
        <f t="shared" si="2"/>
        <v/>
      </c>
      <c r="AS53" s="267" t="str">
        <f t="shared" si="2"/>
        <v/>
      </c>
      <c r="AT53" s="267" t="str">
        <f t="shared" si="2"/>
        <v/>
      </c>
      <c r="AU53" s="267" t="str">
        <f t="shared" si="2"/>
        <v/>
      </c>
      <c r="AV53" s="267" t="str">
        <f t="shared" si="2"/>
        <v/>
      </c>
      <c r="AW53" s="267" t="str">
        <f>IF(SUMIF($G$16:$G$51, "生活相談員", AW16:AW51)=0,"",SUMIF($G$16:$G$51,"生活相談員",AW16:AW51))</f>
        <v/>
      </c>
      <c r="AX53" s="765" t="str">
        <f>IF(SUMIF($G$16:$G$51, "生活相談員", AX16:AX51)=0,"",SUMIF($G$16:$G$51,"生活相談員",AX16:AX51))</f>
        <v/>
      </c>
      <c r="AY53" s="765"/>
      <c r="AZ53" s="766" t="str">
        <f>IF(SUMIF($G$16:$G$51, "生活相談員", AZ16:AZ51)=0,"",SUMIF($G$16:$G$51,"生活相談員",AZ16:AZ51))</f>
        <v/>
      </c>
      <c r="BA53" s="766"/>
      <c r="BB53" s="764"/>
      <c r="BC53" s="764"/>
      <c r="BD53" s="764"/>
      <c r="BE53" s="764"/>
      <c r="BF53" s="764"/>
      <c r="BG53" s="764"/>
    </row>
    <row r="54" spans="1:59" s="143" customFormat="1" ht="20.25" customHeight="1" x14ac:dyDescent="0.4">
      <c r="A54" s="213"/>
      <c r="B54" s="171"/>
      <c r="C54" s="171"/>
      <c r="D54" s="171"/>
      <c r="E54" s="769" t="s">
        <v>366</v>
      </c>
      <c r="F54" s="769"/>
      <c r="G54" s="769"/>
      <c r="H54" s="769"/>
      <c r="I54" s="769"/>
      <c r="J54" s="769"/>
      <c r="K54" s="769"/>
      <c r="L54" s="769"/>
      <c r="M54" s="769"/>
      <c r="N54" s="769"/>
      <c r="O54" s="769"/>
      <c r="P54" s="769"/>
      <c r="Q54" s="769"/>
      <c r="R54" s="770"/>
      <c r="S54" s="266" t="str">
        <f>IF(SUMIF($G$16:$G$51, "介護職員", S16:S51)=0,"",SUMIF($G$16:$G$51,"介護職員",S16:S51))</f>
        <v/>
      </c>
      <c r="T54" s="267" t="str">
        <f>IF(SUMIF($G$16:$G$51, "介護職員", T16:T51)=0,"",SUMIF($G$16:$G$51,"介護職員",T16:T51))</f>
        <v/>
      </c>
      <c r="U54" s="267" t="str">
        <f>IF(SUMIF($G$16:$G$51, "介護職員", U16:U51)=0,"",SUMIF($G$16:$G$51,"介護職員",U16:U51))</f>
        <v/>
      </c>
      <c r="V54" s="267" t="str">
        <f t="shared" ref="V54:AV54" si="3">IF(SUMIF($G$16:$G$51, "介護職員", V16:V51)=0,"",SUMIF($G$16:$G$51,"介護職員",V16:V51))</f>
        <v/>
      </c>
      <c r="W54" s="267" t="str">
        <f t="shared" si="3"/>
        <v/>
      </c>
      <c r="X54" s="267" t="str">
        <f t="shared" si="3"/>
        <v/>
      </c>
      <c r="Y54" s="267" t="str">
        <f t="shared" si="3"/>
        <v/>
      </c>
      <c r="Z54" s="267" t="str">
        <f t="shared" si="3"/>
        <v/>
      </c>
      <c r="AA54" s="267" t="str">
        <f t="shared" si="3"/>
        <v/>
      </c>
      <c r="AB54" s="267" t="str">
        <f t="shared" si="3"/>
        <v/>
      </c>
      <c r="AC54" s="267" t="str">
        <f t="shared" si="3"/>
        <v/>
      </c>
      <c r="AD54" s="267" t="str">
        <f t="shared" si="3"/>
        <v/>
      </c>
      <c r="AE54" s="267" t="str">
        <f t="shared" si="3"/>
        <v/>
      </c>
      <c r="AF54" s="267" t="str">
        <f t="shared" si="3"/>
        <v/>
      </c>
      <c r="AG54" s="267" t="str">
        <f t="shared" si="3"/>
        <v/>
      </c>
      <c r="AH54" s="267" t="str">
        <f t="shared" si="3"/>
        <v/>
      </c>
      <c r="AI54" s="267" t="str">
        <f t="shared" si="3"/>
        <v/>
      </c>
      <c r="AJ54" s="267" t="str">
        <f t="shared" si="3"/>
        <v/>
      </c>
      <c r="AK54" s="267" t="str">
        <f t="shared" si="3"/>
        <v/>
      </c>
      <c r="AL54" s="267" t="str">
        <f t="shared" si="3"/>
        <v/>
      </c>
      <c r="AM54" s="267" t="str">
        <f t="shared" si="3"/>
        <v/>
      </c>
      <c r="AN54" s="267" t="str">
        <f t="shared" si="3"/>
        <v/>
      </c>
      <c r="AO54" s="267" t="str">
        <f t="shared" si="3"/>
        <v/>
      </c>
      <c r="AP54" s="267" t="str">
        <f t="shared" si="3"/>
        <v/>
      </c>
      <c r="AQ54" s="267" t="str">
        <f t="shared" si="3"/>
        <v/>
      </c>
      <c r="AR54" s="267" t="str">
        <f t="shared" si="3"/>
        <v/>
      </c>
      <c r="AS54" s="267" t="str">
        <f t="shared" si="3"/>
        <v/>
      </c>
      <c r="AT54" s="267" t="str">
        <f t="shared" si="3"/>
        <v/>
      </c>
      <c r="AU54" s="267" t="str">
        <f t="shared" si="3"/>
        <v/>
      </c>
      <c r="AV54" s="267" t="str">
        <f t="shared" si="3"/>
        <v/>
      </c>
      <c r="AW54" s="267" t="str">
        <f>IF(SUMIF($G$16:$G$51, "介護職員", AW16:AW51)=0,"",SUMIF($G$16:$G$51,"介護職員",AW16:AW51))</f>
        <v/>
      </c>
      <c r="AX54" s="765" t="str">
        <f>IF(SUMIF($G$16:$G$51, "介護職員", AX16:AX51)=0,"",SUMIF($G$16:$G$51,"介護職員",AX16:AX51))</f>
        <v/>
      </c>
      <c r="AY54" s="765"/>
      <c r="AZ54" s="766" t="str">
        <f>IF(SUMIF($G$16:$G$51, "介護職員", AZ16:AZ51)=0,"",SUMIF($G$16:$G$51,"介護職員",AZ16:AZ51))</f>
        <v/>
      </c>
      <c r="BA54" s="766"/>
      <c r="BB54" s="764"/>
      <c r="BC54" s="764"/>
      <c r="BD54" s="764"/>
      <c r="BE54" s="764"/>
      <c r="BF54" s="764"/>
      <c r="BG54" s="764"/>
    </row>
    <row r="55" spans="1:59" s="143" customFormat="1" ht="20.25" customHeight="1" x14ac:dyDescent="0.4">
      <c r="A55" s="213"/>
      <c r="B55" s="171"/>
      <c r="C55" s="171"/>
      <c r="D55" s="171"/>
      <c r="E55" s="769" t="s">
        <v>370</v>
      </c>
      <c r="F55" s="769"/>
      <c r="G55" s="769"/>
      <c r="H55" s="769"/>
      <c r="I55" s="769"/>
      <c r="J55" s="769"/>
      <c r="K55" s="769"/>
      <c r="L55" s="769"/>
      <c r="M55" s="769"/>
      <c r="N55" s="769"/>
      <c r="O55" s="769"/>
      <c r="P55" s="769"/>
      <c r="Q55" s="769"/>
      <c r="R55" s="770"/>
      <c r="S55" s="204"/>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8"/>
      <c r="AX55" s="763"/>
      <c r="AY55" s="763"/>
      <c r="AZ55" s="763"/>
      <c r="BA55" s="763"/>
      <c r="BB55" s="764"/>
      <c r="BC55" s="764"/>
      <c r="BD55" s="764"/>
      <c r="BE55" s="764"/>
      <c r="BF55" s="764"/>
      <c r="BG55" s="764"/>
    </row>
    <row r="56" spans="1:59" s="143" customFormat="1" ht="20.25" customHeight="1" x14ac:dyDescent="0.4">
      <c r="A56" s="213"/>
      <c r="B56" s="171"/>
      <c r="C56" s="171"/>
      <c r="D56" s="171"/>
      <c r="E56" s="769" t="s">
        <v>371</v>
      </c>
      <c r="F56" s="769"/>
      <c r="G56" s="769"/>
      <c r="H56" s="769"/>
      <c r="I56" s="769"/>
      <c r="J56" s="769"/>
      <c r="K56" s="769"/>
      <c r="L56" s="769"/>
      <c r="M56" s="769"/>
      <c r="N56" s="769"/>
      <c r="O56" s="769"/>
      <c r="P56" s="769"/>
      <c r="Q56" s="769"/>
      <c r="R56" s="770"/>
      <c r="S56" s="204"/>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8"/>
      <c r="AX56" s="763"/>
      <c r="AY56" s="763"/>
      <c r="AZ56" s="763"/>
      <c r="BA56" s="763"/>
      <c r="BB56" s="764"/>
      <c r="BC56" s="764"/>
      <c r="BD56" s="764"/>
      <c r="BE56" s="764"/>
      <c r="BF56" s="764"/>
      <c r="BG56" s="764"/>
    </row>
    <row r="57" spans="1:59" s="143" customFormat="1" ht="20.25" customHeight="1" thickBot="1" x14ac:dyDescent="0.45">
      <c r="A57" s="214"/>
      <c r="B57" s="205"/>
      <c r="C57" s="205"/>
      <c r="D57" s="205"/>
      <c r="E57" s="771" t="s">
        <v>372</v>
      </c>
      <c r="F57" s="771"/>
      <c r="G57" s="771"/>
      <c r="H57" s="771"/>
      <c r="I57" s="771"/>
      <c r="J57" s="771"/>
      <c r="K57" s="771"/>
      <c r="L57" s="771"/>
      <c r="M57" s="771"/>
      <c r="N57" s="771"/>
      <c r="O57" s="771"/>
      <c r="P57" s="771"/>
      <c r="Q57" s="771"/>
      <c r="R57" s="772"/>
      <c r="S57" s="203" t="str">
        <f>IF(S56&lt;&gt;"",IF(S55&gt;15,((S55-15)/5+1)*S56,S56),"")</f>
        <v/>
      </c>
      <c r="T57" s="170" t="str">
        <f t="shared" ref="T57:AW57" si="4">IF(T56&lt;&gt;"",IF(T55&gt;15,((T55-15)/5+1)*T56,T56),"")</f>
        <v/>
      </c>
      <c r="U57" s="170" t="str">
        <f>IF(U56&lt;&gt;"",IF(U55&gt;15,((U55-15)/5+1)*U56,U56),"")</f>
        <v/>
      </c>
      <c r="V57" s="170" t="str">
        <f t="shared" si="4"/>
        <v/>
      </c>
      <c r="W57" s="170" t="str">
        <f t="shared" si="4"/>
        <v/>
      </c>
      <c r="X57" s="170" t="str">
        <f t="shared" si="4"/>
        <v/>
      </c>
      <c r="Y57" s="170" t="str">
        <f t="shared" si="4"/>
        <v/>
      </c>
      <c r="Z57" s="170" t="str">
        <f t="shared" si="4"/>
        <v/>
      </c>
      <c r="AA57" s="170" t="str">
        <f t="shared" si="4"/>
        <v/>
      </c>
      <c r="AB57" s="170" t="str">
        <f t="shared" si="4"/>
        <v/>
      </c>
      <c r="AC57" s="170" t="str">
        <f t="shared" si="4"/>
        <v/>
      </c>
      <c r="AD57" s="170" t="str">
        <f t="shared" si="4"/>
        <v/>
      </c>
      <c r="AE57" s="170" t="str">
        <f t="shared" si="4"/>
        <v/>
      </c>
      <c r="AF57" s="170" t="str">
        <f t="shared" si="4"/>
        <v/>
      </c>
      <c r="AG57" s="170" t="str">
        <f t="shared" si="4"/>
        <v/>
      </c>
      <c r="AH57" s="170" t="str">
        <f t="shared" si="4"/>
        <v/>
      </c>
      <c r="AI57" s="170" t="str">
        <f t="shared" si="4"/>
        <v/>
      </c>
      <c r="AJ57" s="170" t="str">
        <f t="shared" si="4"/>
        <v/>
      </c>
      <c r="AK57" s="170" t="str">
        <f t="shared" si="4"/>
        <v/>
      </c>
      <c r="AL57" s="170" t="str">
        <f t="shared" si="4"/>
        <v/>
      </c>
      <c r="AM57" s="170" t="str">
        <f t="shared" si="4"/>
        <v/>
      </c>
      <c r="AN57" s="170" t="str">
        <f t="shared" si="4"/>
        <v/>
      </c>
      <c r="AO57" s="170" t="str">
        <f t="shared" si="4"/>
        <v/>
      </c>
      <c r="AP57" s="170" t="str">
        <f t="shared" si="4"/>
        <v/>
      </c>
      <c r="AQ57" s="170" t="str">
        <f t="shared" si="4"/>
        <v/>
      </c>
      <c r="AR57" s="170" t="str">
        <f t="shared" si="4"/>
        <v/>
      </c>
      <c r="AS57" s="170" t="str">
        <f t="shared" si="4"/>
        <v/>
      </c>
      <c r="AT57" s="170" t="str">
        <f t="shared" si="4"/>
        <v/>
      </c>
      <c r="AU57" s="170" t="str">
        <f t="shared" si="4"/>
        <v/>
      </c>
      <c r="AV57" s="170" t="str">
        <f t="shared" si="4"/>
        <v/>
      </c>
      <c r="AW57" s="198" t="str">
        <f t="shared" si="4"/>
        <v/>
      </c>
      <c r="AX57" s="763"/>
      <c r="AY57" s="763"/>
      <c r="AZ57" s="763"/>
      <c r="BA57" s="763"/>
      <c r="BB57" s="764"/>
      <c r="BC57" s="764"/>
      <c r="BD57" s="764"/>
      <c r="BE57" s="764"/>
      <c r="BF57" s="764"/>
      <c r="BG57" s="764"/>
    </row>
    <row r="58" spans="1:59" s="143" customFormat="1" ht="20.25" customHeight="1" x14ac:dyDescent="0.3">
      <c r="A58" s="906" t="s">
        <v>327</v>
      </c>
      <c r="B58" s="855"/>
      <c r="C58" s="855"/>
      <c r="D58" s="855"/>
      <c r="E58" s="855"/>
      <c r="F58" s="855"/>
      <c r="G58" s="855"/>
      <c r="H58" s="855"/>
      <c r="I58" s="855"/>
      <c r="J58" s="754" t="s">
        <v>323</v>
      </c>
      <c r="K58" s="755"/>
      <c r="L58" s="755"/>
      <c r="M58" s="755"/>
      <c r="N58" s="755"/>
      <c r="O58" s="755"/>
      <c r="P58" s="755"/>
      <c r="Q58" s="755"/>
      <c r="R58" s="756"/>
      <c r="S58" s="203" t="str">
        <f t="shared" ref="S58:AB61" si="5">IF($J58="","",IF(COUNTIFS($G$16:$G$51,$J58,S$16:S$51,"&gt;0")=0,"",COUNTIFS($G$16:$G$51,$J58,S$16:S$51,"&gt;0")))</f>
        <v/>
      </c>
      <c r="T58" s="170" t="str">
        <f t="shared" si="5"/>
        <v/>
      </c>
      <c r="U58" s="170" t="str">
        <f t="shared" si="5"/>
        <v/>
      </c>
      <c r="V58" s="170" t="str">
        <f t="shared" si="5"/>
        <v/>
      </c>
      <c r="W58" s="170" t="str">
        <f t="shared" si="5"/>
        <v/>
      </c>
      <c r="X58" s="170" t="str">
        <f t="shared" si="5"/>
        <v/>
      </c>
      <c r="Y58" s="170" t="str">
        <f t="shared" si="5"/>
        <v/>
      </c>
      <c r="Z58" s="170" t="str">
        <f t="shared" si="5"/>
        <v/>
      </c>
      <c r="AA58" s="170" t="str">
        <f t="shared" si="5"/>
        <v/>
      </c>
      <c r="AB58" s="170" t="str">
        <f t="shared" si="5"/>
        <v/>
      </c>
      <c r="AC58" s="170" t="str">
        <f t="shared" ref="AC58:AL61" si="6">IF($J58="","",IF(COUNTIFS($G$16:$G$51,$J58,AC$16:AC$51,"&gt;0")=0,"",COUNTIFS($G$16:$G$51,$J58,AC$16:AC$51,"&gt;0")))</f>
        <v/>
      </c>
      <c r="AD58" s="170" t="str">
        <f t="shared" si="6"/>
        <v/>
      </c>
      <c r="AE58" s="170" t="str">
        <f t="shared" si="6"/>
        <v/>
      </c>
      <c r="AF58" s="170" t="str">
        <f t="shared" si="6"/>
        <v/>
      </c>
      <c r="AG58" s="170" t="str">
        <f t="shared" si="6"/>
        <v/>
      </c>
      <c r="AH58" s="170" t="str">
        <f t="shared" si="6"/>
        <v/>
      </c>
      <c r="AI58" s="170" t="str">
        <f t="shared" si="6"/>
        <v/>
      </c>
      <c r="AJ58" s="170" t="str">
        <f t="shared" si="6"/>
        <v/>
      </c>
      <c r="AK58" s="170" t="str">
        <f t="shared" si="6"/>
        <v/>
      </c>
      <c r="AL58" s="170" t="str">
        <f t="shared" si="6"/>
        <v/>
      </c>
      <c r="AM58" s="170" t="str">
        <f t="shared" ref="AM58:AW61" si="7">IF($J58="","",IF(COUNTIFS($G$16:$G$51,$J58,AM$16:AM$51,"&gt;0")=0,"",COUNTIFS($G$16:$G$51,$J58,AM$16:AM$51,"&gt;0")))</f>
        <v/>
      </c>
      <c r="AN58" s="170" t="str">
        <f t="shared" si="7"/>
        <v/>
      </c>
      <c r="AO58" s="170" t="str">
        <f t="shared" si="7"/>
        <v/>
      </c>
      <c r="AP58" s="170" t="str">
        <f t="shared" si="7"/>
        <v/>
      </c>
      <c r="AQ58" s="170" t="str">
        <f t="shared" si="7"/>
        <v/>
      </c>
      <c r="AR58" s="170" t="str">
        <f t="shared" si="7"/>
        <v/>
      </c>
      <c r="AS58" s="170" t="str">
        <f t="shared" si="7"/>
        <v/>
      </c>
      <c r="AT58" s="170" t="str">
        <f t="shared" si="7"/>
        <v/>
      </c>
      <c r="AU58" s="170" t="str">
        <f t="shared" si="7"/>
        <v/>
      </c>
      <c r="AV58" s="170" t="str">
        <f t="shared" si="7"/>
        <v/>
      </c>
      <c r="AW58" s="170" t="str">
        <f t="shared" si="7"/>
        <v/>
      </c>
      <c r="AX58" s="763"/>
      <c r="AY58" s="763"/>
      <c r="AZ58" s="763"/>
      <c r="BA58" s="763"/>
      <c r="BB58" s="764"/>
      <c r="BC58" s="764"/>
      <c r="BD58" s="764"/>
      <c r="BE58" s="764"/>
      <c r="BF58" s="764"/>
      <c r="BG58" s="764"/>
    </row>
    <row r="59" spans="1:59" s="143" customFormat="1" ht="20.25" customHeight="1" x14ac:dyDescent="0.3">
      <c r="A59" s="907"/>
      <c r="B59" s="857"/>
      <c r="C59" s="857"/>
      <c r="D59" s="857"/>
      <c r="E59" s="857"/>
      <c r="F59" s="857"/>
      <c r="G59" s="857"/>
      <c r="H59" s="857"/>
      <c r="I59" s="857"/>
      <c r="J59" s="757" t="s">
        <v>325</v>
      </c>
      <c r="K59" s="758"/>
      <c r="L59" s="758"/>
      <c r="M59" s="758"/>
      <c r="N59" s="758"/>
      <c r="O59" s="758"/>
      <c r="P59" s="758"/>
      <c r="Q59" s="758"/>
      <c r="R59" s="759"/>
      <c r="S59" s="203" t="str">
        <f t="shared" si="5"/>
        <v/>
      </c>
      <c r="T59" s="170" t="str">
        <f t="shared" si="5"/>
        <v/>
      </c>
      <c r="U59" s="170" t="str">
        <f t="shared" si="5"/>
        <v/>
      </c>
      <c r="V59" s="170" t="str">
        <f t="shared" si="5"/>
        <v/>
      </c>
      <c r="W59" s="170" t="str">
        <f t="shared" si="5"/>
        <v/>
      </c>
      <c r="X59" s="170" t="str">
        <f t="shared" si="5"/>
        <v/>
      </c>
      <c r="Y59" s="170" t="str">
        <f t="shared" si="5"/>
        <v/>
      </c>
      <c r="Z59" s="170" t="str">
        <f t="shared" si="5"/>
        <v/>
      </c>
      <c r="AA59" s="170" t="str">
        <f t="shared" si="5"/>
        <v/>
      </c>
      <c r="AB59" s="170" t="str">
        <f t="shared" si="5"/>
        <v/>
      </c>
      <c r="AC59" s="170" t="str">
        <f t="shared" si="6"/>
        <v/>
      </c>
      <c r="AD59" s="170" t="str">
        <f t="shared" si="6"/>
        <v/>
      </c>
      <c r="AE59" s="170" t="str">
        <f t="shared" si="6"/>
        <v/>
      </c>
      <c r="AF59" s="170" t="str">
        <f t="shared" si="6"/>
        <v/>
      </c>
      <c r="AG59" s="170" t="str">
        <f t="shared" si="6"/>
        <v/>
      </c>
      <c r="AH59" s="170" t="str">
        <f t="shared" si="6"/>
        <v/>
      </c>
      <c r="AI59" s="170" t="str">
        <f t="shared" si="6"/>
        <v/>
      </c>
      <c r="AJ59" s="170" t="str">
        <f t="shared" si="6"/>
        <v/>
      </c>
      <c r="AK59" s="170" t="str">
        <f t="shared" si="6"/>
        <v/>
      </c>
      <c r="AL59" s="170" t="str">
        <f t="shared" si="6"/>
        <v/>
      </c>
      <c r="AM59" s="170" t="str">
        <f t="shared" si="7"/>
        <v/>
      </c>
      <c r="AN59" s="170" t="str">
        <f t="shared" si="7"/>
        <v/>
      </c>
      <c r="AO59" s="170" t="str">
        <f t="shared" si="7"/>
        <v/>
      </c>
      <c r="AP59" s="170" t="str">
        <f t="shared" si="7"/>
        <v/>
      </c>
      <c r="AQ59" s="170" t="str">
        <f t="shared" si="7"/>
        <v/>
      </c>
      <c r="AR59" s="170" t="str">
        <f t="shared" si="7"/>
        <v/>
      </c>
      <c r="AS59" s="170" t="str">
        <f t="shared" si="7"/>
        <v/>
      </c>
      <c r="AT59" s="170" t="str">
        <f t="shared" si="7"/>
        <v/>
      </c>
      <c r="AU59" s="170" t="str">
        <f t="shared" si="7"/>
        <v/>
      </c>
      <c r="AV59" s="170" t="str">
        <f t="shared" si="7"/>
        <v/>
      </c>
      <c r="AW59" s="170" t="str">
        <f t="shared" si="7"/>
        <v/>
      </c>
      <c r="AX59" s="763"/>
      <c r="AY59" s="763"/>
      <c r="AZ59" s="763"/>
      <c r="BA59" s="763"/>
      <c r="BB59" s="764"/>
      <c r="BC59" s="764"/>
      <c r="BD59" s="764"/>
      <c r="BE59" s="764"/>
      <c r="BF59" s="764"/>
      <c r="BG59" s="764"/>
    </row>
    <row r="60" spans="1:59" s="143" customFormat="1" ht="20.25" customHeight="1" x14ac:dyDescent="0.3">
      <c r="A60" s="907"/>
      <c r="B60" s="857"/>
      <c r="C60" s="857"/>
      <c r="D60" s="857"/>
      <c r="E60" s="857"/>
      <c r="F60" s="857"/>
      <c r="G60" s="857"/>
      <c r="H60" s="857"/>
      <c r="I60" s="857"/>
      <c r="J60" s="757" t="s">
        <v>324</v>
      </c>
      <c r="K60" s="758"/>
      <c r="L60" s="758"/>
      <c r="M60" s="758"/>
      <c r="N60" s="758"/>
      <c r="O60" s="758"/>
      <c r="P60" s="758"/>
      <c r="Q60" s="758"/>
      <c r="R60" s="759"/>
      <c r="S60" s="203" t="str">
        <f t="shared" si="5"/>
        <v/>
      </c>
      <c r="T60" s="170" t="str">
        <f t="shared" si="5"/>
        <v/>
      </c>
      <c r="U60" s="170" t="str">
        <f t="shared" si="5"/>
        <v/>
      </c>
      <c r="V60" s="170" t="str">
        <f t="shared" si="5"/>
        <v/>
      </c>
      <c r="W60" s="170" t="str">
        <f t="shared" si="5"/>
        <v/>
      </c>
      <c r="X60" s="170" t="str">
        <f t="shared" si="5"/>
        <v/>
      </c>
      <c r="Y60" s="170" t="str">
        <f t="shared" si="5"/>
        <v/>
      </c>
      <c r="Z60" s="170" t="str">
        <f t="shared" si="5"/>
        <v/>
      </c>
      <c r="AA60" s="170" t="str">
        <f t="shared" si="5"/>
        <v/>
      </c>
      <c r="AB60" s="170" t="str">
        <f t="shared" si="5"/>
        <v/>
      </c>
      <c r="AC60" s="170" t="str">
        <f t="shared" si="6"/>
        <v/>
      </c>
      <c r="AD60" s="170" t="str">
        <f t="shared" si="6"/>
        <v/>
      </c>
      <c r="AE60" s="170" t="str">
        <f t="shared" si="6"/>
        <v/>
      </c>
      <c r="AF60" s="170" t="str">
        <f t="shared" si="6"/>
        <v/>
      </c>
      <c r="AG60" s="170" t="str">
        <f t="shared" si="6"/>
        <v/>
      </c>
      <c r="AH60" s="170" t="str">
        <f t="shared" si="6"/>
        <v/>
      </c>
      <c r="AI60" s="170" t="str">
        <f t="shared" si="6"/>
        <v/>
      </c>
      <c r="AJ60" s="170" t="str">
        <f t="shared" si="6"/>
        <v/>
      </c>
      <c r="AK60" s="170" t="str">
        <f t="shared" si="6"/>
        <v/>
      </c>
      <c r="AL60" s="170" t="str">
        <f t="shared" si="6"/>
        <v/>
      </c>
      <c r="AM60" s="170" t="str">
        <f t="shared" si="7"/>
        <v/>
      </c>
      <c r="AN60" s="170" t="str">
        <f t="shared" si="7"/>
        <v/>
      </c>
      <c r="AO60" s="170" t="str">
        <f t="shared" si="7"/>
        <v/>
      </c>
      <c r="AP60" s="170" t="str">
        <f t="shared" si="7"/>
        <v/>
      </c>
      <c r="AQ60" s="170" t="str">
        <f t="shared" si="7"/>
        <v/>
      </c>
      <c r="AR60" s="170" t="str">
        <f t="shared" si="7"/>
        <v/>
      </c>
      <c r="AS60" s="170" t="str">
        <f t="shared" si="7"/>
        <v/>
      </c>
      <c r="AT60" s="170" t="str">
        <f t="shared" si="7"/>
        <v/>
      </c>
      <c r="AU60" s="170" t="str">
        <f t="shared" si="7"/>
        <v/>
      </c>
      <c r="AV60" s="170" t="str">
        <f t="shared" si="7"/>
        <v/>
      </c>
      <c r="AW60" s="170" t="str">
        <f t="shared" si="7"/>
        <v/>
      </c>
      <c r="AX60" s="763"/>
      <c r="AY60" s="763"/>
      <c r="AZ60" s="763"/>
      <c r="BA60" s="763"/>
      <c r="BB60" s="764"/>
      <c r="BC60" s="764"/>
      <c r="BD60" s="764"/>
      <c r="BE60" s="764"/>
      <c r="BF60" s="764"/>
      <c r="BG60" s="764"/>
    </row>
    <row r="61" spans="1:59" s="143" customFormat="1" ht="20.25" customHeight="1" x14ac:dyDescent="0.3">
      <c r="A61" s="907"/>
      <c r="B61" s="857"/>
      <c r="C61" s="857"/>
      <c r="D61" s="857"/>
      <c r="E61" s="857"/>
      <c r="F61" s="857"/>
      <c r="G61" s="857"/>
      <c r="H61" s="857"/>
      <c r="I61" s="857"/>
      <c r="J61" s="757" t="s">
        <v>326</v>
      </c>
      <c r="K61" s="758"/>
      <c r="L61" s="758"/>
      <c r="M61" s="758"/>
      <c r="N61" s="758"/>
      <c r="O61" s="758"/>
      <c r="P61" s="758"/>
      <c r="Q61" s="758"/>
      <c r="R61" s="759"/>
      <c r="S61" s="203" t="str">
        <f t="shared" si="5"/>
        <v/>
      </c>
      <c r="T61" s="170" t="str">
        <f t="shared" si="5"/>
        <v/>
      </c>
      <c r="U61" s="170" t="str">
        <f t="shared" si="5"/>
        <v/>
      </c>
      <c r="V61" s="170" t="str">
        <f t="shared" si="5"/>
        <v/>
      </c>
      <c r="W61" s="170" t="str">
        <f t="shared" si="5"/>
        <v/>
      </c>
      <c r="X61" s="170" t="str">
        <f t="shared" si="5"/>
        <v/>
      </c>
      <c r="Y61" s="170" t="str">
        <f t="shared" si="5"/>
        <v/>
      </c>
      <c r="Z61" s="170" t="str">
        <f t="shared" si="5"/>
        <v/>
      </c>
      <c r="AA61" s="170" t="str">
        <f t="shared" si="5"/>
        <v/>
      </c>
      <c r="AB61" s="170" t="str">
        <f t="shared" si="5"/>
        <v/>
      </c>
      <c r="AC61" s="170" t="str">
        <f t="shared" si="6"/>
        <v/>
      </c>
      <c r="AD61" s="170" t="str">
        <f t="shared" si="6"/>
        <v/>
      </c>
      <c r="AE61" s="170" t="str">
        <f t="shared" si="6"/>
        <v/>
      </c>
      <c r="AF61" s="170" t="str">
        <f t="shared" si="6"/>
        <v/>
      </c>
      <c r="AG61" s="170" t="str">
        <f t="shared" si="6"/>
        <v/>
      </c>
      <c r="AH61" s="170" t="str">
        <f t="shared" si="6"/>
        <v/>
      </c>
      <c r="AI61" s="170" t="str">
        <f t="shared" si="6"/>
        <v/>
      </c>
      <c r="AJ61" s="170" t="str">
        <f t="shared" si="6"/>
        <v/>
      </c>
      <c r="AK61" s="170" t="str">
        <f t="shared" si="6"/>
        <v/>
      </c>
      <c r="AL61" s="170" t="str">
        <f t="shared" si="6"/>
        <v/>
      </c>
      <c r="AM61" s="170" t="str">
        <f t="shared" si="7"/>
        <v/>
      </c>
      <c r="AN61" s="170" t="str">
        <f t="shared" si="7"/>
        <v/>
      </c>
      <c r="AO61" s="170" t="str">
        <f t="shared" si="7"/>
        <v/>
      </c>
      <c r="AP61" s="170" t="str">
        <f t="shared" si="7"/>
        <v/>
      </c>
      <c r="AQ61" s="170" t="str">
        <f t="shared" si="7"/>
        <v/>
      </c>
      <c r="AR61" s="170" t="str">
        <f t="shared" si="7"/>
        <v/>
      </c>
      <c r="AS61" s="170" t="str">
        <f t="shared" si="7"/>
        <v/>
      </c>
      <c r="AT61" s="170" t="str">
        <f t="shared" si="7"/>
        <v/>
      </c>
      <c r="AU61" s="170" t="str">
        <f t="shared" si="7"/>
        <v/>
      </c>
      <c r="AV61" s="170" t="str">
        <f t="shared" si="7"/>
        <v/>
      </c>
      <c r="AW61" s="170" t="str">
        <f t="shared" si="7"/>
        <v/>
      </c>
      <c r="AX61" s="763"/>
      <c r="AY61" s="763"/>
      <c r="AZ61" s="763"/>
      <c r="BA61" s="763"/>
      <c r="BB61" s="764"/>
      <c r="BC61" s="764"/>
      <c r="BD61" s="764"/>
      <c r="BE61" s="764"/>
      <c r="BF61" s="764"/>
      <c r="BG61" s="764"/>
    </row>
    <row r="62" spans="1:59" s="143" customFormat="1" ht="20.25" customHeight="1" thickBot="1" x14ac:dyDescent="0.35">
      <c r="A62" s="908"/>
      <c r="B62" s="909"/>
      <c r="C62" s="909"/>
      <c r="D62" s="909"/>
      <c r="E62" s="909"/>
      <c r="F62" s="909"/>
      <c r="G62" s="909"/>
      <c r="H62" s="909"/>
      <c r="I62" s="909"/>
      <c r="J62" s="760"/>
      <c r="K62" s="761"/>
      <c r="L62" s="761"/>
      <c r="M62" s="761"/>
      <c r="N62" s="761"/>
      <c r="O62" s="761"/>
      <c r="P62" s="761"/>
      <c r="Q62" s="761"/>
      <c r="R62" s="762"/>
      <c r="S62" s="204" t="str">
        <f>IF($J62="","",IF(COUNTIFS($G$16:$G$51,$J62,S$16:S$51,"&gt;0")=0,"",COUNTIFS($G$16:$G$51,$J62,S$16:S$51,"&gt;0")))</f>
        <v/>
      </c>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763"/>
      <c r="AY62" s="763"/>
      <c r="AZ62" s="763"/>
      <c r="BA62" s="763"/>
      <c r="BB62" s="764"/>
      <c r="BC62" s="764"/>
      <c r="BD62" s="764"/>
      <c r="BE62" s="764"/>
      <c r="BF62" s="764"/>
      <c r="BG62" s="764"/>
    </row>
    <row r="63" spans="1:59" s="20" customFormat="1" ht="27" customHeight="1" x14ac:dyDescent="0.3">
      <c r="A63" s="241"/>
      <c r="B63" s="242" t="s">
        <v>339</v>
      </c>
      <c r="C63" s="241"/>
      <c r="D63" s="241"/>
      <c r="E63" s="241"/>
      <c r="F63" s="241"/>
      <c r="G63" s="241"/>
      <c r="H63" s="241"/>
      <c r="I63" s="241"/>
      <c r="J63" s="241"/>
      <c r="K63" s="241"/>
      <c r="L63" s="241"/>
      <c r="M63" s="241"/>
      <c r="N63" s="241"/>
      <c r="O63" s="241"/>
      <c r="P63" s="241"/>
      <c r="Q63" s="241"/>
      <c r="R63" s="241"/>
      <c r="S63" s="241"/>
      <c r="T63" s="241"/>
      <c r="U63" s="241"/>
      <c r="V63" s="241"/>
      <c r="W63" s="241"/>
      <c r="X63" s="241"/>
      <c r="Z63" s="243" t="s">
        <v>86</v>
      </c>
      <c r="AA63" s="243"/>
      <c r="AB63" s="244"/>
      <c r="AD63" s="207"/>
      <c r="AE63" s="207"/>
    </row>
    <row r="64" spans="1:59" s="20" customFormat="1" ht="27" customHeight="1" x14ac:dyDescent="0.25">
      <c r="A64" s="231">
        <v>1</v>
      </c>
      <c r="B64" s="231" t="s">
        <v>82</v>
      </c>
      <c r="E64" s="231"/>
      <c r="F64" s="233"/>
      <c r="G64" s="233"/>
      <c r="H64" s="231"/>
      <c r="I64" s="231"/>
      <c r="J64" s="233"/>
      <c r="K64" s="233"/>
      <c r="L64" s="233"/>
      <c r="M64" s="233"/>
      <c r="N64" s="233"/>
      <c r="O64" s="233"/>
      <c r="P64" s="233"/>
      <c r="Q64" s="233"/>
      <c r="R64" s="233"/>
      <c r="S64" s="233"/>
      <c r="T64" s="231"/>
      <c r="U64" s="231"/>
      <c r="V64" s="231"/>
      <c r="W64" s="231"/>
      <c r="X64" s="231"/>
      <c r="Z64" s="231"/>
      <c r="AA64" s="231"/>
      <c r="AB64" s="245" t="s">
        <v>87</v>
      </c>
      <c r="AD64" s="225"/>
      <c r="AE64" s="225"/>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row>
    <row r="65" spans="1:54" s="20" customFormat="1" ht="27" customHeight="1" x14ac:dyDescent="0.25">
      <c r="A65" s="231">
        <v>2</v>
      </c>
      <c r="B65" s="233" t="s">
        <v>83</v>
      </c>
      <c r="E65" s="231"/>
      <c r="F65" s="232"/>
      <c r="G65" s="232"/>
      <c r="H65" s="231"/>
      <c r="I65" s="231"/>
      <c r="J65" s="232"/>
      <c r="K65" s="232"/>
      <c r="L65" s="232"/>
      <c r="M65" s="232"/>
      <c r="N65" s="232"/>
      <c r="O65" s="232"/>
      <c r="P65" s="232"/>
      <c r="Q65" s="232"/>
      <c r="R65" s="232"/>
      <c r="S65" s="232"/>
      <c r="T65" s="231"/>
      <c r="U65" s="231"/>
      <c r="V65" s="231"/>
      <c r="W65" s="231"/>
      <c r="X65" s="231"/>
      <c r="Z65" s="231"/>
      <c r="AA65" s="231"/>
      <c r="AB65" s="235" t="s">
        <v>332</v>
      </c>
      <c r="AD65" s="224"/>
      <c r="AE65" s="224"/>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row>
    <row r="66" spans="1:54" s="20" customFormat="1" ht="27" customHeight="1" x14ac:dyDescent="0.25">
      <c r="A66" s="231">
        <v>3</v>
      </c>
      <c r="B66" s="232" t="s">
        <v>328</v>
      </c>
      <c r="E66" s="231"/>
      <c r="F66" s="232"/>
      <c r="G66" s="232"/>
      <c r="H66" s="231"/>
      <c r="I66" s="231"/>
      <c r="J66" s="232"/>
      <c r="K66" s="232"/>
      <c r="L66" s="232"/>
      <c r="M66" s="232"/>
      <c r="N66" s="232"/>
      <c r="O66" s="232"/>
      <c r="P66" s="232"/>
      <c r="Q66" s="232"/>
      <c r="R66" s="231"/>
      <c r="S66" s="231"/>
      <c r="T66" s="231"/>
      <c r="U66" s="231"/>
      <c r="V66" s="231"/>
      <c r="W66" s="231"/>
      <c r="X66" s="231"/>
      <c r="Z66" s="231"/>
      <c r="AA66" s="231"/>
      <c r="AB66" s="235" t="s">
        <v>333</v>
      </c>
      <c r="AD66" s="224"/>
      <c r="AE66" s="224"/>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row>
    <row r="67" spans="1:54" s="20" customFormat="1" ht="27" customHeight="1" x14ac:dyDescent="0.25">
      <c r="A67" s="231">
        <v>4</v>
      </c>
      <c r="B67" s="232" t="s">
        <v>329</v>
      </c>
      <c r="E67" s="231"/>
      <c r="G67" s="237"/>
      <c r="H67" s="231"/>
      <c r="I67" s="231"/>
      <c r="J67" s="237"/>
      <c r="K67" s="237"/>
      <c r="L67" s="237"/>
      <c r="M67" s="237"/>
      <c r="N67" s="237"/>
      <c r="O67" s="237"/>
      <c r="P67" s="237"/>
      <c r="Q67" s="237"/>
      <c r="R67" s="231"/>
      <c r="S67" s="231"/>
      <c r="T67" s="231"/>
      <c r="U67" s="231"/>
      <c r="V67" s="231"/>
      <c r="W67" s="231"/>
      <c r="X67" s="231"/>
      <c r="Z67" s="231"/>
      <c r="AA67" s="231"/>
      <c r="AB67" s="245" t="s">
        <v>88</v>
      </c>
      <c r="AD67" s="226"/>
      <c r="AE67" s="226"/>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row>
    <row r="68" spans="1:54" s="20" customFormat="1" ht="27" customHeight="1" x14ac:dyDescent="0.25">
      <c r="A68" s="231"/>
      <c r="B68" s="231"/>
      <c r="E68" s="236" t="s">
        <v>186</v>
      </c>
      <c r="F68" s="232"/>
      <c r="G68" s="232"/>
      <c r="H68" s="231"/>
      <c r="I68" s="231"/>
      <c r="J68" s="232"/>
      <c r="K68" s="232"/>
      <c r="L68" s="232"/>
      <c r="M68" s="232"/>
      <c r="N68" s="232"/>
      <c r="O68" s="232"/>
      <c r="P68" s="232"/>
      <c r="Q68" s="232"/>
      <c r="R68" s="231"/>
      <c r="S68" s="231"/>
      <c r="T68" s="231"/>
      <c r="U68" s="231"/>
      <c r="V68" s="231"/>
      <c r="W68" s="231"/>
      <c r="X68" s="231"/>
      <c r="Z68" s="231"/>
      <c r="AA68" s="231"/>
      <c r="AB68" s="235" t="s">
        <v>334</v>
      </c>
      <c r="AD68" s="224"/>
      <c r="AE68" s="224"/>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row>
    <row r="69" spans="1:54" s="20" customFormat="1" ht="27" customHeight="1" x14ac:dyDescent="0.25">
      <c r="A69" s="231">
        <v>5</v>
      </c>
      <c r="B69" s="232" t="s">
        <v>337</v>
      </c>
      <c r="E69" s="231"/>
      <c r="F69" s="231"/>
      <c r="G69" s="231"/>
      <c r="H69" s="231"/>
      <c r="I69" s="231"/>
      <c r="J69" s="223"/>
      <c r="K69" s="223"/>
      <c r="L69" s="223"/>
      <c r="M69" s="223"/>
      <c r="N69" s="223"/>
      <c r="O69" s="223"/>
      <c r="P69" s="223"/>
      <c r="Q69" s="223"/>
      <c r="R69" s="231"/>
      <c r="S69" s="231"/>
      <c r="T69" s="231"/>
      <c r="U69" s="231"/>
      <c r="V69" s="231"/>
      <c r="W69" s="231"/>
      <c r="X69" s="231"/>
      <c r="Z69" s="231"/>
      <c r="AA69" s="231"/>
      <c r="AB69" s="235" t="s">
        <v>335</v>
      </c>
      <c r="AD69" s="227"/>
      <c r="AE69" s="227"/>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2"/>
    </row>
    <row r="70" spans="1:54" s="20" customFormat="1" ht="27" customHeight="1" x14ac:dyDescent="0.25">
      <c r="A70" s="231"/>
      <c r="B70" s="231" t="s">
        <v>338</v>
      </c>
      <c r="E70" s="231"/>
      <c r="F70" s="223"/>
      <c r="G70" s="223"/>
      <c r="H70" s="231"/>
      <c r="I70" s="231"/>
      <c r="J70" s="238"/>
      <c r="K70" s="238"/>
      <c r="L70" s="238"/>
      <c r="M70" s="238"/>
      <c r="N70" s="238"/>
      <c r="O70" s="238"/>
      <c r="P70" s="238"/>
      <c r="Q70" s="238"/>
      <c r="R70" s="231"/>
      <c r="S70" s="231"/>
      <c r="T70" s="231"/>
      <c r="U70" s="231"/>
      <c r="V70" s="231"/>
      <c r="W70" s="231"/>
      <c r="X70" s="231"/>
      <c r="Z70" s="231"/>
      <c r="AA70" s="231"/>
      <c r="AB70" s="246" t="s">
        <v>89</v>
      </c>
      <c r="AD70" s="228"/>
      <c r="AE70" s="228"/>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row>
    <row r="71" spans="1:54" s="20" customFormat="1" ht="27" customHeight="1" x14ac:dyDescent="0.25">
      <c r="A71" s="231">
        <v>6</v>
      </c>
      <c r="B71" s="232" t="s">
        <v>85</v>
      </c>
      <c r="E71" s="231"/>
      <c r="F71" s="238"/>
      <c r="G71" s="238"/>
      <c r="H71" s="231"/>
      <c r="I71" s="231"/>
      <c r="J71" s="232"/>
      <c r="K71" s="232"/>
      <c r="L71" s="232"/>
      <c r="M71" s="232"/>
      <c r="N71" s="232"/>
      <c r="O71" s="232"/>
      <c r="P71" s="232"/>
      <c r="Q71" s="232"/>
      <c r="R71" s="231"/>
      <c r="S71" s="231"/>
      <c r="T71" s="231"/>
      <c r="U71" s="231"/>
      <c r="V71" s="231"/>
      <c r="W71" s="231"/>
      <c r="X71" s="231"/>
      <c r="Z71" s="231"/>
      <c r="AA71" s="231"/>
      <c r="AB71" s="235" t="s">
        <v>340</v>
      </c>
      <c r="AD71" s="224"/>
      <c r="AE71" s="224"/>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22"/>
    </row>
    <row r="72" spans="1:54" ht="27" customHeight="1" x14ac:dyDescent="0.25">
      <c r="A72" s="231">
        <v>7</v>
      </c>
      <c r="B72" s="231" t="s">
        <v>183</v>
      </c>
      <c r="E72" s="231"/>
      <c r="F72" s="232"/>
      <c r="G72" s="232"/>
      <c r="H72" s="231"/>
      <c r="I72" s="231"/>
      <c r="J72" s="231"/>
      <c r="K72" s="231"/>
      <c r="L72" s="231"/>
      <c r="M72" s="231"/>
      <c r="N72" s="231"/>
      <c r="O72" s="231"/>
      <c r="P72" s="231"/>
      <c r="Q72" s="231"/>
      <c r="R72" s="231"/>
      <c r="S72" s="231"/>
      <c r="T72" s="231"/>
      <c r="U72" s="231"/>
      <c r="V72" s="231"/>
      <c r="W72" s="231"/>
      <c r="X72" s="231"/>
      <c r="Z72" s="231"/>
      <c r="AA72" s="231"/>
      <c r="AB72" s="232" t="s">
        <v>336</v>
      </c>
      <c r="AD72" s="229"/>
      <c r="AE72" s="229"/>
    </row>
    <row r="73" spans="1:54" ht="27" customHeight="1" x14ac:dyDescent="0.25">
      <c r="A73" s="231">
        <v>8</v>
      </c>
      <c r="B73" s="232" t="s">
        <v>184</v>
      </c>
      <c r="E73" s="231"/>
      <c r="F73" s="231"/>
      <c r="G73" s="231"/>
      <c r="H73" s="231"/>
      <c r="I73" s="231"/>
      <c r="J73" s="233"/>
      <c r="K73" s="233"/>
      <c r="L73" s="231"/>
      <c r="M73" s="231"/>
      <c r="N73" s="231"/>
      <c r="O73" s="231"/>
      <c r="P73" s="231"/>
      <c r="Q73" s="231"/>
      <c r="R73" s="231"/>
      <c r="S73" s="231"/>
      <c r="T73" s="231"/>
      <c r="U73" s="231"/>
      <c r="V73" s="231"/>
      <c r="W73" s="232"/>
      <c r="X73" s="231"/>
      <c r="Z73" s="231"/>
      <c r="AA73" s="231"/>
      <c r="AB73" s="232"/>
      <c r="AC73" s="231"/>
      <c r="AD73" s="229"/>
      <c r="AE73" s="229"/>
    </row>
    <row r="74" spans="1:54" ht="27" customHeight="1" x14ac:dyDescent="0.25">
      <c r="A74" s="231"/>
      <c r="B74" s="231"/>
      <c r="C74" s="231"/>
      <c r="D74" s="231"/>
      <c r="E74" s="231"/>
      <c r="F74" s="231"/>
      <c r="G74" s="231"/>
      <c r="H74" s="231"/>
      <c r="I74" s="231"/>
      <c r="J74" s="239"/>
      <c r="K74" s="239"/>
      <c r="L74" s="234"/>
      <c r="M74" s="234"/>
      <c r="N74" s="234"/>
      <c r="O74" s="234"/>
      <c r="P74" s="234"/>
      <c r="Q74" s="234"/>
      <c r="R74" s="234"/>
      <c r="S74" s="234"/>
      <c r="T74" s="234"/>
      <c r="U74" s="234"/>
      <c r="V74" s="234"/>
      <c r="W74" s="231"/>
      <c r="X74" s="231"/>
      <c r="Y74" s="231"/>
      <c r="Z74" s="231"/>
      <c r="AA74" s="231"/>
      <c r="AB74" s="231"/>
      <c r="AC74" s="231"/>
      <c r="AD74" s="230"/>
      <c r="AE74" s="230"/>
      <c r="AF74" s="44"/>
      <c r="AG74" s="44"/>
      <c r="AH74" s="44"/>
      <c r="AI74" s="44"/>
      <c r="AJ74" s="44"/>
      <c r="AK74" s="44"/>
      <c r="AL74" s="44"/>
      <c r="AM74" s="44"/>
      <c r="AN74" s="44"/>
      <c r="AO74" s="44"/>
      <c r="AP74" s="44"/>
      <c r="AQ74" s="44"/>
      <c r="AR74" s="44"/>
      <c r="AS74" s="44"/>
      <c r="AT74" s="44"/>
      <c r="AU74" s="44"/>
      <c r="AV74" s="44"/>
      <c r="AW74" s="44"/>
      <c r="AX74" s="44"/>
      <c r="AY74" s="44"/>
      <c r="AZ74" s="44"/>
      <c r="BA74" s="44"/>
    </row>
    <row r="75" spans="1:54" ht="27" customHeight="1" x14ac:dyDescent="0.25">
      <c r="A75" s="216"/>
      <c r="B75" s="216"/>
      <c r="C75" s="216"/>
      <c r="D75" s="216"/>
      <c r="E75" s="216"/>
      <c r="F75" s="216"/>
      <c r="G75" s="216"/>
      <c r="H75" s="216"/>
      <c r="I75" s="216"/>
      <c r="J75" s="217"/>
      <c r="K75" s="217"/>
      <c r="L75" s="217"/>
      <c r="M75" s="217"/>
      <c r="N75" s="217"/>
      <c r="O75" s="217"/>
      <c r="P75" s="217"/>
      <c r="Q75" s="217"/>
      <c r="R75" s="217"/>
      <c r="S75" s="217"/>
      <c r="T75" s="217"/>
      <c r="U75" s="217"/>
      <c r="V75" s="217"/>
      <c r="W75" s="216"/>
      <c r="X75" s="240"/>
      <c r="Y75" s="240"/>
      <c r="Z75" s="240"/>
      <c r="AA75" s="240"/>
      <c r="AB75" s="240"/>
      <c r="AC75" s="240"/>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row>
    <row r="76" spans="1:54" ht="27" customHeight="1" x14ac:dyDescent="0.4">
      <c r="J76" s="43"/>
      <c r="K76" s="43"/>
      <c r="L76" s="44"/>
      <c r="M76" s="44"/>
      <c r="N76" s="44"/>
      <c r="O76" s="44"/>
      <c r="P76" s="44"/>
      <c r="Q76" s="44"/>
      <c r="R76" s="44"/>
      <c r="S76" s="44"/>
      <c r="T76" s="44"/>
      <c r="U76" s="44"/>
      <c r="V76" s="44"/>
      <c r="W76" s="44"/>
      <c r="X76" s="215"/>
      <c r="Y76" s="215"/>
      <c r="Z76" s="215"/>
      <c r="AA76" s="215"/>
      <c r="AB76" s="215"/>
      <c r="AC76" s="215"/>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row>
    <row r="77" spans="1:54" ht="28.5" customHeight="1" x14ac:dyDescent="0.4">
      <c r="J77" s="215"/>
      <c r="K77" s="215"/>
      <c r="L77" s="215"/>
      <c r="M77" s="215"/>
      <c r="N77" s="215"/>
      <c r="O77" s="215"/>
      <c r="P77" s="215"/>
      <c r="Q77" s="215"/>
      <c r="R77" s="215"/>
      <c r="S77" s="215"/>
      <c r="T77" s="215"/>
      <c r="U77" s="215"/>
      <c r="V77" s="215"/>
      <c r="W77" s="215"/>
      <c r="X77" s="44"/>
      <c r="Y77" s="44"/>
      <c r="Z77" s="44"/>
      <c r="AA77" s="44"/>
      <c r="AB77" s="44"/>
      <c r="AC77" s="44"/>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c r="BB77" s="215"/>
    </row>
    <row r="78" spans="1:54" ht="20.25" customHeight="1" x14ac:dyDescent="0.4">
      <c r="J78" s="45"/>
      <c r="K78" s="45"/>
      <c r="L78" s="45"/>
      <c r="M78" s="45"/>
      <c r="N78" s="45"/>
      <c r="O78" s="45"/>
      <c r="P78" s="45"/>
      <c r="Q78" s="45"/>
      <c r="R78" s="45"/>
      <c r="S78" s="45"/>
      <c r="T78" s="45"/>
      <c r="U78" s="45"/>
      <c r="V78" s="45"/>
      <c r="W78" s="44"/>
      <c r="X78" s="215"/>
      <c r="Y78" s="215"/>
      <c r="Z78" s="215"/>
      <c r="AA78" s="215"/>
      <c r="AB78" s="215"/>
      <c r="AC78" s="215"/>
      <c r="AD78" s="45"/>
      <c r="AE78" s="45"/>
      <c r="AF78" s="45"/>
      <c r="AG78" s="45"/>
      <c r="AH78" s="45"/>
      <c r="AI78" s="45"/>
      <c r="AJ78" s="45"/>
      <c r="AK78" s="45"/>
      <c r="AL78" s="45"/>
      <c r="AM78" s="45"/>
      <c r="AN78" s="45"/>
      <c r="AO78" s="45"/>
      <c r="AP78" s="45"/>
      <c r="AQ78" s="45"/>
      <c r="AR78" s="45"/>
      <c r="AS78" s="45"/>
      <c r="AT78" s="45"/>
      <c r="AU78" s="45"/>
      <c r="AV78" s="45"/>
      <c r="AW78" s="43"/>
      <c r="AX78" s="43"/>
      <c r="AY78" s="43"/>
      <c r="AZ78" s="43"/>
      <c r="BA78" s="45"/>
    </row>
    <row r="79" spans="1:54" ht="20.25" customHeight="1" x14ac:dyDescent="0.4">
      <c r="J79" s="215"/>
      <c r="K79" s="215"/>
      <c r="L79" s="215"/>
      <c r="M79" s="215"/>
      <c r="N79" s="215"/>
      <c r="O79" s="215"/>
      <c r="P79" s="215"/>
      <c r="Q79" s="215"/>
      <c r="R79" s="215"/>
      <c r="S79" s="215"/>
      <c r="T79" s="215"/>
      <c r="U79" s="215"/>
      <c r="V79" s="215"/>
      <c r="W79" s="215"/>
      <c r="X79" s="45"/>
      <c r="Y79" s="45"/>
      <c r="Z79" s="45"/>
      <c r="AA79" s="45"/>
      <c r="AB79" s="45"/>
      <c r="AC79" s="45"/>
      <c r="AD79" s="215"/>
      <c r="AE79" s="215"/>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5"/>
      <c r="BB79" s="215"/>
    </row>
    <row r="80" spans="1:54" x14ac:dyDescent="0.4">
      <c r="W80" s="45"/>
      <c r="X80" s="215"/>
      <c r="Y80" s="215"/>
      <c r="Z80" s="215"/>
      <c r="AA80" s="215"/>
      <c r="AB80" s="215"/>
      <c r="AC80" s="215"/>
    </row>
    <row r="81" spans="23:23" ht="12" customHeight="1" x14ac:dyDescent="0.4">
      <c r="W81" s="215"/>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40:A42"/>
    <mergeCell ref="A43:A45"/>
    <mergeCell ref="A46:A48"/>
    <mergeCell ref="A49:A51"/>
    <mergeCell ref="A58:I62"/>
    <mergeCell ref="A12:A15"/>
    <mergeCell ref="A16:A18"/>
    <mergeCell ref="A19:A21"/>
    <mergeCell ref="A22:A24"/>
    <mergeCell ref="A25:A27"/>
    <mergeCell ref="A28:A30"/>
    <mergeCell ref="A31:A33"/>
    <mergeCell ref="A34:A36"/>
    <mergeCell ref="A37:A39"/>
    <mergeCell ref="B16:F18"/>
    <mergeCell ref="B19:F21"/>
    <mergeCell ref="H19:I21"/>
    <mergeCell ref="B25:F27"/>
    <mergeCell ref="H25:I27"/>
    <mergeCell ref="B28:F30"/>
    <mergeCell ref="H28:I30"/>
    <mergeCell ref="B31:F33"/>
    <mergeCell ref="H31:I33"/>
    <mergeCell ref="B34:F36"/>
    <mergeCell ref="AX19:AY19"/>
    <mergeCell ref="AZ19:BA19"/>
    <mergeCell ref="AX20:AY20"/>
    <mergeCell ref="BB8:BD8"/>
    <mergeCell ref="BB9:BD9"/>
    <mergeCell ref="BB10:BC10"/>
    <mergeCell ref="AU10:AW10"/>
    <mergeCell ref="AY10:AZ10"/>
    <mergeCell ref="BB19:BG21"/>
    <mergeCell ref="AZ20:BA20"/>
    <mergeCell ref="AX21:AY21"/>
    <mergeCell ref="AZ21:BA21"/>
    <mergeCell ref="AS1:BF1"/>
    <mergeCell ref="B2:S4"/>
    <mergeCell ref="AN2:AR2"/>
    <mergeCell ref="AS2:BF2"/>
    <mergeCell ref="BB4:BD4"/>
    <mergeCell ref="BB5:BD5"/>
    <mergeCell ref="AX6:AY6"/>
    <mergeCell ref="BB6:BD6"/>
    <mergeCell ref="BB7:BD7"/>
    <mergeCell ref="U1:V2"/>
    <mergeCell ref="W1:Y2"/>
    <mergeCell ref="Z1:AA2"/>
    <mergeCell ref="AB1:AB2"/>
    <mergeCell ref="AC1:AF2"/>
    <mergeCell ref="AG1:AG2"/>
    <mergeCell ref="AH1:AJ2"/>
    <mergeCell ref="AK1:AL2"/>
    <mergeCell ref="AN1:AR1"/>
    <mergeCell ref="S12:Y12"/>
    <mergeCell ref="Z12:AF12"/>
    <mergeCell ref="AG12:AM12"/>
    <mergeCell ref="AN12:AT12"/>
    <mergeCell ref="AU12:AW12"/>
    <mergeCell ref="AX12:AY15"/>
    <mergeCell ref="AZ12:BA15"/>
    <mergeCell ref="BB12:BG15"/>
    <mergeCell ref="H16:I18"/>
    <mergeCell ref="J16:O18"/>
    <mergeCell ref="BB16:BG18"/>
    <mergeCell ref="AX16:AY16"/>
    <mergeCell ref="AX17:AY17"/>
    <mergeCell ref="AX18:AY18"/>
    <mergeCell ref="AZ16:BA16"/>
    <mergeCell ref="AZ17:BA17"/>
    <mergeCell ref="AZ18:BA18"/>
    <mergeCell ref="P16:R16"/>
    <mergeCell ref="P17:R17"/>
    <mergeCell ref="P18:R18"/>
    <mergeCell ref="P12:R15"/>
    <mergeCell ref="J19:O21"/>
    <mergeCell ref="P19:R19"/>
    <mergeCell ref="P20:R20"/>
    <mergeCell ref="P21:R21"/>
    <mergeCell ref="B12:F15"/>
    <mergeCell ref="H12:I15"/>
    <mergeCell ref="J12:O15"/>
    <mergeCell ref="B22:F24"/>
    <mergeCell ref="H22:I24"/>
    <mergeCell ref="J22:O24"/>
    <mergeCell ref="P22:R22"/>
    <mergeCell ref="AX22:AY22"/>
    <mergeCell ref="AZ22:BA22"/>
    <mergeCell ref="BB22:BG24"/>
    <mergeCell ref="P23:R23"/>
    <mergeCell ref="AX23:AY23"/>
    <mergeCell ref="AZ23:BA23"/>
    <mergeCell ref="P24:R24"/>
    <mergeCell ref="AX24:AY24"/>
    <mergeCell ref="AZ24:BA24"/>
    <mergeCell ref="J25:O27"/>
    <mergeCell ref="P25:R25"/>
    <mergeCell ref="AX25:AY25"/>
    <mergeCell ref="AZ25:BA25"/>
    <mergeCell ref="BB25:BG27"/>
    <mergeCell ref="P26:R26"/>
    <mergeCell ref="AX26:AY26"/>
    <mergeCell ref="AZ26:BA26"/>
    <mergeCell ref="P27:R27"/>
    <mergeCell ref="AX27:AY27"/>
    <mergeCell ref="AZ27:BA27"/>
    <mergeCell ref="J28:O30"/>
    <mergeCell ref="P28:R28"/>
    <mergeCell ref="AX28:AY28"/>
    <mergeCell ref="AZ28:BA28"/>
    <mergeCell ref="BB28:BG30"/>
    <mergeCell ref="P29:R29"/>
    <mergeCell ref="AX29:AY29"/>
    <mergeCell ref="AZ29:BA29"/>
    <mergeCell ref="P30:R30"/>
    <mergeCell ref="AX30:AY30"/>
    <mergeCell ref="AZ30:BA30"/>
    <mergeCell ref="J31:O33"/>
    <mergeCell ref="P31:R31"/>
    <mergeCell ref="AX31:AY31"/>
    <mergeCell ref="AZ31:BA31"/>
    <mergeCell ref="BB31:BG33"/>
    <mergeCell ref="P32:R32"/>
    <mergeCell ref="AX32:AY32"/>
    <mergeCell ref="AZ32:BA32"/>
    <mergeCell ref="P33:R33"/>
    <mergeCell ref="AX33:AY33"/>
    <mergeCell ref="AZ33:BA33"/>
    <mergeCell ref="H34:I36"/>
    <mergeCell ref="J34:O36"/>
    <mergeCell ref="P34:R34"/>
    <mergeCell ref="AX34:AY34"/>
    <mergeCell ref="AZ34:BA34"/>
    <mergeCell ref="BB34:BG36"/>
    <mergeCell ref="P35:R35"/>
    <mergeCell ref="AX35:AY35"/>
    <mergeCell ref="AZ35:BA35"/>
    <mergeCell ref="P36:R36"/>
    <mergeCell ref="AX36:AY36"/>
    <mergeCell ref="AZ36:BA36"/>
    <mergeCell ref="B37:F39"/>
    <mergeCell ref="H37:I39"/>
    <mergeCell ref="J37:O39"/>
    <mergeCell ref="P37:R37"/>
    <mergeCell ref="AX37:AY37"/>
    <mergeCell ref="AZ37:BA37"/>
    <mergeCell ref="BB37:BG39"/>
    <mergeCell ref="P38:R38"/>
    <mergeCell ref="AX38:AY38"/>
    <mergeCell ref="AZ38:BA38"/>
    <mergeCell ref="P39:R39"/>
    <mergeCell ref="AX39:AY39"/>
    <mergeCell ref="AZ39:BA39"/>
    <mergeCell ref="B40:F42"/>
    <mergeCell ref="H40:I42"/>
    <mergeCell ref="J40:O42"/>
    <mergeCell ref="P40:R40"/>
    <mergeCell ref="AX40:AY40"/>
    <mergeCell ref="AZ40:BA40"/>
    <mergeCell ref="BB40:BG42"/>
    <mergeCell ref="P41:R41"/>
    <mergeCell ref="AX41:AY41"/>
    <mergeCell ref="AZ41:BA41"/>
    <mergeCell ref="P42:R42"/>
    <mergeCell ref="AX42:AY42"/>
    <mergeCell ref="AZ42:BA42"/>
    <mergeCell ref="B43:F45"/>
    <mergeCell ref="H43:I45"/>
    <mergeCell ref="J43:O45"/>
    <mergeCell ref="P43:R43"/>
    <mergeCell ref="AX43:AY43"/>
    <mergeCell ref="AZ43:BA43"/>
    <mergeCell ref="BB43:BG45"/>
    <mergeCell ref="P44:R44"/>
    <mergeCell ref="AX44:AY44"/>
    <mergeCell ref="AZ44:BA44"/>
    <mergeCell ref="P45:R45"/>
    <mergeCell ref="AX45:AY45"/>
    <mergeCell ref="AZ45:BA45"/>
    <mergeCell ref="B46:F48"/>
    <mergeCell ref="H46:I48"/>
    <mergeCell ref="J46:O48"/>
    <mergeCell ref="P46:R46"/>
    <mergeCell ref="AX46:AY46"/>
    <mergeCell ref="AZ46:BA46"/>
    <mergeCell ref="BB46:BG48"/>
    <mergeCell ref="P47:R47"/>
    <mergeCell ref="AX47:AY47"/>
    <mergeCell ref="AZ47:BA47"/>
    <mergeCell ref="P48:R48"/>
    <mergeCell ref="AX48:AY48"/>
    <mergeCell ref="AZ48:BA48"/>
    <mergeCell ref="B49:F51"/>
    <mergeCell ref="H49:I51"/>
    <mergeCell ref="J49:O51"/>
    <mergeCell ref="P49:R49"/>
    <mergeCell ref="AX49:AY49"/>
    <mergeCell ref="AZ49:BA49"/>
    <mergeCell ref="BB49:BG51"/>
    <mergeCell ref="P50:R50"/>
    <mergeCell ref="AX50:AY50"/>
    <mergeCell ref="AZ50:BA50"/>
    <mergeCell ref="P51:R51"/>
    <mergeCell ref="AX51:AY51"/>
    <mergeCell ref="AZ51:BA51"/>
    <mergeCell ref="J58:R58"/>
    <mergeCell ref="J59:R59"/>
    <mergeCell ref="J60:R60"/>
    <mergeCell ref="J61:R61"/>
    <mergeCell ref="J62:R62"/>
    <mergeCell ref="AX55:BA62"/>
    <mergeCell ref="BB53:BG62"/>
    <mergeCell ref="AX53:AY53"/>
    <mergeCell ref="AZ53:BA53"/>
    <mergeCell ref="AX54:AY54"/>
    <mergeCell ref="AZ54:BA54"/>
    <mergeCell ref="E53:R53"/>
    <mergeCell ref="E54:R54"/>
    <mergeCell ref="E55:R55"/>
    <mergeCell ref="E56:R56"/>
    <mergeCell ref="E57:R57"/>
  </mergeCells>
  <phoneticPr fontId="11"/>
  <dataValidations count="5">
    <dataValidation type="list" allowBlank="1" showInputMessage="1" showErrorMessage="1" sqref="BB4:BD4">
      <formula1>"４週,暦月"</formula1>
    </dataValidation>
    <dataValidation type="list" allowBlank="1" showInputMessage="1" showErrorMessage="1" sqref="BB5 BA6">
      <formula1>"予定,実績,予定・実績"</formula1>
    </dataValidation>
    <dataValidation type="list" allowBlank="1" showInputMessage="1" showErrorMessage="1" sqref="S16:AW16 S19:AW19 S49:AW49 S22:AW22 S25:AW25 S28:AW28 S31:AW31 S34:AW34 S37:AW37 S40:AW40 S43:AW43 S46:AW46">
      <formula1>"a,b,c,d,e,f,g,h,I,j,k,l,m,n,o,p,q,r,s,t,u,v,w,x,y,z,休,‐"</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H16:I52">
      <formula1>"Ａ,Ｂ,Ｃ,Ｄ"</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view="pageBreakPreview" topLeftCell="A25" zoomScale="60" zoomScaleNormal="55" workbookViewId="0">
      <selection activeCell="G48" sqref="G47:G48"/>
    </sheetView>
  </sheetViews>
  <sheetFormatPr defaultColWidth="9" defaultRowHeight="36" customHeight="1" x14ac:dyDescent="0.8"/>
  <cols>
    <col min="1" max="1" width="1.83203125" style="182" customWidth="1"/>
    <col min="2" max="2" width="6" style="182" customWidth="1"/>
    <col min="3" max="3" width="10.58203125" style="182" customWidth="1"/>
    <col min="4" max="4" width="3.5" style="182" customWidth="1"/>
    <col min="5" max="5" width="15.75" style="182" customWidth="1"/>
    <col min="6" max="6" width="3.5" style="182" customWidth="1"/>
    <col min="7" max="7" width="15.75" style="182" customWidth="1"/>
    <col min="8" max="8" width="3.5" style="182" customWidth="1"/>
    <col min="9" max="9" width="15.75" style="182" customWidth="1"/>
    <col min="10" max="10" width="3.5" style="182" customWidth="1"/>
    <col min="11" max="11" width="15.75" style="182" customWidth="1"/>
    <col min="12" max="12" width="3.5" style="182" customWidth="1"/>
    <col min="13" max="13" width="15.75" style="182" customWidth="1"/>
    <col min="14" max="14" width="3.5" style="182" customWidth="1"/>
    <col min="15" max="15" width="15.75" style="182" customWidth="1"/>
    <col min="16" max="16" width="3.5" style="182" customWidth="1"/>
    <col min="17" max="17" width="15.75" style="182" customWidth="1"/>
    <col min="18" max="18" width="3.5" style="182" customWidth="1"/>
    <col min="19" max="19" width="15.75" style="182" customWidth="1"/>
    <col min="20" max="20" width="3.5" style="182" customWidth="1"/>
    <col min="21" max="21" width="15.75" style="182" customWidth="1"/>
    <col min="22" max="22" width="3.33203125" style="182" customWidth="1"/>
    <col min="23" max="23" width="48.08203125" style="182" customWidth="1"/>
    <col min="24" max="16384" width="9" style="182"/>
  </cols>
  <sheetData>
    <row r="1" spans="2:23" s="183" customFormat="1" ht="26.25" customHeight="1" x14ac:dyDescent="0.8">
      <c r="B1" s="190" t="s">
        <v>269</v>
      </c>
    </row>
    <row r="2" spans="2:23" s="183" customFormat="1" ht="26.25" customHeight="1" x14ac:dyDescent="0.8">
      <c r="B2" s="183" t="s">
        <v>270</v>
      </c>
    </row>
    <row r="3" spans="2:23" s="183" customFormat="1" ht="26.25" customHeight="1" x14ac:dyDescent="0.8">
      <c r="B3" s="190" t="s">
        <v>271</v>
      </c>
      <c r="C3" s="190"/>
      <c r="D3" s="190"/>
      <c r="E3" s="190" t="s">
        <v>272</v>
      </c>
      <c r="F3" s="190"/>
      <c r="G3" s="190"/>
      <c r="H3" s="190"/>
      <c r="I3" s="190"/>
      <c r="J3" s="190"/>
      <c r="K3" s="190"/>
      <c r="L3" s="190"/>
      <c r="M3" s="190"/>
      <c r="N3" s="190"/>
      <c r="O3" s="190"/>
    </row>
    <row r="4" spans="2:23" ht="26.25" customHeight="1" x14ac:dyDescent="0.8">
      <c r="E4" s="914" t="s">
        <v>273</v>
      </c>
      <c r="F4" s="915"/>
      <c r="G4" s="915"/>
      <c r="H4" s="915"/>
      <c r="I4" s="915"/>
      <c r="J4" s="915"/>
      <c r="K4" s="916"/>
      <c r="M4" s="918" t="s">
        <v>274</v>
      </c>
      <c r="N4" s="918"/>
      <c r="O4" s="918"/>
      <c r="P4" s="186"/>
      <c r="Q4" s="918" t="s">
        <v>275</v>
      </c>
      <c r="R4" s="918"/>
      <c r="S4" s="918"/>
      <c r="T4" s="918"/>
      <c r="U4" s="918"/>
      <c r="W4" s="917" t="s">
        <v>276</v>
      </c>
    </row>
    <row r="5" spans="2:23" ht="26.25" customHeight="1" x14ac:dyDescent="0.8">
      <c r="B5" s="182" t="s">
        <v>277</v>
      </c>
      <c r="C5" s="182" t="s">
        <v>278</v>
      </c>
      <c r="E5" s="182" t="s">
        <v>279</v>
      </c>
      <c r="G5" s="182" t="s">
        <v>280</v>
      </c>
      <c r="I5" s="182" t="s">
        <v>281</v>
      </c>
      <c r="K5" s="182" t="s">
        <v>273</v>
      </c>
      <c r="M5" s="182" t="s">
        <v>282</v>
      </c>
      <c r="O5" s="182" t="s">
        <v>283</v>
      </c>
      <c r="Q5" s="182" t="s">
        <v>282</v>
      </c>
      <c r="S5" s="182" t="s">
        <v>283</v>
      </c>
      <c r="U5" s="182" t="s">
        <v>273</v>
      </c>
      <c r="W5" s="917"/>
    </row>
    <row r="6" spans="2:23" ht="26.25" customHeight="1" x14ac:dyDescent="0.8">
      <c r="B6" s="182">
        <v>1</v>
      </c>
      <c r="C6" s="184" t="s">
        <v>284</v>
      </c>
      <c r="D6" s="182" t="s">
        <v>285</v>
      </c>
      <c r="E6" s="188">
        <v>0.375</v>
      </c>
      <c r="F6" s="182" t="s">
        <v>264</v>
      </c>
      <c r="G6" s="188">
        <v>0.75</v>
      </c>
      <c r="H6" s="182" t="s">
        <v>286</v>
      </c>
      <c r="I6" s="188">
        <v>4.1666666666666664E-2</v>
      </c>
      <c r="J6" s="182" t="s">
        <v>287</v>
      </c>
      <c r="K6" s="184">
        <f>(G6-E6-I6)*24</f>
        <v>8</v>
      </c>
      <c r="M6" s="188">
        <v>0.39583333333333331</v>
      </c>
      <c r="N6" s="182" t="s">
        <v>264</v>
      </c>
      <c r="O6" s="188">
        <v>0.6875</v>
      </c>
      <c r="Q6" s="185">
        <f>IF(E6&lt;M6,M6,E6)</f>
        <v>0.39583333333333331</v>
      </c>
      <c r="R6" s="182" t="s">
        <v>264</v>
      </c>
      <c r="S6" s="185">
        <f>IF(G6&gt;O6,O6,G6)</f>
        <v>0.6875</v>
      </c>
      <c r="U6" s="184">
        <f>(S6-Q6)*24</f>
        <v>7</v>
      </c>
      <c r="W6" s="187"/>
    </row>
    <row r="7" spans="2:23" ht="26.25" customHeight="1" x14ac:dyDescent="0.8">
      <c r="B7" s="182">
        <v>2</v>
      </c>
      <c r="C7" s="184" t="s">
        <v>288</v>
      </c>
      <c r="D7" s="182" t="s">
        <v>285</v>
      </c>
      <c r="E7" s="187"/>
      <c r="F7" s="182" t="s">
        <v>264</v>
      </c>
      <c r="G7" s="187"/>
      <c r="H7" s="182" t="s">
        <v>286</v>
      </c>
      <c r="I7" s="188">
        <v>0</v>
      </c>
      <c r="J7" s="182" t="s">
        <v>287</v>
      </c>
      <c r="K7" s="184">
        <f>(G7-E7-I7)*24</f>
        <v>0</v>
      </c>
      <c r="M7" s="187"/>
      <c r="N7" s="182" t="s">
        <v>264</v>
      </c>
      <c r="O7" s="187"/>
      <c r="Q7" s="185">
        <f t="shared" ref="Q7:Q35" si="0">IF(E7&lt;M7,M7,E7)</f>
        <v>0</v>
      </c>
      <c r="R7" s="182" t="s">
        <v>264</v>
      </c>
      <c r="S7" s="185">
        <f t="shared" ref="S7:S35" si="1">IF(G7&gt;O7,O7,G7)</f>
        <v>0</v>
      </c>
      <c r="U7" s="184">
        <f t="shared" ref="U7:U35" si="2">(S7-Q7)*24</f>
        <v>0</v>
      </c>
      <c r="W7" s="187"/>
    </row>
    <row r="8" spans="2:23" ht="26.25" customHeight="1" x14ac:dyDescent="0.8">
      <c r="B8" s="182">
        <v>3</v>
      </c>
      <c r="C8" s="184" t="s">
        <v>289</v>
      </c>
      <c r="D8" s="182" t="s">
        <v>285</v>
      </c>
      <c r="E8" s="187"/>
      <c r="F8" s="182" t="s">
        <v>264</v>
      </c>
      <c r="G8" s="187"/>
      <c r="H8" s="182" t="s">
        <v>286</v>
      </c>
      <c r="I8" s="188">
        <v>0</v>
      </c>
      <c r="J8" s="182" t="s">
        <v>287</v>
      </c>
      <c r="K8" s="184">
        <f t="shared" ref="K8:K35" si="3">(G8-E8-I8)*24</f>
        <v>0</v>
      </c>
      <c r="M8" s="187"/>
      <c r="N8" s="182" t="s">
        <v>264</v>
      </c>
      <c r="O8" s="187"/>
      <c r="Q8" s="185">
        <f t="shared" si="0"/>
        <v>0</v>
      </c>
      <c r="R8" s="182" t="s">
        <v>264</v>
      </c>
      <c r="S8" s="185">
        <f t="shared" si="1"/>
        <v>0</v>
      </c>
      <c r="U8" s="184">
        <f t="shared" si="2"/>
        <v>0</v>
      </c>
      <c r="W8" s="187"/>
    </row>
    <row r="9" spans="2:23" ht="26.25" customHeight="1" x14ac:dyDescent="0.8">
      <c r="B9" s="182">
        <v>4</v>
      </c>
      <c r="C9" s="184" t="s">
        <v>290</v>
      </c>
      <c r="D9" s="182" t="s">
        <v>285</v>
      </c>
      <c r="E9" s="187"/>
      <c r="F9" s="182" t="s">
        <v>264</v>
      </c>
      <c r="G9" s="187"/>
      <c r="H9" s="182" t="s">
        <v>286</v>
      </c>
      <c r="I9" s="188">
        <v>0</v>
      </c>
      <c r="J9" s="182" t="s">
        <v>287</v>
      </c>
      <c r="K9" s="184">
        <f t="shared" si="3"/>
        <v>0</v>
      </c>
      <c r="M9" s="187"/>
      <c r="N9" s="182" t="s">
        <v>264</v>
      </c>
      <c r="O9" s="187"/>
      <c r="Q9" s="185">
        <f t="shared" si="0"/>
        <v>0</v>
      </c>
      <c r="R9" s="182" t="s">
        <v>264</v>
      </c>
      <c r="S9" s="185">
        <f t="shared" si="1"/>
        <v>0</v>
      </c>
      <c r="U9" s="184">
        <f t="shared" si="2"/>
        <v>0</v>
      </c>
      <c r="W9" s="187"/>
    </row>
    <row r="10" spans="2:23" ht="26.25" customHeight="1" x14ac:dyDescent="0.8">
      <c r="B10" s="182">
        <v>5</v>
      </c>
      <c r="C10" s="184" t="s">
        <v>291</v>
      </c>
      <c r="D10" s="182" t="s">
        <v>285</v>
      </c>
      <c r="E10" s="187"/>
      <c r="F10" s="182" t="s">
        <v>264</v>
      </c>
      <c r="G10" s="187"/>
      <c r="H10" s="182" t="s">
        <v>286</v>
      </c>
      <c r="I10" s="188">
        <v>0</v>
      </c>
      <c r="J10" s="182" t="s">
        <v>287</v>
      </c>
      <c r="K10" s="184">
        <f t="shared" si="3"/>
        <v>0</v>
      </c>
      <c r="M10" s="187"/>
      <c r="N10" s="182" t="s">
        <v>264</v>
      </c>
      <c r="O10" s="187"/>
      <c r="Q10" s="185">
        <f t="shared" si="0"/>
        <v>0</v>
      </c>
      <c r="R10" s="182" t="s">
        <v>264</v>
      </c>
      <c r="S10" s="185">
        <f t="shared" si="1"/>
        <v>0</v>
      </c>
      <c r="U10" s="184">
        <f t="shared" si="2"/>
        <v>0</v>
      </c>
      <c r="W10" s="187"/>
    </row>
    <row r="11" spans="2:23" ht="26.25" customHeight="1" x14ac:dyDescent="0.8">
      <c r="B11" s="182">
        <v>6</v>
      </c>
      <c r="C11" s="184" t="s">
        <v>292</v>
      </c>
      <c r="D11" s="182" t="s">
        <v>285</v>
      </c>
      <c r="E11" s="187"/>
      <c r="F11" s="182" t="s">
        <v>264</v>
      </c>
      <c r="G11" s="187"/>
      <c r="H11" s="182" t="s">
        <v>286</v>
      </c>
      <c r="I11" s="188">
        <v>0</v>
      </c>
      <c r="J11" s="182" t="s">
        <v>287</v>
      </c>
      <c r="K11" s="184">
        <f t="shared" si="3"/>
        <v>0</v>
      </c>
      <c r="M11" s="187"/>
      <c r="N11" s="182" t="s">
        <v>264</v>
      </c>
      <c r="O11" s="187"/>
      <c r="Q11" s="185">
        <f t="shared" si="0"/>
        <v>0</v>
      </c>
      <c r="R11" s="182" t="s">
        <v>264</v>
      </c>
      <c r="S11" s="185">
        <f t="shared" si="1"/>
        <v>0</v>
      </c>
      <c r="U11" s="184">
        <f t="shared" si="2"/>
        <v>0</v>
      </c>
      <c r="W11" s="187"/>
    </row>
    <row r="12" spans="2:23" ht="26.25" customHeight="1" x14ac:dyDescent="0.8">
      <c r="B12" s="182">
        <v>7</v>
      </c>
      <c r="C12" s="184" t="s">
        <v>293</v>
      </c>
      <c r="D12" s="182" t="s">
        <v>285</v>
      </c>
      <c r="E12" s="187"/>
      <c r="F12" s="182" t="s">
        <v>264</v>
      </c>
      <c r="G12" s="187"/>
      <c r="H12" s="182" t="s">
        <v>286</v>
      </c>
      <c r="I12" s="188">
        <v>0</v>
      </c>
      <c r="J12" s="182" t="s">
        <v>287</v>
      </c>
      <c r="K12" s="184">
        <f t="shared" si="3"/>
        <v>0</v>
      </c>
      <c r="M12" s="187"/>
      <c r="N12" s="182" t="s">
        <v>264</v>
      </c>
      <c r="O12" s="187"/>
      <c r="Q12" s="185">
        <f t="shared" si="0"/>
        <v>0</v>
      </c>
      <c r="R12" s="182" t="s">
        <v>264</v>
      </c>
      <c r="S12" s="185">
        <f t="shared" si="1"/>
        <v>0</v>
      </c>
      <c r="U12" s="184">
        <f t="shared" si="2"/>
        <v>0</v>
      </c>
      <c r="W12" s="187"/>
    </row>
    <row r="13" spans="2:23" ht="26.25" customHeight="1" x14ac:dyDescent="0.8">
      <c r="B13" s="182">
        <v>8</v>
      </c>
      <c r="C13" s="184" t="s">
        <v>294</v>
      </c>
      <c r="D13" s="182" t="s">
        <v>285</v>
      </c>
      <c r="E13" s="187"/>
      <c r="F13" s="182" t="s">
        <v>264</v>
      </c>
      <c r="G13" s="187"/>
      <c r="H13" s="182" t="s">
        <v>286</v>
      </c>
      <c r="I13" s="188">
        <v>0</v>
      </c>
      <c r="J13" s="182" t="s">
        <v>287</v>
      </c>
      <c r="K13" s="184">
        <f t="shared" si="3"/>
        <v>0</v>
      </c>
      <c r="M13" s="187"/>
      <c r="N13" s="182" t="s">
        <v>264</v>
      </c>
      <c r="O13" s="187"/>
      <c r="Q13" s="185">
        <f t="shared" si="0"/>
        <v>0</v>
      </c>
      <c r="R13" s="182" t="s">
        <v>264</v>
      </c>
      <c r="S13" s="185">
        <f t="shared" si="1"/>
        <v>0</v>
      </c>
      <c r="U13" s="184">
        <f t="shared" si="2"/>
        <v>0</v>
      </c>
      <c r="W13" s="187"/>
    </row>
    <row r="14" spans="2:23" ht="26.25" customHeight="1" x14ac:dyDescent="0.8">
      <c r="B14" s="182">
        <v>9</v>
      </c>
      <c r="C14" s="184" t="s">
        <v>295</v>
      </c>
      <c r="D14" s="182" t="s">
        <v>285</v>
      </c>
      <c r="E14" s="187"/>
      <c r="F14" s="182" t="s">
        <v>264</v>
      </c>
      <c r="G14" s="187"/>
      <c r="H14" s="182" t="s">
        <v>286</v>
      </c>
      <c r="I14" s="188">
        <v>0</v>
      </c>
      <c r="J14" s="182" t="s">
        <v>287</v>
      </c>
      <c r="K14" s="184">
        <f t="shared" si="3"/>
        <v>0</v>
      </c>
      <c r="M14" s="187"/>
      <c r="N14" s="182" t="s">
        <v>264</v>
      </c>
      <c r="O14" s="187"/>
      <c r="Q14" s="185">
        <f t="shared" si="0"/>
        <v>0</v>
      </c>
      <c r="R14" s="182" t="s">
        <v>264</v>
      </c>
      <c r="S14" s="185">
        <f t="shared" si="1"/>
        <v>0</v>
      </c>
      <c r="U14" s="184">
        <f t="shared" si="2"/>
        <v>0</v>
      </c>
      <c r="W14" s="187"/>
    </row>
    <row r="15" spans="2:23" ht="26.25" customHeight="1" x14ac:dyDescent="0.8">
      <c r="B15" s="182">
        <v>10</v>
      </c>
      <c r="C15" s="184" t="s">
        <v>296</v>
      </c>
      <c r="D15" s="182" t="s">
        <v>285</v>
      </c>
      <c r="E15" s="187"/>
      <c r="F15" s="182" t="s">
        <v>264</v>
      </c>
      <c r="G15" s="187"/>
      <c r="H15" s="182" t="s">
        <v>286</v>
      </c>
      <c r="I15" s="188">
        <v>0</v>
      </c>
      <c r="J15" s="182" t="s">
        <v>287</v>
      </c>
      <c r="K15" s="184">
        <f t="shared" si="3"/>
        <v>0</v>
      </c>
      <c r="M15" s="187"/>
      <c r="N15" s="182" t="s">
        <v>264</v>
      </c>
      <c r="O15" s="187"/>
      <c r="Q15" s="185">
        <f t="shared" si="0"/>
        <v>0</v>
      </c>
      <c r="R15" s="182" t="s">
        <v>264</v>
      </c>
      <c r="S15" s="185">
        <f t="shared" si="1"/>
        <v>0</v>
      </c>
      <c r="U15" s="184">
        <f t="shared" si="2"/>
        <v>0</v>
      </c>
      <c r="W15" s="187"/>
    </row>
    <row r="16" spans="2:23" ht="26.25" customHeight="1" x14ac:dyDescent="0.8">
      <c r="B16" s="182">
        <v>11</v>
      </c>
      <c r="C16" s="184" t="s">
        <v>297</v>
      </c>
      <c r="D16" s="182" t="s">
        <v>285</v>
      </c>
      <c r="E16" s="187"/>
      <c r="F16" s="182" t="s">
        <v>264</v>
      </c>
      <c r="G16" s="187"/>
      <c r="H16" s="182" t="s">
        <v>286</v>
      </c>
      <c r="I16" s="188">
        <v>0</v>
      </c>
      <c r="J16" s="182" t="s">
        <v>287</v>
      </c>
      <c r="K16" s="184">
        <f t="shared" si="3"/>
        <v>0</v>
      </c>
      <c r="M16" s="187"/>
      <c r="N16" s="182" t="s">
        <v>264</v>
      </c>
      <c r="O16" s="187"/>
      <c r="Q16" s="185">
        <f t="shared" si="0"/>
        <v>0</v>
      </c>
      <c r="R16" s="182" t="s">
        <v>264</v>
      </c>
      <c r="S16" s="185">
        <f t="shared" si="1"/>
        <v>0</v>
      </c>
      <c r="U16" s="184">
        <f t="shared" si="2"/>
        <v>0</v>
      </c>
      <c r="W16" s="187"/>
    </row>
    <row r="17" spans="2:23" ht="26.25" customHeight="1" x14ac:dyDescent="0.8">
      <c r="B17" s="182">
        <v>12</v>
      </c>
      <c r="C17" s="184" t="s">
        <v>298</v>
      </c>
      <c r="D17" s="182" t="s">
        <v>285</v>
      </c>
      <c r="E17" s="187"/>
      <c r="F17" s="182" t="s">
        <v>264</v>
      </c>
      <c r="G17" s="187"/>
      <c r="H17" s="182" t="s">
        <v>286</v>
      </c>
      <c r="I17" s="188">
        <v>0</v>
      </c>
      <c r="J17" s="182" t="s">
        <v>287</v>
      </c>
      <c r="K17" s="184">
        <f t="shared" si="3"/>
        <v>0</v>
      </c>
      <c r="M17" s="187"/>
      <c r="N17" s="182" t="s">
        <v>264</v>
      </c>
      <c r="O17" s="187"/>
      <c r="Q17" s="185">
        <f t="shared" si="0"/>
        <v>0</v>
      </c>
      <c r="R17" s="182" t="s">
        <v>264</v>
      </c>
      <c r="S17" s="185">
        <f t="shared" si="1"/>
        <v>0</v>
      </c>
      <c r="U17" s="184">
        <f t="shared" si="2"/>
        <v>0</v>
      </c>
      <c r="W17" s="187"/>
    </row>
    <row r="18" spans="2:23" ht="26.25" customHeight="1" x14ac:dyDescent="0.8">
      <c r="B18" s="182">
        <v>13</v>
      </c>
      <c r="C18" s="184" t="s">
        <v>299</v>
      </c>
      <c r="D18" s="182" t="s">
        <v>285</v>
      </c>
      <c r="E18" s="187"/>
      <c r="F18" s="182" t="s">
        <v>264</v>
      </c>
      <c r="G18" s="187"/>
      <c r="H18" s="182" t="s">
        <v>286</v>
      </c>
      <c r="I18" s="188">
        <v>0</v>
      </c>
      <c r="J18" s="182" t="s">
        <v>287</v>
      </c>
      <c r="K18" s="184">
        <f t="shared" si="3"/>
        <v>0</v>
      </c>
      <c r="M18" s="187"/>
      <c r="N18" s="182" t="s">
        <v>264</v>
      </c>
      <c r="O18" s="187"/>
      <c r="Q18" s="185">
        <f t="shared" si="0"/>
        <v>0</v>
      </c>
      <c r="R18" s="182" t="s">
        <v>264</v>
      </c>
      <c r="S18" s="185">
        <f t="shared" si="1"/>
        <v>0</v>
      </c>
      <c r="U18" s="184">
        <f t="shared" si="2"/>
        <v>0</v>
      </c>
      <c r="W18" s="187"/>
    </row>
    <row r="19" spans="2:23" ht="26.25" customHeight="1" x14ac:dyDescent="0.8">
      <c r="B19" s="182">
        <v>14</v>
      </c>
      <c r="C19" s="184" t="s">
        <v>300</v>
      </c>
      <c r="D19" s="182" t="s">
        <v>285</v>
      </c>
      <c r="E19" s="187"/>
      <c r="F19" s="182" t="s">
        <v>264</v>
      </c>
      <c r="G19" s="187"/>
      <c r="H19" s="182" t="s">
        <v>286</v>
      </c>
      <c r="I19" s="188">
        <v>0</v>
      </c>
      <c r="J19" s="182" t="s">
        <v>287</v>
      </c>
      <c r="K19" s="184">
        <f t="shared" si="3"/>
        <v>0</v>
      </c>
      <c r="M19" s="187"/>
      <c r="N19" s="182" t="s">
        <v>264</v>
      </c>
      <c r="O19" s="187"/>
      <c r="Q19" s="185">
        <f t="shared" si="0"/>
        <v>0</v>
      </c>
      <c r="R19" s="182" t="s">
        <v>264</v>
      </c>
      <c r="S19" s="185">
        <f t="shared" si="1"/>
        <v>0</v>
      </c>
      <c r="U19" s="184">
        <f t="shared" si="2"/>
        <v>0</v>
      </c>
      <c r="W19" s="187"/>
    </row>
    <row r="20" spans="2:23" ht="26.25" customHeight="1" x14ac:dyDescent="0.8">
      <c r="B20" s="182">
        <v>15</v>
      </c>
      <c r="C20" s="184" t="s">
        <v>301</v>
      </c>
      <c r="D20" s="182" t="s">
        <v>285</v>
      </c>
      <c r="E20" s="187"/>
      <c r="F20" s="182" t="s">
        <v>264</v>
      </c>
      <c r="G20" s="187"/>
      <c r="H20" s="182" t="s">
        <v>286</v>
      </c>
      <c r="I20" s="188">
        <v>0</v>
      </c>
      <c r="J20" s="182" t="s">
        <v>287</v>
      </c>
      <c r="K20" s="184">
        <f t="shared" si="3"/>
        <v>0</v>
      </c>
      <c r="M20" s="187"/>
      <c r="N20" s="182" t="s">
        <v>264</v>
      </c>
      <c r="O20" s="187"/>
      <c r="Q20" s="185">
        <f t="shared" si="0"/>
        <v>0</v>
      </c>
      <c r="R20" s="182" t="s">
        <v>264</v>
      </c>
      <c r="S20" s="185">
        <f t="shared" si="1"/>
        <v>0</v>
      </c>
      <c r="U20" s="184">
        <f t="shared" si="2"/>
        <v>0</v>
      </c>
      <c r="W20" s="187"/>
    </row>
    <row r="21" spans="2:23" ht="26.25" customHeight="1" x14ac:dyDescent="0.8">
      <c r="B21" s="182">
        <v>16</v>
      </c>
      <c r="C21" s="184" t="s">
        <v>302</v>
      </c>
      <c r="D21" s="182" t="s">
        <v>285</v>
      </c>
      <c r="E21" s="187"/>
      <c r="F21" s="182" t="s">
        <v>264</v>
      </c>
      <c r="G21" s="187"/>
      <c r="H21" s="182" t="s">
        <v>286</v>
      </c>
      <c r="I21" s="188">
        <v>0</v>
      </c>
      <c r="J21" s="182" t="s">
        <v>287</v>
      </c>
      <c r="K21" s="184">
        <f t="shared" si="3"/>
        <v>0</v>
      </c>
      <c r="M21" s="187"/>
      <c r="N21" s="182" t="s">
        <v>264</v>
      </c>
      <c r="O21" s="187"/>
      <c r="Q21" s="185">
        <f t="shared" si="0"/>
        <v>0</v>
      </c>
      <c r="R21" s="182" t="s">
        <v>264</v>
      </c>
      <c r="S21" s="185">
        <f t="shared" si="1"/>
        <v>0</v>
      </c>
      <c r="U21" s="184">
        <f t="shared" si="2"/>
        <v>0</v>
      </c>
      <c r="W21" s="187"/>
    </row>
    <row r="22" spans="2:23" ht="26.25" customHeight="1" x14ac:dyDescent="0.8">
      <c r="B22" s="182">
        <v>17</v>
      </c>
      <c r="C22" s="184" t="s">
        <v>303</v>
      </c>
      <c r="D22" s="182" t="s">
        <v>285</v>
      </c>
      <c r="E22" s="187"/>
      <c r="F22" s="182" t="s">
        <v>264</v>
      </c>
      <c r="G22" s="187"/>
      <c r="H22" s="182" t="s">
        <v>286</v>
      </c>
      <c r="I22" s="188">
        <v>0</v>
      </c>
      <c r="J22" s="182" t="s">
        <v>287</v>
      </c>
      <c r="K22" s="184">
        <f t="shared" si="3"/>
        <v>0</v>
      </c>
      <c r="M22" s="187"/>
      <c r="N22" s="182" t="s">
        <v>264</v>
      </c>
      <c r="O22" s="187"/>
      <c r="Q22" s="185">
        <f t="shared" si="0"/>
        <v>0</v>
      </c>
      <c r="R22" s="182" t="s">
        <v>264</v>
      </c>
      <c r="S22" s="185">
        <f t="shared" si="1"/>
        <v>0</v>
      </c>
      <c r="U22" s="184">
        <f t="shared" si="2"/>
        <v>0</v>
      </c>
      <c r="W22" s="187"/>
    </row>
    <row r="23" spans="2:23" ht="26.25" customHeight="1" x14ac:dyDescent="0.8">
      <c r="B23" s="182">
        <v>18</v>
      </c>
      <c r="C23" s="184" t="s">
        <v>304</v>
      </c>
      <c r="D23" s="182" t="s">
        <v>285</v>
      </c>
      <c r="E23" s="187"/>
      <c r="F23" s="182" t="s">
        <v>264</v>
      </c>
      <c r="G23" s="187"/>
      <c r="H23" s="182" t="s">
        <v>286</v>
      </c>
      <c r="I23" s="188">
        <v>0</v>
      </c>
      <c r="J23" s="182" t="s">
        <v>287</v>
      </c>
      <c r="K23" s="184">
        <f t="shared" si="3"/>
        <v>0</v>
      </c>
      <c r="M23" s="187"/>
      <c r="N23" s="182" t="s">
        <v>264</v>
      </c>
      <c r="O23" s="187"/>
      <c r="Q23" s="185">
        <f t="shared" si="0"/>
        <v>0</v>
      </c>
      <c r="R23" s="182" t="s">
        <v>264</v>
      </c>
      <c r="S23" s="185">
        <f t="shared" si="1"/>
        <v>0</v>
      </c>
      <c r="U23" s="184">
        <f t="shared" si="2"/>
        <v>0</v>
      </c>
      <c r="W23" s="187"/>
    </row>
    <row r="24" spans="2:23" ht="26.25" customHeight="1" x14ac:dyDescent="0.8">
      <c r="B24" s="182">
        <v>19</v>
      </c>
      <c r="C24" s="184" t="s">
        <v>305</v>
      </c>
      <c r="D24" s="182" t="s">
        <v>285</v>
      </c>
      <c r="E24" s="187"/>
      <c r="F24" s="182" t="s">
        <v>264</v>
      </c>
      <c r="G24" s="187"/>
      <c r="H24" s="182" t="s">
        <v>286</v>
      </c>
      <c r="I24" s="188">
        <v>0</v>
      </c>
      <c r="J24" s="182" t="s">
        <v>287</v>
      </c>
      <c r="K24" s="184">
        <f t="shared" si="3"/>
        <v>0</v>
      </c>
      <c r="M24" s="187"/>
      <c r="N24" s="182" t="s">
        <v>264</v>
      </c>
      <c r="O24" s="187"/>
      <c r="Q24" s="185">
        <f t="shared" si="0"/>
        <v>0</v>
      </c>
      <c r="R24" s="182" t="s">
        <v>264</v>
      </c>
      <c r="S24" s="185">
        <f t="shared" si="1"/>
        <v>0</v>
      </c>
      <c r="U24" s="184">
        <f t="shared" si="2"/>
        <v>0</v>
      </c>
      <c r="W24" s="187"/>
    </row>
    <row r="25" spans="2:23" ht="26.25" customHeight="1" x14ac:dyDescent="0.8">
      <c r="B25" s="182">
        <v>20</v>
      </c>
      <c r="C25" s="184" t="s">
        <v>306</v>
      </c>
      <c r="D25" s="182" t="s">
        <v>285</v>
      </c>
      <c r="E25" s="187"/>
      <c r="F25" s="182" t="s">
        <v>264</v>
      </c>
      <c r="G25" s="187"/>
      <c r="H25" s="182" t="s">
        <v>286</v>
      </c>
      <c r="I25" s="188">
        <v>0</v>
      </c>
      <c r="J25" s="182" t="s">
        <v>287</v>
      </c>
      <c r="K25" s="184">
        <f t="shared" si="3"/>
        <v>0</v>
      </c>
      <c r="M25" s="187"/>
      <c r="N25" s="182" t="s">
        <v>264</v>
      </c>
      <c r="O25" s="187"/>
      <c r="Q25" s="185">
        <f t="shared" si="0"/>
        <v>0</v>
      </c>
      <c r="R25" s="182" t="s">
        <v>264</v>
      </c>
      <c r="S25" s="185">
        <f t="shared" si="1"/>
        <v>0</v>
      </c>
      <c r="U25" s="184">
        <f t="shared" si="2"/>
        <v>0</v>
      </c>
      <c r="W25" s="187"/>
    </row>
    <row r="26" spans="2:23" ht="26.25" customHeight="1" x14ac:dyDescent="0.8">
      <c r="B26" s="182">
        <v>21</v>
      </c>
      <c r="C26" s="184" t="s">
        <v>307</v>
      </c>
      <c r="D26" s="182" t="s">
        <v>285</v>
      </c>
      <c r="E26" s="187"/>
      <c r="F26" s="182" t="s">
        <v>264</v>
      </c>
      <c r="G26" s="187"/>
      <c r="H26" s="182" t="s">
        <v>286</v>
      </c>
      <c r="I26" s="187"/>
      <c r="J26" s="182" t="s">
        <v>287</v>
      </c>
      <c r="K26" s="184">
        <f t="shared" si="3"/>
        <v>0</v>
      </c>
      <c r="M26" s="187"/>
      <c r="N26" s="182" t="s">
        <v>264</v>
      </c>
      <c r="O26" s="187"/>
      <c r="Q26" s="185">
        <f t="shared" si="0"/>
        <v>0</v>
      </c>
      <c r="R26" s="182" t="s">
        <v>264</v>
      </c>
      <c r="S26" s="185">
        <f t="shared" si="1"/>
        <v>0</v>
      </c>
      <c r="U26" s="184">
        <f t="shared" si="2"/>
        <v>0</v>
      </c>
      <c r="W26" s="187"/>
    </row>
    <row r="27" spans="2:23" ht="26.25" customHeight="1" x14ac:dyDescent="0.8">
      <c r="B27" s="182">
        <v>22</v>
      </c>
      <c r="C27" s="184" t="s">
        <v>308</v>
      </c>
      <c r="D27" s="182" t="s">
        <v>285</v>
      </c>
      <c r="E27" s="187"/>
      <c r="F27" s="182" t="s">
        <v>264</v>
      </c>
      <c r="G27" s="187"/>
      <c r="H27" s="182" t="s">
        <v>286</v>
      </c>
      <c r="I27" s="187"/>
      <c r="J27" s="182" t="s">
        <v>287</v>
      </c>
      <c r="K27" s="184">
        <f t="shared" si="3"/>
        <v>0</v>
      </c>
      <c r="M27" s="187"/>
      <c r="N27" s="182" t="s">
        <v>264</v>
      </c>
      <c r="O27" s="187"/>
      <c r="Q27" s="185">
        <f t="shared" si="0"/>
        <v>0</v>
      </c>
      <c r="R27" s="182" t="s">
        <v>264</v>
      </c>
      <c r="S27" s="185">
        <f t="shared" si="1"/>
        <v>0</v>
      </c>
      <c r="U27" s="184">
        <f t="shared" si="2"/>
        <v>0</v>
      </c>
      <c r="W27" s="187"/>
    </row>
    <row r="28" spans="2:23" ht="26.25" customHeight="1" x14ac:dyDescent="0.8">
      <c r="B28" s="182">
        <v>23</v>
      </c>
      <c r="C28" s="184" t="s">
        <v>309</v>
      </c>
      <c r="D28" s="182" t="s">
        <v>285</v>
      </c>
      <c r="E28" s="187"/>
      <c r="F28" s="182" t="s">
        <v>264</v>
      </c>
      <c r="G28" s="187"/>
      <c r="H28" s="182" t="s">
        <v>286</v>
      </c>
      <c r="I28" s="187"/>
      <c r="J28" s="182" t="s">
        <v>287</v>
      </c>
      <c r="K28" s="184">
        <f t="shared" si="3"/>
        <v>0</v>
      </c>
      <c r="M28" s="187"/>
      <c r="N28" s="182" t="s">
        <v>264</v>
      </c>
      <c r="O28" s="187"/>
      <c r="Q28" s="185">
        <f t="shared" si="0"/>
        <v>0</v>
      </c>
      <c r="R28" s="182" t="s">
        <v>264</v>
      </c>
      <c r="S28" s="185">
        <f t="shared" si="1"/>
        <v>0</v>
      </c>
      <c r="U28" s="184">
        <f t="shared" si="2"/>
        <v>0</v>
      </c>
      <c r="W28" s="187"/>
    </row>
    <row r="29" spans="2:23" ht="26.25" customHeight="1" x14ac:dyDescent="0.8">
      <c r="B29" s="182">
        <v>24</v>
      </c>
      <c r="C29" s="184" t="s">
        <v>310</v>
      </c>
      <c r="D29" s="182" t="s">
        <v>285</v>
      </c>
      <c r="E29" s="187"/>
      <c r="F29" s="182" t="s">
        <v>264</v>
      </c>
      <c r="G29" s="187"/>
      <c r="H29" s="182" t="s">
        <v>286</v>
      </c>
      <c r="I29" s="187"/>
      <c r="J29" s="182" t="s">
        <v>287</v>
      </c>
      <c r="K29" s="184">
        <f t="shared" si="3"/>
        <v>0</v>
      </c>
      <c r="M29" s="187"/>
      <c r="N29" s="182" t="s">
        <v>264</v>
      </c>
      <c r="O29" s="187"/>
      <c r="Q29" s="185">
        <f t="shared" si="0"/>
        <v>0</v>
      </c>
      <c r="R29" s="182" t="s">
        <v>264</v>
      </c>
      <c r="S29" s="185">
        <f t="shared" si="1"/>
        <v>0</v>
      </c>
      <c r="U29" s="184">
        <f t="shared" si="2"/>
        <v>0</v>
      </c>
      <c r="W29" s="187"/>
    </row>
    <row r="30" spans="2:23" ht="26.25" customHeight="1" x14ac:dyDescent="0.8">
      <c r="B30" s="182">
        <v>25</v>
      </c>
      <c r="C30" s="184" t="s">
        <v>311</v>
      </c>
      <c r="D30" s="182" t="s">
        <v>285</v>
      </c>
      <c r="E30" s="187"/>
      <c r="F30" s="182" t="s">
        <v>264</v>
      </c>
      <c r="G30" s="187"/>
      <c r="H30" s="182" t="s">
        <v>286</v>
      </c>
      <c r="I30" s="187"/>
      <c r="J30" s="182" t="s">
        <v>287</v>
      </c>
      <c r="K30" s="184">
        <f t="shared" si="3"/>
        <v>0</v>
      </c>
      <c r="M30" s="187"/>
      <c r="N30" s="182" t="s">
        <v>264</v>
      </c>
      <c r="O30" s="187"/>
      <c r="Q30" s="185">
        <f t="shared" si="0"/>
        <v>0</v>
      </c>
      <c r="R30" s="182" t="s">
        <v>264</v>
      </c>
      <c r="S30" s="185">
        <f t="shared" si="1"/>
        <v>0</v>
      </c>
      <c r="U30" s="184">
        <f t="shared" si="2"/>
        <v>0</v>
      </c>
      <c r="W30" s="187"/>
    </row>
    <row r="31" spans="2:23" ht="26.25" customHeight="1" x14ac:dyDescent="0.8">
      <c r="B31" s="182">
        <v>26</v>
      </c>
      <c r="C31" s="184" t="s">
        <v>312</v>
      </c>
      <c r="D31" s="182" t="s">
        <v>285</v>
      </c>
      <c r="E31" s="187"/>
      <c r="F31" s="182" t="s">
        <v>264</v>
      </c>
      <c r="G31" s="187"/>
      <c r="H31" s="182" t="s">
        <v>286</v>
      </c>
      <c r="I31" s="187"/>
      <c r="J31" s="182" t="s">
        <v>287</v>
      </c>
      <c r="K31" s="184">
        <f t="shared" si="3"/>
        <v>0</v>
      </c>
      <c r="M31" s="187"/>
      <c r="N31" s="182" t="s">
        <v>264</v>
      </c>
      <c r="O31" s="187"/>
      <c r="Q31" s="185">
        <f t="shared" si="0"/>
        <v>0</v>
      </c>
      <c r="R31" s="182" t="s">
        <v>264</v>
      </c>
      <c r="S31" s="185">
        <f t="shared" si="1"/>
        <v>0</v>
      </c>
      <c r="U31" s="184">
        <f t="shared" si="2"/>
        <v>0</v>
      </c>
      <c r="W31" s="187"/>
    </row>
    <row r="32" spans="2:23" ht="26.25" customHeight="1" x14ac:dyDescent="0.8">
      <c r="B32" s="182">
        <v>27</v>
      </c>
      <c r="C32" s="184" t="s">
        <v>313</v>
      </c>
      <c r="D32" s="182" t="s">
        <v>285</v>
      </c>
      <c r="E32" s="187"/>
      <c r="F32" s="182" t="s">
        <v>264</v>
      </c>
      <c r="G32" s="187"/>
      <c r="H32" s="182" t="s">
        <v>286</v>
      </c>
      <c r="I32" s="187"/>
      <c r="J32" s="182" t="s">
        <v>287</v>
      </c>
      <c r="K32" s="184">
        <f t="shared" si="3"/>
        <v>0</v>
      </c>
      <c r="M32" s="187"/>
      <c r="N32" s="182" t="s">
        <v>264</v>
      </c>
      <c r="O32" s="187"/>
      <c r="Q32" s="185">
        <f t="shared" si="0"/>
        <v>0</v>
      </c>
      <c r="R32" s="182" t="s">
        <v>264</v>
      </c>
      <c r="S32" s="185">
        <f t="shared" si="1"/>
        <v>0</v>
      </c>
      <c r="U32" s="184">
        <f t="shared" si="2"/>
        <v>0</v>
      </c>
      <c r="W32" s="187" t="s">
        <v>314</v>
      </c>
    </row>
    <row r="33" spans="2:23" ht="26.25" customHeight="1" x14ac:dyDescent="0.8">
      <c r="B33" s="182">
        <v>28</v>
      </c>
      <c r="C33" s="184" t="s">
        <v>315</v>
      </c>
      <c r="D33" s="182" t="s">
        <v>285</v>
      </c>
      <c r="E33" s="187"/>
      <c r="F33" s="182" t="s">
        <v>264</v>
      </c>
      <c r="G33" s="187"/>
      <c r="H33" s="182" t="s">
        <v>286</v>
      </c>
      <c r="I33" s="187"/>
      <c r="J33" s="182" t="s">
        <v>287</v>
      </c>
      <c r="K33" s="184">
        <f t="shared" si="3"/>
        <v>0</v>
      </c>
      <c r="M33" s="187"/>
      <c r="N33" s="182" t="s">
        <v>264</v>
      </c>
      <c r="O33" s="187"/>
      <c r="Q33" s="185">
        <f t="shared" si="0"/>
        <v>0</v>
      </c>
      <c r="R33" s="182" t="s">
        <v>264</v>
      </c>
      <c r="S33" s="185">
        <f t="shared" si="1"/>
        <v>0</v>
      </c>
      <c r="U33" s="184">
        <f t="shared" si="2"/>
        <v>0</v>
      </c>
      <c r="W33" s="187"/>
    </row>
    <row r="34" spans="2:23" ht="26.25" customHeight="1" x14ac:dyDescent="0.8">
      <c r="B34" s="182">
        <v>29</v>
      </c>
      <c r="C34" s="184" t="s">
        <v>315</v>
      </c>
      <c r="D34" s="182" t="s">
        <v>285</v>
      </c>
      <c r="E34" s="187"/>
      <c r="F34" s="182" t="s">
        <v>264</v>
      </c>
      <c r="G34" s="187"/>
      <c r="H34" s="182" t="s">
        <v>286</v>
      </c>
      <c r="I34" s="187"/>
      <c r="J34" s="182" t="s">
        <v>287</v>
      </c>
      <c r="K34" s="184">
        <f t="shared" si="3"/>
        <v>0</v>
      </c>
      <c r="M34" s="187"/>
      <c r="N34" s="182" t="s">
        <v>264</v>
      </c>
      <c r="O34" s="187"/>
      <c r="Q34" s="185">
        <f t="shared" si="0"/>
        <v>0</v>
      </c>
      <c r="R34" s="182" t="s">
        <v>264</v>
      </c>
      <c r="S34" s="185">
        <f t="shared" si="1"/>
        <v>0</v>
      </c>
      <c r="U34" s="184">
        <f t="shared" si="2"/>
        <v>0</v>
      </c>
      <c r="W34" s="187"/>
    </row>
    <row r="35" spans="2:23" ht="26.25" customHeight="1" x14ac:dyDescent="0.8">
      <c r="B35" s="182">
        <v>30</v>
      </c>
      <c r="C35" s="184" t="s">
        <v>315</v>
      </c>
      <c r="D35" s="182" t="s">
        <v>285</v>
      </c>
      <c r="E35" s="187"/>
      <c r="F35" s="182" t="s">
        <v>264</v>
      </c>
      <c r="G35" s="187"/>
      <c r="H35" s="182" t="s">
        <v>286</v>
      </c>
      <c r="I35" s="187"/>
      <c r="J35" s="182" t="s">
        <v>287</v>
      </c>
      <c r="K35" s="184">
        <f t="shared" si="3"/>
        <v>0</v>
      </c>
      <c r="M35" s="187"/>
      <c r="N35" s="182" t="s">
        <v>264</v>
      </c>
      <c r="O35" s="187"/>
      <c r="Q35" s="185">
        <f t="shared" si="0"/>
        <v>0</v>
      </c>
      <c r="R35" s="182" t="s">
        <v>264</v>
      </c>
      <c r="S35" s="185">
        <f t="shared" si="1"/>
        <v>0</v>
      </c>
      <c r="U35" s="184">
        <f t="shared" si="2"/>
        <v>0</v>
      </c>
      <c r="W35" s="187"/>
    </row>
    <row r="36" spans="2:23" ht="26.25" customHeight="1" x14ac:dyDescent="0.8">
      <c r="G36" s="189"/>
    </row>
    <row r="37" spans="2:23" s="183" customFormat="1" ht="26.25" customHeight="1" x14ac:dyDescent="0.8">
      <c r="C37" s="183" t="s">
        <v>316</v>
      </c>
    </row>
    <row r="38" spans="2:23" s="183" customFormat="1" ht="26.25" customHeight="1" x14ac:dyDescent="0.8">
      <c r="C38" s="183" t="s">
        <v>317</v>
      </c>
    </row>
    <row r="39" spans="2:23" s="183" customFormat="1" ht="26.25" customHeight="1" x14ac:dyDescent="0.8">
      <c r="C39" s="183" t="s">
        <v>318</v>
      </c>
    </row>
    <row r="40" spans="2:23" s="183" customFormat="1" ht="26.25" customHeight="1" x14ac:dyDescent="0.8">
      <c r="C40" s="183" t="s">
        <v>319</v>
      </c>
    </row>
    <row r="41" spans="2:23" s="183" customFormat="1" ht="26.25" customHeight="1" x14ac:dyDescent="0.8">
      <c r="C41" s="183" t="s">
        <v>330</v>
      </c>
    </row>
    <row r="42" spans="2:23" s="183" customFormat="1" ht="26.25" customHeight="1" x14ac:dyDescent="0.8">
      <c r="C42" s="183" t="s">
        <v>331</v>
      </c>
    </row>
  </sheetData>
  <mergeCells count="4">
    <mergeCell ref="E4:K4"/>
    <mergeCell ref="W4:W5"/>
    <mergeCell ref="M4:O4"/>
    <mergeCell ref="Q4:U4"/>
  </mergeCells>
  <phoneticPr fontId="11"/>
  <pageMargins left="0.7" right="0.7" top="0.75" bottom="0.75" header="0.3" footer="0.3"/>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G95"/>
  <sheetViews>
    <sheetView view="pageBreakPreview" topLeftCell="B1" zoomScale="40" zoomScaleNormal="55" zoomScaleSheetLayoutView="40" workbookViewId="0">
      <selection activeCell="BI2" sqref="BI2"/>
    </sheetView>
  </sheetViews>
  <sheetFormatPr defaultRowHeight="28" x14ac:dyDescent="0.4"/>
  <cols>
    <col min="1" max="1" width="9" style="211"/>
    <col min="2" max="6" width="5.58203125" style="19" customWidth="1"/>
    <col min="7" max="7" width="5.58203125" style="19" hidden="1" customWidth="1"/>
    <col min="8" max="59" width="5.58203125" style="19" customWidth="1"/>
    <col min="60" max="60" width="5.25" style="19" customWidth="1"/>
    <col min="61" max="273" width="9" style="19"/>
    <col min="274" max="274" width="5.5" style="19" customWidth="1"/>
    <col min="275" max="275" width="7.58203125" style="19" customWidth="1"/>
    <col min="276" max="276" width="2.58203125" style="19" customWidth="1"/>
    <col min="277" max="277" width="5.58203125" style="19" customWidth="1"/>
    <col min="278" max="278" width="7.58203125" style="19" customWidth="1"/>
    <col min="279" max="306" width="2.58203125" style="19" customWidth="1"/>
    <col min="307" max="307" width="5.5" style="19" customWidth="1"/>
    <col min="308" max="308" width="8" style="19" customWidth="1"/>
    <col min="309" max="309" width="7.33203125" style="19" customWidth="1"/>
    <col min="310" max="529" width="9" style="19"/>
    <col min="530" max="530" width="5.5" style="19" customWidth="1"/>
    <col min="531" max="531" width="7.58203125" style="19" customWidth="1"/>
    <col min="532" max="532" width="2.58203125" style="19" customWidth="1"/>
    <col min="533" max="533" width="5.58203125" style="19" customWidth="1"/>
    <col min="534" max="534" width="7.58203125" style="19" customWidth="1"/>
    <col min="535" max="562" width="2.58203125" style="19" customWidth="1"/>
    <col min="563" max="563" width="5.5" style="19" customWidth="1"/>
    <col min="564" max="564" width="8" style="19" customWidth="1"/>
    <col min="565" max="565" width="7.33203125" style="19" customWidth="1"/>
    <col min="566" max="785" width="9" style="19"/>
    <col min="786" max="786" width="5.5" style="19" customWidth="1"/>
    <col min="787" max="787" width="7.58203125" style="19" customWidth="1"/>
    <col min="788" max="788" width="2.58203125" style="19" customWidth="1"/>
    <col min="789" max="789" width="5.58203125" style="19" customWidth="1"/>
    <col min="790" max="790" width="7.58203125" style="19" customWidth="1"/>
    <col min="791" max="818" width="2.58203125" style="19" customWidth="1"/>
    <col min="819" max="819" width="5.5" style="19" customWidth="1"/>
    <col min="820" max="820" width="8" style="19" customWidth="1"/>
    <col min="821" max="821" width="7.33203125" style="19" customWidth="1"/>
    <col min="822" max="1041" width="9" style="19"/>
    <col min="1042" max="1042" width="5.5" style="19" customWidth="1"/>
    <col min="1043" max="1043" width="7.58203125" style="19" customWidth="1"/>
    <col min="1044" max="1044" width="2.58203125" style="19" customWidth="1"/>
    <col min="1045" max="1045" width="5.58203125" style="19" customWidth="1"/>
    <col min="1046" max="1046" width="7.58203125" style="19" customWidth="1"/>
    <col min="1047" max="1074" width="2.58203125" style="19" customWidth="1"/>
    <col min="1075" max="1075" width="5.5" style="19" customWidth="1"/>
    <col min="1076" max="1076" width="8" style="19" customWidth="1"/>
    <col min="1077" max="1077" width="7.33203125" style="19" customWidth="1"/>
    <col min="1078" max="1297" width="9" style="19"/>
    <col min="1298" max="1298" width="5.5" style="19" customWidth="1"/>
    <col min="1299" max="1299" width="7.58203125" style="19" customWidth="1"/>
    <col min="1300" max="1300" width="2.58203125" style="19" customWidth="1"/>
    <col min="1301" max="1301" width="5.58203125" style="19" customWidth="1"/>
    <col min="1302" max="1302" width="7.58203125" style="19" customWidth="1"/>
    <col min="1303" max="1330" width="2.58203125" style="19" customWidth="1"/>
    <col min="1331" max="1331" width="5.5" style="19" customWidth="1"/>
    <col min="1332" max="1332" width="8" style="19" customWidth="1"/>
    <col min="1333" max="1333" width="7.33203125" style="19" customWidth="1"/>
    <col min="1334" max="1553" width="9" style="19"/>
    <col min="1554" max="1554" width="5.5" style="19" customWidth="1"/>
    <col min="1555" max="1555" width="7.58203125" style="19" customWidth="1"/>
    <col min="1556" max="1556" width="2.58203125" style="19" customWidth="1"/>
    <col min="1557" max="1557" width="5.58203125" style="19" customWidth="1"/>
    <col min="1558" max="1558" width="7.58203125" style="19" customWidth="1"/>
    <col min="1559" max="1586" width="2.58203125" style="19" customWidth="1"/>
    <col min="1587" max="1587" width="5.5" style="19" customWidth="1"/>
    <col min="1588" max="1588" width="8" style="19" customWidth="1"/>
    <col min="1589" max="1589" width="7.33203125" style="19" customWidth="1"/>
    <col min="1590" max="1809" width="9" style="19"/>
    <col min="1810" max="1810" width="5.5" style="19" customWidth="1"/>
    <col min="1811" max="1811" width="7.58203125" style="19" customWidth="1"/>
    <col min="1812" max="1812" width="2.58203125" style="19" customWidth="1"/>
    <col min="1813" max="1813" width="5.58203125" style="19" customWidth="1"/>
    <col min="1814" max="1814" width="7.58203125" style="19" customWidth="1"/>
    <col min="1815" max="1842" width="2.58203125" style="19" customWidth="1"/>
    <col min="1843" max="1843" width="5.5" style="19" customWidth="1"/>
    <col min="1844" max="1844" width="8" style="19" customWidth="1"/>
    <col min="1845" max="1845" width="7.33203125" style="19" customWidth="1"/>
    <col min="1846" max="2065" width="9" style="19"/>
    <col min="2066" max="2066" width="5.5" style="19" customWidth="1"/>
    <col min="2067" max="2067" width="7.58203125" style="19" customWidth="1"/>
    <col min="2068" max="2068" width="2.58203125" style="19" customWidth="1"/>
    <col min="2069" max="2069" width="5.58203125" style="19" customWidth="1"/>
    <col min="2070" max="2070" width="7.58203125" style="19" customWidth="1"/>
    <col min="2071" max="2098" width="2.58203125" style="19" customWidth="1"/>
    <col min="2099" max="2099" width="5.5" style="19" customWidth="1"/>
    <col min="2100" max="2100" width="8" style="19" customWidth="1"/>
    <col min="2101" max="2101" width="7.33203125" style="19" customWidth="1"/>
    <col min="2102" max="2321" width="9" style="19"/>
    <col min="2322" max="2322" width="5.5" style="19" customWidth="1"/>
    <col min="2323" max="2323" width="7.58203125" style="19" customWidth="1"/>
    <col min="2324" max="2324" width="2.58203125" style="19" customWidth="1"/>
    <col min="2325" max="2325" width="5.58203125" style="19" customWidth="1"/>
    <col min="2326" max="2326" width="7.58203125" style="19" customWidth="1"/>
    <col min="2327" max="2354" width="2.58203125" style="19" customWidth="1"/>
    <col min="2355" max="2355" width="5.5" style="19" customWidth="1"/>
    <col min="2356" max="2356" width="8" style="19" customWidth="1"/>
    <col min="2357" max="2357" width="7.33203125" style="19" customWidth="1"/>
    <col min="2358" max="2577" width="9" style="19"/>
    <col min="2578" max="2578" width="5.5" style="19" customWidth="1"/>
    <col min="2579" max="2579" width="7.58203125" style="19" customWidth="1"/>
    <col min="2580" max="2580" width="2.58203125" style="19" customWidth="1"/>
    <col min="2581" max="2581" width="5.58203125" style="19" customWidth="1"/>
    <col min="2582" max="2582" width="7.58203125" style="19" customWidth="1"/>
    <col min="2583" max="2610" width="2.58203125" style="19" customWidth="1"/>
    <col min="2611" max="2611" width="5.5" style="19" customWidth="1"/>
    <col min="2612" max="2612" width="8" style="19" customWidth="1"/>
    <col min="2613" max="2613" width="7.33203125" style="19" customWidth="1"/>
    <col min="2614" max="2833" width="9" style="19"/>
    <col min="2834" max="2834" width="5.5" style="19" customWidth="1"/>
    <col min="2835" max="2835" width="7.58203125" style="19" customWidth="1"/>
    <col min="2836" max="2836" width="2.58203125" style="19" customWidth="1"/>
    <col min="2837" max="2837" width="5.58203125" style="19" customWidth="1"/>
    <col min="2838" max="2838" width="7.58203125" style="19" customWidth="1"/>
    <col min="2839" max="2866" width="2.58203125" style="19" customWidth="1"/>
    <col min="2867" max="2867" width="5.5" style="19" customWidth="1"/>
    <col min="2868" max="2868" width="8" style="19" customWidth="1"/>
    <col min="2869" max="2869" width="7.33203125" style="19" customWidth="1"/>
    <col min="2870" max="3089" width="9" style="19"/>
    <col min="3090" max="3090" width="5.5" style="19" customWidth="1"/>
    <col min="3091" max="3091" width="7.58203125" style="19" customWidth="1"/>
    <col min="3092" max="3092" width="2.58203125" style="19" customWidth="1"/>
    <col min="3093" max="3093" width="5.58203125" style="19" customWidth="1"/>
    <col min="3094" max="3094" width="7.58203125" style="19" customWidth="1"/>
    <col min="3095" max="3122" width="2.58203125" style="19" customWidth="1"/>
    <col min="3123" max="3123" width="5.5" style="19" customWidth="1"/>
    <col min="3124" max="3124" width="8" style="19" customWidth="1"/>
    <col min="3125" max="3125" width="7.33203125" style="19" customWidth="1"/>
    <col min="3126" max="3345" width="9" style="19"/>
    <col min="3346" max="3346" width="5.5" style="19" customWidth="1"/>
    <col min="3347" max="3347" width="7.58203125" style="19" customWidth="1"/>
    <col min="3348" max="3348" width="2.58203125" style="19" customWidth="1"/>
    <col min="3349" max="3349" width="5.58203125" style="19" customWidth="1"/>
    <col min="3350" max="3350" width="7.58203125" style="19" customWidth="1"/>
    <col min="3351" max="3378" width="2.58203125" style="19" customWidth="1"/>
    <col min="3379" max="3379" width="5.5" style="19" customWidth="1"/>
    <col min="3380" max="3380" width="8" style="19" customWidth="1"/>
    <col min="3381" max="3381" width="7.33203125" style="19" customWidth="1"/>
    <col min="3382" max="3601" width="9" style="19"/>
    <col min="3602" max="3602" width="5.5" style="19" customWidth="1"/>
    <col min="3603" max="3603" width="7.58203125" style="19" customWidth="1"/>
    <col min="3604" max="3604" width="2.58203125" style="19" customWidth="1"/>
    <col min="3605" max="3605" width="5.58203125" style="19" customWidth="1"/>
    <col min="3606" max="3606" width="7.58203125" style="19" customWidth="1"/>
    <col min="3607" max="3634" width="2.58203125" style="19" customWidth="1"/>
    <col min="3635" max="3635" width="5.5" style="19" customWidth="1"/>
    <col min="3636" max="3636" width="8" style="19" customWidth="1"/>
    <col min="3637" max="3637" width="7.33203125" style="19" customWidth="1"/>
    <col min="3638" max="3857" width="9" style="19"/>
    <col min="3858" max="3858" width="5.5" style="19" customWidth="1"/>
    <col min="3859" max="3859" width="7.58203125" style="19" customWidth="1"/>
    <col min="3860" max="3860" width="2.58203125" style="19" customWidth="1"/>
    <col min="3861" max="3861" width="5.58203125" style="19" customWidth="1"/>
    <col min="3862" max="3862" width="7.58203125" style="19" customWidth="1"/>
    <col min="3863" max="3890" width="2.58203125" style="19" customWidth="1"/>
    <col min="3891" max="3891" width="5.5" style="19" customWidth="1"/>
    <col min="3892" max="3892" width="8" style="19" customWidth="1"/>
    <col min="3893" max="3893" width="7.33203125" style="19" customWidth="1"/>
    <col min="3894" max="4113" width="9" style="19"/>
    <col min="4114" max="4114" width="5.5" style="19" customWidth="1"/>
    <col min="4115" max="4115" width="7.58203125" style="19" customWidth="1"/>
    <col min="4116" max="4116" width="2.58203125" style="19" customWidth="1"/>
    <col min="4117" max="4117" width="5.58203125" style="19" customWidth="1"/>
    <col min="4118" max="4118" width="7.58203125" style="19" customWidth="1"/>
    <col min="4119" max="4146" width="2.58203125" style="19" customWidth="1"/>
    <col min="4147" max="4147" width="5.5" style="19" customWidth="1"/>
    <col min="4148" max="4148" width="8" style="19" customWidth="1"/>
    <col min="4149" max="4149" width="7.33203125" style="19" customWidth="1"/>
    <col min="4150" max="4369" width="9" style="19"/>
    <col min="4370" max="4370" width="5.5" style="19" customWidth="1"/>
    <col min="4371" max="4371" width="7.58203125" style="19" customWidth="1"/>
    <col min="4372" max="4372" width="2.58203125" style="19" customWidth="1"/>
    <col min="4373" max="4373" width="5.58203125" style="19" customWidth="1"/>
    <col min="4374" max="4374" width="7.58203125" style="19" customWidth="1"/>
    <col min="4375" max="4402" width="2.58203125" style="19" customWidth="1"/>
    <col min="4403" max="4403" width="5.5" style="19" customWidth="1"/>
    <col min="4404" max="4404" width="8" style="19" customWidth="1"/>
    <col min="4405" max="4405" width="7.33203125" style="19" customWidth="1"/>
    <col min="4406" max="4625" width="9" style="19"/>
    <col min="4626" max="4626" width="5.5" style="19" customWidth="1"/>
    <col min="4627" max="4627" width="7.58203125" style="19" customWidth="1"/>
    <col min="4628" max="4628" width="2.58203125" style="19" customWidth="1"/>
    <col min="4629" max="4629" width="5.58203125" style="19" customWidth="1"/>
    <col min="4630" max="4630" width="7.58203125" style="19" customWidth="1"/>
    <col min="4631" max="4658" width="2.58203125" style="19" customWidth="1"/>
    <col min="4659" max="4659" width="5.5" style="19" customWidth="1"/>
    <col min="4660" max="4660" width="8" style="19" customWidth="1"/>
    <col min="4661" max="4661" width="7.33203125" style="19" customWidth="1"/>
    <col min="4662" max="4881" width="9" style="19"/>
    <col min="4882" max="4882" width="5.5" style="19" customWidth="1"/>
    <col min="4883" max="4883" width="7.58203125" style="19" customWidth="1"/>
    <col min="4884" max="4884" width="2.58203125" style="19" customWidth="1"/>
    <col min="4885" max="4885" width="5.58203125" style="19" customWidth="1"/>
    <col min="4886" max="4886" width="7.58203125" style="19" customWidth="1"/>
    <col min="4887" max="4914" width="2.58203125" style="19" customWidth="1"/>
    <col min="4915" max="4915" width="5.5" style="19" customWidth="1"/>
    <col min="4916" max="4916" width="8" style="19" customWidth="1"/>
    <col min="4917" max="4917" width="7.33203125" style="19" customWidth="1"/>
    <col min="4918" max="5137" width="9" style="19"/>
    <col min="5138" max="5138" width="5.5" style="19" customWidth="1"/>
    <col min="5139" max="5139" width="7.58203125" style="19" customWidth="1"/>
    <col min="5140" max="5140" width="2.58203125" style="19" customWidth="1"/>
    <col min="5141" max="5141" width="5.58203125" style="19" customWidth="1"/>
    <col min="5142" max="5142" width="7.58203125" style="19" customWidth="1"/>
    <col min="5143" max="5170" width="2.58203125" style="19" customWidth="1"/>
    <col min="5171" max="5171" width="5.5" style="19" customWidth="1"/>
    <col min="5172" max="5172" width="8" style="19" customWidth="1"/>
    <col min="5173" max="5173" width="7.33203125" style="19" customWidth="1"/>
    <col min="5174" max="5393" width="9" style="19"/>
    <col min="5394" max="5394" width="5.5" style="19" customWidth="1"/>
    <col min="5395" max="5395" width="7.58203125" style="19" customWidth="1"/>
    <col min="5396" max="5396" width="2.58203125" style="19" customWidth="1"/>
    <col min="5397" max="5397" width="5.58203125" style="19" customWidth="1"/>
    <col min="5398" max="5398" width="7.58203125" style="19" customWidth="1"/>
    <col min="5399" max="5426" width="2.58203125" style="19" customWidth="1"/>
    <col min="5427" max="5427" width="5.5" style="19" customWidth="1"/>
    <col min="5428" max="5428" width="8" style="19" customWidth="1"/>
    <col min="5429" max="5429" width="7.33203125" style="19" customWidth="1"/>
    <col min="5430" max="5649" width="9" style="19"/>
    <col min="5650" max="5650" width="5.5" style="19" customWidth="1"/>
    <col min="5651" max="5651" width="7.58203125" style="19" customWidth="1"/>
    <col min="5652" max="5652" width="2.58203125" style="19" customWidth="1"/>
    <col min="5653" max="5653" width="5.58203125" style="19" customWidth="1"/>
    <col min="5654" max="5654" width="7.58203125" style="19" customWidth="1"/>
    <col min="5655" max="5682" width="2.58203125" style="19" customWidth="1"/>
    <col min="5683" max="5683" width="5.5" style="19" customWidth="1"/>
    <col min="5684" max="5684" width="8" style="19" customWidth="1"/>
    <col min="5685" max="5685" width="7.33203125" style="19" customWidth="1"/>
    <col min="5686" max="5905" width="9" style="19"/>
    <col min="5906" max="5906" width="5.5" style="19" customWidth="1"/>
    <col min="5907" max="5907" width="7.58203125" style="19" customWidth="1"/>
    <col min="5908" max="5908" width="2.58203125" style="19" customWidth="1"/>
    <col min="5909" max="5909" width="5.58203125" style="19" customWidth="1"/>
    <col min="5910" max="5910" width="7.58203125" style="19" customWidth="1"/>
    <col min="5911" max="5938" width="2.58203125" style="19" customWidth="1"/>
    <col min="5939" max="5939" width="5.5" style="19" customWidth="1"/>
    <col min="5940" max="5940" width="8" style="19" customWidth="1"/>
    <col min="5941" max="5941" width="7.33203125" style="19" customWidth="1"/>
    <col min="5942" max="6161" width="9" style="19"/>
    <col min="6162" max="6162" width="5.5" style="19" customWidth="1"/>
    <col min="6163" max="6163" width="7.58203125" style="19" customWidth="1"/>
    <col min="6164" max="6164" width="2.58203125" style="19" customWidth="1"/>
    <col min="6165" max="6165" width="5.58203125" style="19" customWidth="1"/>
    <col min="6166" max="6166" width="7.58203125" style="19" customWidth="1"/>
    <col min="6167" max="6194" width="2.58203125" style="19" customWidth="1"/>
    <col min="6195" max="6195" width="5.5" style="19" customWidth="1"/>
    <col min="6196" max="6196" width="8" style="19" customWidth="1"/>
    <col min="6197" max="6197" width="7.33203125" style="19" customWidth="1"/>
    <col min="6198" max="6417" width="9" style="19"/>
    <col min="6418" max="6418" width="5.5" style="19" customWidth="1"/>
    <col min="6419" max="6419" width="7.58203125" style="19" customWidth="1"/>
    <col min="6420" max="6420" width="2.58203125" style="19" customWidth="1"/>
    <col min="6421" max="6421" width="5.58203125" style="19" customWidth="1"/>
    <col min="6422" max="6422" width="7.58203125" style="19" customWidth="1"/>
    <col min="6423" max="6450" width="2.58203125" style="19" customWidth="1"/>
    <col min="6451" max="6451" width="5.5" style="19" customWidth="1"/>
    <col min="6452" max="6452" width="8" style="19" customWidth="1"/>
    <col min="6453" max="6453" width="7.33203125" style="19" customWidth="1"/>
    <col min="6454" max="6673" width="9" style="19"/>
    <col min="6674" max="6674" width="5.5" style="19" customWidth="1"/>
    <col min="6675" max="6675" width="7.58203125" style="19" customWidth="1"/>
    <col min="6676" max="6676" width="2.58203125" style="19" customWidth="1"/>
    <col min="6677" max="6677" width="5.58203125" style="19" customWidth="1"/>
    <col min="6678" max="6678" width="7.58203125" style="19" customWidth="1"/>
    <col min="6679" max="6706" width="2.58203125" style="19" customWidth="1"/>
    <col min="6707" max="6707" width="5.5" style="19" customWidth="1"/>
    <col min="6708" max="6708" width="8" style="19" customWidth="1"/>
    <col min="6709" max="6709" width="7.33203125" style="19" customWidth="1"/>
    <col min="6710" max="6929" width="9" style="19"/>
    <col min="6930" max="6930" width="5.5" style="19" customWidth="1"/>
    <col min="6931" max="6931" width="7.58203125" style="19" customWidth="1"/>
    <col min="6932" max="6932" width="2.58203125" style="19" customWidth="1"/>
    <col min="6933" max="6933" width="5.58203125" style="19" customWidth="1"/>
    <col min="6934" max="6934" width="7.58203125" style="19" customWidth="1"/>
    <col min="6935" max="6962" width="2.58203125" style="19" customWidth="1"/>
    <col min="6963" max="6963" width="5.5" style="19" customWidth="1"/>
    <col min="6964" max="6964" width="8" style="19" customWidth="1"/>
    <col min="6965" max="6965" width="7.33203125" style="19" customWidth="1"/>
    <col min="6966" max="7185" width="9" style="19"/>
    <col min="7186" max="7186" width="5.5" style="19" customWidth="1"/>
    <col min="7187" max="7187" width="7.58203125" style="19" customWidth="1"/>
    <col min="7188" max="7188" width="2.58203125" style="19" customWidth="1"/>
    <col min="7189" max="7189" width="5.58203125" style="19" customWidth="1"/>
    <col min="7190" max="7190" width="7.58203125" style="19" customWidth="1"/>
    <col min="7191" max="7218" width="2.58203125" style="19" customWidth="1"/>
    <col min="7219" max="7219" width="5.5" style="19" customWidth="1"/>
    <col min="7220" max="7220" width="8" style="19" customWidth="1"/>
    <col min="7221" max="7221" width="7.33203125" style="19" customWidth="1"/>
    <col min="7222" max="7441" width="9" style="19"/>
    <col min="7442" max="7442" width="5.5" style="19" customWidth="1"/>
    <col min="7443" max="7443" width="7.58203125" style="19" customWidth="1"/>
    <col min="7444" max="7444" width="2.58203125" style="19" customWidth="1"/>
    <col min="7445" max="7445" width="5.58203125" style="19" customWidth="1"/>
    <col min="7446" max="7446" width="7.58203125" style="19" customWidth="1"/>
    <col min="7447" max="7474" width="2.58203125" style="19" customWidth="1"/>
    <col min="7475" max="7475" width="5.5" style="19" customWidth="1"/>
    <col min="7476" max="7476" width="8" style="19" customWidth="1"/>
    <col min="7477" max="7477" width="7.33203125" style="19" customWidth="1"/>
    <col min="7478" max="7697" width="9" style="19"/>
    <col min="7698" max="7698" width="5.5" style="19" customWidth="1"/>
    <col min="7699" max="7699" width="7.58203125" style="19" customWidth="1"/>
    <col min="7700" max="7700" width="2.58203125" style="19" customWidth="1"/>
    <col min="7701" max="7701" width="5.58203125" style="19" customWidth="1"/>
    <col min="7702" max="7702" width="7.58203125" style="19" customWidth="1"/>
    <col min="7703" max="7730" width="2.58203125" style="19" customWidth="1"/>
    <col min="7731" max="7731" width="5.5" style="19" customWidth="1"/>
    <col min="7732" max="7732" width="8" style="19" customWidth="1"/>
    <col min="7733" max="7733" width="7.33203125" style="19" customWidth="1"/>
    <col min="7734" max="7953" width="9" style="19"/>
    <col min="7954" max="7954" width="5.5" style="19" customWidth="1"/>
    <col min="7955" max="7955" width="7.58203125" style="19" customWidth="1"/>
    <col min="7956" max="7956" width="2.58203125" style="19" customWidth="1"/>
    <col min="7957" max="7957" width="5.58203125" style="19" customWidth="1"/>
    <col min="7958" max="7958" width="7.58203125" style="19" customWidth="1"/>
    <col min="7959" max="7986" width="2.58203125" style="19" customWidth="1"/>
    <col min="7987" max="7987" width="5.5" style="19" customWidth="1"/>
    <col min="7988" max="7988" width="8" style="19" customWidth="1"/>
    <col min="7989" max="7989" width="7.33203125" style="19" customWidth="1"/>
    <col min="7990" max="8209" width="9" style="19"/>
    <col min="8210" max="8210" width="5.5" style="19" customWidth="1"/>
    <col min="8211" max="8211" width="7.58203125" style="19" customWidth="1"/>
    <col min="8212" max="8212" width="2.58203125" style="19" customWidth="1"/>
    <col min="8213" max="8213" width="5.58203125" style="19" customWidth="1"/>
    <col min="8214" max="8214" width="7.58203125" style="19" customWidth="1"/>
    <col min="8215" max="8242" width="2.58203125" style="19" customWidth="1"/>
    <col min="8243" max="8243" width="5.5" style="19" customWidth="1"/>
    <col min="8244" max="8244" width="8" style="19" customWidth="1"/>
    <col min="8245" max="8245" width="7.33203125" style="19" customWidth="1"/>
    <col min="8246" max="8465" width="9" style="19"/>
    <col min="8466" max="8466" width="5.5" style="19" customWidth="1"/>
    <col min="8467" max="8467" width="7.58203125" style="19" customWidth="1"/>
    <col min="8468" max="8468" width="2.58203125" style="19" customWidth="1"/>
    <col min="8469" max="8469" width="5.58203125" style="19" customWidth="1"/>
    <col min="8470" max="8470" width="7.58203125" style="19" customWidth="1"/>
    <col min="8471" max="8498" width="2.58203125" style="19" customWidth="1"/>
    <col min="8499" max="8499" width="5.5" style="19" customWidth="1"/>
    <col min="8500" max="8500" width="8" style="19" customWidth="1"/>
    <col min="8501" max="8501" width="7.33203125" style="19" customWidth="1"/>
    <col min="8502" max="8721" width="9" style="19"/>
    <col min="8722" max="8722" width="5.5" style="19" customWidth="1"/>
    <col min="8723" max="8723" width="7.58203125" style="19" customWidth="1"/>
    <col min="8724" max="8724" width="2.58203125" style="19" customWidth="1"/>
    <col min="8725" max="8725" width="5.58203125" style="19" customWidth="1"/>
    <col min="8726" max="8726" width="7.58203125" style="19" customWidth="1"/>
    <col min="8727" max="8754" width="2.58203125" style="19" customWidth="1"/>
    <col min="8755" max="8755" width="5.5" style="19" customWidth="1"/>
    <col min="8756" max="8756" width="8" style="19" customWidth="1"/>
    <col min="8757" max="8757" width="7.33203125" style="19" customWidth="1"/>
    <col min="8758" max="8977" width="9" style="19"/>
    <col min="8978" max="8978" width="5.5" style="19" customWidth="1"/>
    <col min="8979" max="8979" width="7.58203125" style="19" customWidth="1"/>
    <col min="8980" max="8980" width="2.58203125" style="19" customWidth="1"/>
    <col min="8981" max="8981" width="5.58203125" style="19" customWidth="1"/>
    <col min="8982" max="8982" width="7.58203125" style="19" customWidth="1"/>
    <col min="8983" max="9010" width="2.58203125" style="19" customWidth="1"/>
    <col min="9011" max="9011" width="5.5" style="19" customWidth="1"/>
    <col min="9012" max="9012" width="8" style="19" customWidth="1"/>
    <col min="9013" max="9013" width="7.33203125" style="19" customWidth="1"/>
    <col min="9014" max="9233" width="9" style="19"/>
    <col min="9234" max="9234" width="5.5" style="19" customWidth="1"/>
    <col min="9235" max="9235" width="7.58203125" style="19" customWidth="1"/>
    <col min="9236" max="9236" width="2.58203125" style="19" customWidth="1"/>
    <col min="9237" max="9237" width="5.58203125" style="19" customWidth="1"/>
    <col min="9238" max="9238" width="7.58203125" style="19" customWidth="1"/>
    <col min="9239" max="9266" width="2.58203125" style="19" customWidth="1"/>
    <col min="9267" max="9267" width="5.5" style="19" customWidth="1"/>
    <col min="9268" max="9268" width="8" style="19" customWidth="1"/>
    <col min="9269" max="9269" width="7.33203125" style="19" customWidth="1"/>
    <col min="9270" max="9489" width="9" style="19"/>
    <col min="9490" max="9490" width="5.5" style="19" customWidth="1"/>
    <col min="9491" max="9491" width="7.58203125" style="19" customWidth="1"/>
    <col min="9492" max="9492" width="2.58203125" style="19" customWidth="1"/>
    <col min="9493" max="9493" width="5.58203125" style="19" customWidth="1"/>
    <col min="9494" max="9494" width="7.58203125" style="19" customWidth="1"/>
    <col min="9495" max="9522" width="2.58203125" style="19" customWidth="1"/>
    <col min="9523" max="9523" width="5.5" style="19" customWidth="1"/>
    <col min="9524" max="9524" width="8" style="19" customWidth="1"/>
    <col min="9525" max="9525" width="7.33203125" style="19" customWidth="1"/>
    <col min="9526" max="9745" width="9" style="19"/>
    <col min="9746" max="9746" width="5.5" style="19" customWidth="1"/>
    <col min="9747" max="9747" width="7.58203125" style="19" customWidth="1"/>
    <col min="9748" max="9748" width="2.58203125" style="19" customWidth="1"/>
    <col min="9749" max="9749" width="5.58203125" style="19" customWidth="1"/>
    <col min="9750" max="9750" width="7.58203125" style="19" customWidth="1"/>
    <col min="9751" max="9778" width="2.58203125" style="19" customWidth="1"/>
    <col min="9779" max="9779" width="5.5" style="19" customWidth="1"/>
    <col min="9780" max="9780" width="8" style="19" customWidth="1"/>
    <col min="9781" max="9781" width="7.33203125" style="19" customWidth="1"/>
    <col min="9782" max="10001" width="9" style="19"/>
    <col min="10002" max="10002" width="5.5" style="19" customWidth="1"/>
    <col min="10003" max="10003" width="7.58203125" style="19" customWidth="1"/>
    <col min="10004" max="10004" width="2.58203125" style="19" customWidth="1"/>
    <col min="10005" max="10005" width="5.58203125" style="19" customWidth="1"/>
    <col min="10006" max="10006" width="7.58203125" style="19" customWidth="1"/>
    <col min="10007" max="10034" width="2.58203125" style="19" customWidth="1"/>
    <col min="10035" max="10035" width="5.5" style="19" customWidth="1"/>
    <col min="10036" max="10036" width="8" style="19" customWidth="1"/>
    <col min="10037" max="10037" width="7.33203125" style="19" customWidth="1"/>
    <col min="10038" max="10257" width="9" style="19"/>
    <col min="10258" max="10258" width="5.5" style="19" customWidth="1"/>
    <col min="10259" max="10259" width="7.58203125" style="19" customWidth="1"/>
    <col min="10260" max="10260" width="2.58203125" style="19" customWidth="1"/>
    <col min="10261" max="10261" width="5.58203125" style="19" customWidth="1"/>
    <col min="10262" max="10262" width="7.58203125" style="19" customWidth="1"/>
    <col min="10263" max="10290" width="2.58203125" style="19" customWidth="1"/>
    <col min="10291" max="10291" width="5.5" style="19" customWidth="1"/>
    <col min="10292" max="10292" width="8" style="19" customWidth="1"/>
    <col min="10293" max="10293" width="7.33203125" style="19" customWidth="1"/>
    <col min="10294" max="10513" width="9" style="19"/>
    <col min="10514" max="10514" width="5.5" style="19" customWidth="1"/>
    <col min="10515" max="10515" width="7.58203125" style="19" customWidth="1"/>
    <col min="10516" max="10516" width="2.58203125" style="19" customWidth="1"/>
    <col min="10517" max="10517" width="5.58203125" style="19" customWidth="1"/>
    <col min="10518" max="10518" width="7.58203125" style="19" customWidth="1"/>
    <col min="10519" max="10546" width="2.58203125" style="19" customWidth="1"/>
    <col min="10547" max="10547" width="5.5" style="19" customWidth="1"/>
    <col min="10548" max="10548" width="8" style="19" customWidth="1"/>
    <col min="10549" max="10549" width="7.33203125" style="19" customWidth="1"/>
    <col min="10550" max="10769" width="9" style="19"/>
    <col min="10770" max="10770" width="5.5" style="19" customWidth="1"/>
    <col min="10771" max="10771" width="7.58203125" style="19" customWidth="1"/>
    <col min="10772" max="10772" width="2.58203125" style="19" customWidth="1"/>
    <col min="10773" max="10773" width="5.58203125" style="19" customWidth="1"/>
    <col min="10774" max="10774" width="7.58203125" style="19" customWidth="1"/>
    <col min="10775" max="10802" width="2.58203125" style="19" customWidth="1"/>
    <col min="10803" max="10803" width="5.5" style="19" customWidth="1"/>
    <col min="10804" max="10804" width="8" style="19" customWidth="1"/>
    <col min="10805" max="10805" width="7.33203125" style="19" customWidth="1"/>
    <col min="10806" max="11025" width="9" style="19"/>
    <col min="11026" max="11026" width="5.5" style="19" customWidth="1"/>
    <col min="11027" max="11027" width="7.58203125" style="19" customWidth="1"/>
    <col min="11028" max="11028" width="2.58203125" style="19" customWidth="1"/>
    <col min="11029" max="11029" width="5.58203125" style="19" customWidth="1"/>
    <col min="11030" max="11030" width="7.58203125" style="19" customWidth="1"/>
    <col min="11031" max="11058" width="2.58203125" style="19" customWidth="1"/>
    <col min="11059" max="11059" width="5.5" style="19" customWidth="1"/>
    <col min="11060" max="11060" width="8" style="19" customWidth="1"/>
    <col min="11061" max="11061" width="7.33203125" style="19" customWidth="1"/>
    <col min="11062" max="11281" width="9" style="19"/>
    <col min="11282" max="11282" width="5.5" style="19" customWidth="1"/>
    <col min="11283" max="11283" width="7.58203125" style="19" customWidth="1"/>
    <col min="11284" max="11284" width="2.58203125" style="19" customWidth="1"/>
    <col min="11285" max="11285" width="5.58203125" style="19" customWidth="1"/>
    <col min="11286" max="11286" width="7.58203125" style="19" customWidth="1"/>
    <col min="11287" max="11314" width="2.58203125" style="19" customWidth="1"/>
    <col min="11315" max="11315" width="5.5" style="19" customWidth="1"/>
    <col min="11316" max="11316" width="8" style="19" customWidth="1"/>
    <col min="11317" max="11317" width="7.33203125" style="19" customWidth="1"/>
    <col min="11318" max="11537" width="9" style="19"/>
    <col min="11538" max="11538" width="5.5" style="19" customWidth="1"/>
    <col min="11539" max="11539" width="7.58203125" style="19" customWidth="1"/>
    <col min="11540" max="11540" width="2.58203125" style="19" customWidth="1"/>
    <col min="11541" max="11541" width="5.58203125" style="19" customWidth="1"/>
    <col min="11542" max="11542" width="7.58203125" style="19" customWidth="1"/>
    <col min="11543" max="11570" width="2.58203125" style="19" customWidth="1"/>
    <col min="11571" max="11571" width="5.5" style="19" customWidth="1"/>
    <col min="11572" max="11572" width="8" style="19" customWidth="1"/>
    <col min="11573" max="11573" width="7.33203125" style="19" customWidth="1"/>
    <col min="11574" max="11793" width="9" style="19"/>
    <col min="11794" max="11794" width="5.5" style="19" customWidth="1"/>
    <col min="11795" max="11795" width="7.58203125" style="19" customWidth="1"/>
    <col min="11796" max="11796" width="2.58203125" style="19" customWidth="1"/>
    <col min="11797" max="11797" width="5.58203125" style="19" customWidth="1"/>
    <col min="11798" max="11798" width="7.58203125" style="19" customWidth="1"/>
    <col min="11799" max="11826" width="2.58203125" style="19" customWidth="1"/>
    <col min="11827" max="11827" width="5.5" style="19" customWidth="1"/>
    <col min="11828" max="11828" width="8" style="19" customWidth="1"/>
    <col min="11829" max="11829" width="7.33203125" style="19" customWidth="1"/>
    <col min="11830" max="12049" width="9" style="19"/>
    <col min="12050" max="12050" width="5.5" style="19" customWidth="1"/>
    <col min="12051" max="12051" width="7.58203125" style="19" customWidth="1"/>
    <col min="12052" max="12052" width="2.58203125" style="19" customWidth="1"/>
    <col min="12053" max="12053" width="5.58203125" style="19" customWidth="1"/>
    <col min="12054" max="12054" width="7.58203125" style="19" customWidth="1"/>
    <col min="12055" max="12082" width="2.58203125" style="19" customWidth="1"/>
    <col min="12083" max="12083" width="5.5" style="19" customWidth="1"/>
    <col min="12084" max="12084" width="8" style="19" customWidth="1"/>
    <col min="12085" max="12085" width="7.33203125" style="19" customWidth="1"/>
    <col min="12086" max="12305" width="9" style="19"/>
    <col min="12306" max="12306" width="5.5" style="19" customWidth="1"/>
    <col min="12307" max="12307" width="7.58203125" style="19" customWidth="1"/>
    <col min="12308" max="12308" width="2.58203125" style="19" customWidth="1"/>
    <col min="12309" max="12309" width="5.58203125" style="19" customWidth="1"/>
    <col min="12310" max="12310" width="7.58203125" style="19" customWidth="1"/>
    <col min="12311" max="12338" width="2.58203125" style="19" customWidth="1"/>
    <col min="12339" max="12339" width="5.5" style="19" customWidth="1"/>
    <col min="12340" max="12340" width="8" style="19" customWidth="1"/>
    <col min="12341" max="12341" width="7.33203125" style="19" customWidth="1"/>
    <col min="12342" max="12561" width="9" style="19"/>
    <col min="12562" max="12562" width="5.5" style="19" customWidth="1"/>
    <col min="12563" max="12563" width="7.58203125" style="19" customWidth="1"/>
    <col min="12564" max="12564" width="2.58203125" style="19" customWidth="1"/>
    <col min="12565" max="12565" width="5.58203125" style="19" customWidth="1"/>
    <col min="12566" max="12566" width="7.58203125" style="19" customWidth="1"/>
    <col min="12567" max="12594" width="2.58203125" style="19" customWidth="1"/>
    <col min="12595" max="12595" width="5.5" style="19" customWidth="1"/>
    <col min="12596" max="12596" width="8" style="19" customWidth="1"/>
    <col min="12597" max="12597" width="7.33203125" style="19" customWidth="1"/>
    <col min="12598" max="12817" width="9" style="19"/>
    <col min="12818" max="12818" width="5.5" style="19" customWidth="1"/>
    <col min="12819" max="12819" width="7.58203125" style="19" customWidth="1"/>
    <col min="12820" max="12820" width="2.58203125" style="19" customWidth="1"/>
    <col min="12821" max="12821" width="5.58203125" style="19" customWidth="1"/>
    <col min="12822" max="12822" width="7.58203125" style="19" customWidth="1"/>
    <col min="12823" max="12850" width="2.58203125" style="19" customWidth="1"/>
    <col min="12851" max="12851" width="5.5" style="19" customWidth="1"/>
    <col min="12852" max="12852" width="8" style="19" customWidth="1"/>
    <col min="12853" max="12853" width="7.33203125" style="19" customWidth="1"/>
    <col min="12854" max="13073" width="9" style="19"/>
    <col min="13074" max="13074" width="5.5" style="19" customWidth="1"/>
    <col min="13075" max="13075" width="7.58203125" style="19" customWidth="1"/>
    <col min="13076" max="13076" width="2.58203125" style="19" customWidth="1"/>
    <col min="13077" max="13077" width="5.58203125" style="19" customWidth="1"/>
    <col min="13078" max="13078" width="7.58203125" style="19" customWidth="1"/>
    <col min="13079" max="13106" width="2.58203125" style="19" customWidth="1"/>
    <col min="13107" max="13107" width="5.5" style="19" customWidth="1"/>
    <col min="13108" max="13108" width="8" style="19" customWidth="1"/>
    <col min="13109" max="13109" width="7.33203125" style="19" customWidth="1"/>
    <col min="13110" max="13329" width="9" style="19"/>
    <col min="13330" max="13330" width="5.5" style="19" customWidth="1"/>
    <col min="13331" max="13331" width="7.58203125" style="19" customWidth="1"/>
    <col min="13332" max="13332" width="2.58203125" style="19" customWidth="1"/>
    <col min="13333" max="13333" width="5.58203125" style="19" customWidth="1"/>
    <col min="13334" max="13334" width="7.58203125" style="19" customWidth="1"/>
    <col min="13335" max="13362" width="2.58203125" style="19" customWidth="1"/>
    <col min="13363" max="13363" width="5.5" style="19" customWidth="1"/>
    <col min="13364" max="13364" width="8" style="19" customWidth="1"/>
    <col min="13365" max="13365" width="7.33203125" style="19" customWidth="1"/>
    <col min="13366" max="13585" width="9" style="19"/>
    <col min="13586" max="13586" width="5.5" style="19" customWidth="1"/>
    <col min="13587" max="13587" width="7.58203125" style="19" customWidth="1"/>
    <col min="13588" max="13588" width="2.58203125" style="19" customWidth="1"/>
    <col min="13589" max="13589" width="5.58203125" style="19" customWidth="1"/>
    <col min="13590" max="13590" width="7.58203125" style="19" customWidth="1"/>
    <col min="13591" max="13618" width="2.58203125" style="19" customWidth="1"/>
    <col min="13619" max="13619" width="5.5" style="19" customWidth="1"/>
    <col min="13620" max="13620" width="8" style="19" customWidth="1"/>
    <col min="13621" max="13621" width="7.33203125" style="19" customWidth="1"/>
    <col min="13622" max="13841" width="9" style="19"/>
    <col min="13842" max="13842" width="5.5" style="19" customWidth="1"/>
    <col min="13843" max="13843" width="7.58203125" style="19" customWidth="1"/>
    <col min="13844" max="13844" width="2.58203125" style="19" customWidth="1"/>
    <col min="13845" max="13845" width="5.58203125" style="19" customWidth="1"/>
    <col min="13846" max="13846" width="7.58203125" style="19" customWidth="1"/>
    <col min="13847" max="13874" width="2.58203125" style="19" customWidth="1"/>
    <col min="13875" max="13875" width="5.5" style="19" customWidth="1"/>
    <col min="13876" max="13876" width="8" style="19" customWidth="1"/>
    <col min="13877" max="13877" width="7.33203125" style="19" customWidth="1"/>
    <col min="13878" max="14097" width="9" style="19"/>
    <col min="14098" max="14098" width="5.5" style="19" customWidth="1"/>
    <col min="14099" max="14099" width="7.58203125" style="19" customWidth="1"/>
    <col min="14100" max="14100" width="2.58203125" style="19" customWidth="1"/>
    <col min="14101" max="14101" width="5.58203125" style="19" customWidth="1"/>
    <col min="14102" max="14102" width="7.58203125" style="19" customWidth="1"/>
    <col min="14103" max="14130" width="2.58203125" style="19" customWidth="1"/>
    <col min="14131" max="14131" width="5.5" style="19" customWidth="1"/>
    <col min="14132" max="14132" width="8" style="19" customWidth="1"/>
    <col min="14133" max="14133" width="7.33203125" style="19" customWidth="1"/>
    <col min="14134" max="14353" width="9" style="19"/>
    <col min="14354" max="14354" width="5.5" style="19" customWidth="1"/>
    <col min="14355" max="14355" width="7.58203125" style="19" customWidth="1"/>
    <col min="14356" max="14356" width="2.58203125" style="19" customWidth="1"/>
    <col min="14357" max="14357" width="5.58203125" style="19" customWidth="1"/>
    <col min="14358" max="14358" width="7.58203125" style="19" customWidth="1"/>
    <col min="14359" max="14386" width="2.58203125" style="19" customWidth="1"/>
    <col min="14387" max="14387" width="5.5" style="19" customWidth="1"/>
    <col min="14388" max="14388" width="8" style="19" customWidth="1"/>
    <col min="14389" max="14389" width="7.33203125" style="19" customWidth="1"/>
    <col min="14390" max="14609" width="9" style="19"/>
    <col min="14610" max="14610" width="5.5" style="19" customWidth="1"/>
    <col min="14611" max="14611" width="7.58203125" style="19" customWidth="1"/>
    <col min="14612" max="14612" width="2.58203125" style="19" customWidth="1"/>
    <col min="14613" max="14613" width="5.58203125" style="19" customWidth="1"/>
    <col min="14614" max="14614" width="7.58203125" style="19" customWidth="1"/>
    <col min="14615" max="14642" width="2.58203125" style="19" customWidth="1"/>
    <col min="14643" max="14643" width="5.5" style="19" customWidth="1"/>
    <col min="14644" max="14644" width="8" style="19" customWidth="1"/>
    <col min="14645" max="14645" width="7.33203125" style="19" customWidth="1"/>
    <col min="14646" max="14865" width="9" style="19"/>
    <col min="14866" max="14866" width="5.5" style="19" customWidth="1"/>
    <col min="14867" max="14867" width="7.58203125" style="19" customWidth="1"/>
    <col min="14868" max="14868" width="2.58203125" style="19" customWidth="1"/>
    <col min="14869" max="14869" width="5.58203125" style="19" customWidth="1"/>
    <col min="14870" max="14870" width="7.58203125" style="19" customWidth="1"/>
    <col min="14871" max="14898" width="2.58203125" style="19" customWidth="1"/>
    <col min="14899" max="14899" width="5.5" style="19" customWidth="1"/>
    <col min="14900" max="14900" width="8" style="19" customWidth="1"/>
    <col min="14901" max="14901" width="7.33203125" style="19" customWidth="1"/>
    <col min="14902" max="15121" width="9" style="19"/>
    <col min="15122" max="15122" width="5.5" style="19" customWidth="1"/>
    <col min="15123" max="15123" width="7.58203125" style="19" customWidth="1"/>
    <col min="15124" max="15124" width="2.58203125" style="19" customWidth="1"/>
    <col min="15125" max="15125" width="5.58203125" style="19" customWidth="1"/>
    <col min="15126" max="15126" width="7.58203125" style="19" customWidth="1"/>
    <col min="15127" max="15154" width="2.58203125" style="19" customWidth="1"/>
    <col min="15155" max="15155" width="5.5" style="19" customWidth="1"/>
    <col min="15156" max="15156" width="8" style="19" customWidth="1"/>
    <col min="15157" max="15157" width="7.33203125" style="19" customWidth="1"/>
    <col min="15158" max="15377" width="9" style="19"/>
    <col min="15378" max="15378" width="5.5" style="19" customWidth="1"/>
    <col min="15379" max="15379" width="7.58203125" style="19" customWidth="1"/>
    <col min="15380" max="15380" width="2.58203125" style="19" customWidth="1"/>
    <col min="15381" max="15381" width="5.58203125" style="19" customWidth="1"/>
    <col min="15382" max="15382" width="7.58203125" style="19" customWidth="1"/>
    <col min="15383" max="15410" width="2.58203125" style="19" customWidth="1"/>
    <col min="15411" max="15411" width="5.5" style="19" customWidth="1"/>
    <col min="15412" max="15412" width="8" style="19" customWidth="1"/>
    <col min="15413" max="15413" width="7.33203125" style="19" customWidth="1"/>
    <col min="15414" max="15633" width="9" style="19"/>
    <col min="15634" max="15634" width="5.5" style="19" customWidth="1"/>
    <col min="15635" max="15635" width="7.58203125" style="19" customWidth="1"/>
    <col min="15636" max="15636" width="2.58203125" style="19" customWidth="1"/>
    <col min="15637" max="15637" width="5.58203125" style="19" customWidth="1"/>
    <col min="15638" max="15638" width="7.58203125" style="19" customWidth="1"/>
    <col min="15639" max="15666" width="2.58203125" style="19" customWidth="1"/>
    <col min="15667" max="15667" width="5.5" style="19" customWidth="1"/>
    <col min="15668" max="15668" width="8" style="19" customWidth="1"/>
    <col min="15669" max="15669" width="7.33203125" style="19" customWidth="1"/>
    <col min="15670" max="15889" width="9" style="19"/>
    <col min="15890" max="15890" width="5.5" style="19" customWidth="1"/>
    <col min="15891" max="15891" width="7.58203125" style="19" customWidth="1"/>
    <col min="15892" max="15892" width="2.58203125" style="19" customWidth="1"/>
    <col min="15893" max="15893" width="5.58203125" style="19" customWidth="1"/>
    <col min="15894" max="15894" width="7.58203125" style="19" customWidth="1"/>
    <col min="15895" max="15922" width="2.58203125" style="19" customWidth="1"/>
    <col min="15923" max="15923" width="5.5" style="19" customWidth="1"/>
    <col min="15924" max="15924" width="8" style="19" customWidth="1"/>
    <col min="15925" max="15925" width="7.33203125" style="19" customWidth="1"/>
    <col min="15926" max="16145" width="9" style="19"/>
    <col min="16146" max="16146" width="5.5" style="19" customWidth="1"/>
    <col min="16147" max="16147" width="7.58203125" style="19" customWidth="1"/>
    <col min="16148" max="16148" width="2.58203125" style="19" customWidth="1"/>
    <col min="16149" max="16149" width="5.58203125" style="19" customWidth="1"/>
    <col min="16150" max="16150" width="7.58203125" style="19" customWidth="1"/>
    <col min="16151" max="16178" width="2.58203125" style="19" customWidth="1"/>
    <col min="16179" max="16179" width="5.5" style="19" customWidth="1"/>
    <col min="16180" max="16180" width="8" style="19" customWidth="1"/>
    <col min="16181" max="16181" width="7.33203125" style="19" customWidth="1"/>
    <col min="16182" max="16384" width="9" style="19"/>
  </cols>
  <sheetData>
    <row r="1" spans="1:59" s="143" customFormat="1" ht="20.25" customHeight="1" thickBot="1" x14ac:dyDescent="0.45">
      <c r="A1" s="208"/>
      <c r="B1" s="142" t="s">
        <v>250</v>
      </c>
      <c r="F1" s="144"/>
      <c r="G1" s="144"/>
      <c r="H1" s="144"/>
      <c r="I1" s="144"/>
      <c r="U1" s="891" t="s">
        <v>234</v>
      </c>
      <c r="V1" s="891"/>
      <c r="W1" s="892">
        <v>6</v>
      </c>
      <c r="X1" s="892"/>
      <c r="Y1" s="892"/>
      <c r="Z1" s="891" t="s">
        <v>1</v>
      </c>
      <c r="AA1" s="891"/>
      <c r="AB1" s="891" t="s">
        <v>84</v>
      </c>
      <c r="AC1" s="892">
        <f>IF(W1=0,"",YEAR(DATE(2018+W1,1,1)))</f>
        <v>2024</v>
      </c>
      <c r="AD1" s="892"/>
      <c r="AE1" s="892"/>
      <c r="AF1" s="892"/>
      <c r="AG1" s="891" t="s">
        <v>225</v>
      </c>
      <c r="AH1" s="892">
        <v>6</v>
      </c>
      <c r="AI1" s="892"/>
      <c r="AJ1" s="892"/>
      <c r="AK1" s="893" t="s">
        <v>79</v>
      </c>
      <c r="AL1" s="893"/>
      <c r="AM1" s="145"/>
      <c r="AN1" s="894" t="s">
        <v>130</v>
      </c>
      <c r="AO1" s="894"/>
      <c r="AP1" s="894"/>
      <c r="AQ1" s="894"/>
      <c r="AR1" s="895"/>
      <c r="AS1" s="877" t="s">
        <v>185</v>
      </c>
      <c r="AT1" s="878"/>
      <c r="AU1" s="878"/>
      <c r="AV1" s="878"/>
      <c r="AW1" s="878"/>
      <c r="AX1" s="878"/>
      <c r="AY1" s="878"/>
      <c r="AZ1" s="878"/>
      <c r="BA1" s="878"/>
      <c r="BB1" s="878"/>
      <c r="BC1" s="878"/>
      <c r="BD1" s="878"/>
      <c r="BE1" s="878"/>
      <c r="BF1" s="879"/>
    </row>
    <row r="2" spans="1:59" s="143" customFormat="1" ht="20.25" customHeight="1" thickBot="1" x14ac:dyDescent="0.45">
      <c r="A2" s="208"/>
      <c r="B2" s="880" t="s">
        <v>81</v>
      </c>
      <c r="C2" s="880"/>
      <c r="D2" s="880"/>
      <c r="E2" s="880"/>
      <c r="F2" s="880"/>
      <c r="G2" s="880"/>
      <c r="H2" s="880"/>
      <c r="I2" s="880"/>
      <c r="J2" s="880"/>
      <c r="K2" s="880"/>
      <c r="L2" s="880"/>
      <c r="M2" s="880"/>
      <c r="N2" s="880"/>
      <c r="O2" s="880"/>
      <c r="P2" s="880"/>
      <c r="Q2" s="880"/>
      <c r="R2" s="880"/>
      <c r="S2" s="880"/>
      <c r="T2" s="146"/>
      <c r="U2" s="891"/>
      <c r="V2" s="891"/>
      <c r="W2" s="892"/>
      <c r="X2" s="892"/>
      <c r="Y2" s="892"/>
      <c r="Z2" s="891"/>
      <c r="AA2" s="891"/>
      <c r="AB2" s="891"/>
      <c r="AC2" s="892"/>
      <c r="AD2" s="892"/>
      <c r="AE2" s="892"/>
      <c r="AF2" s="892"/>
      <c r="AG2" s="891"/>
      <c r="AH2" s="892"/>
      <c r="AI2" s="892"/>
      <c r="AJ2" s="892"/>
      <c r="AK2" s="893"/>
      <c r="AL2" s="893"/>
      <c r="AM2" s="147"/>
      <c r="AN2" s="881" t="s">
        <v>233</v>
      </c>
      <c r="AO2" s="881"/>
      <c r="AP2" s="881"/>
      <c r="AQ2" s="881"/>
      <c r="AR2" s="882"/>
      <c r="AS2" s="883"/>
      <c r="AT2" s="775"/>
      <c r="AU2" s="775"/>
      <c r="AV2" s="775"/>
      <c r="AW2" s="775"/>
      <c r="AX2" s="775"/>
      <c r="AY2" s="775"/>
      <c r="AZ2" s="775"/>
      <c r="BA2" s="775"/>
      <c r="BB2" s="775"/>
      <c r="BC2" s="775"/>
      <c r="BD2" s="775"/>
      <c r="BE2" s="775"/>
      <c r="BF2" s="884"/>
    </row>
    <row r="3" spans="1:59" s="143" customFormat="1" ht="20.25" customHeight="1" x14ac:dyDescent="0.4">
      <c r="A3" s="208"/>
      <c r="B3" s="880"/>
      <c r="C3" s="880"/>
      <c r="D3" s="880"/>
      <c r="E3" s="880"/>
      <c r="F3" s="880"/>
      <c r="G3" s="880"/>
      <c r="H3" s="880"/>
      <c r="I3" s="880"/>
      <c r="J3" s="880"/>
      <c r="K3" s="880"/>
      <c r="L3" s="880"/>
      <c r="M3" s="880"/>
      <c r="N3" s="880"/>
      <c r="O3" s="880"/>
      <c r="P3" s="880"/>
      <c r="Q3" s="880"/>
      <c r="R3" s="880"/>
      <c r="S3" s="880"/>
      <c r="T3" s="146"/>
      <c r="U3" s="146"/>
      <c r="V3" s="146"/>
      <c r="W3" s="146"/>
      <c r="Y3" s="148"/>
      <c r="Z3" s="148"/>
      <c r="AB3" s="148"/>
      <c r="AC3" s="148"/>
      <c r="AD3" s="147"/>
      <c r="AE3" s="147"/>
      <c r="AF3" s="147"/>
      <c r="AG3" s="147"/>
      <c r="AH3" s="147"/>
      <c r="AI3" s="147"/>
      <c r="AJ3" s="147"/>
      <c r="AK3" s="147"/>
      <c r="AL3" s="147"/>
      <c r="AM3" s="147"/>
      <c r="AN3" s="255"/>
      <c r="AO3" s="255"/>
      <c r="AP3" s="255"/>
      <c r="AQ3" s="255"/>
      <c r="AR3" s="255"/>
      <c r="AS3" s="254"/>
      <c r="AT3" s="254"/>
      <c r="AU3" s="254"/>
      <c r="AV3" s="254"/>
      <c r="AW3" s="254"/>
      <c r="AX3" s="254"/>
      <c r="AY3" s="254"/>
      <c r="AZ3" s="254"/>
      <c r="BA3" s="254"/>
      <c r="BB3" s="254"/>
      <c r="BC3" s="254"/>
      <c r="BD3" s="254"/>
      <c r="BE3" s="254"/>
      <c r="BF3" s="254"/>
    </row>
    <row r="4" spans="1:59" s="143" customFormat="1" ht="20.25" customHeight="1" x14ac:dyDescent="0.4">
      <c r="A4" s="208"/>
      <c r="B4" s="880"/>
      <c r="C4" s="880"/>
      <c r="D4" s="880"/>
      <c r="E4" s="880"/>
      <c r="F4" s="880"/>
      <c r="G4" s="880"/>
      <c r="H4" s="880"/>
      <c r="I4" s="880"/>
      <c r="J4" s="880"/>
      <c r="K4" s="880"/>
      <c r="L4" s="880"/>
      <c r="M4" s="880"/>
      <c r="N4" s="880"/>
      <c r="O4" s="880"/>
      <c r="P4" s="880"/>
      <c r="Q4" s="880"/>
      <c r="R4" s="880"/>
      <c r="S4" s="880"/>
      <c r="AD4" s="151"/>
      <c r="AE4" s="151"/>
      <c r="AF4" s="152"/>
      <c r="AG4" s="152"/>
      <c r="AH4" s="152"/>
      <c r="AI4" s="152"/>
      <c r="AJ4" s="152"/>
      <c r="AK4" s="152"/>
      <c r="AL4" s="152"/>
      <c r="AM4" s="153"/>
      <c r="AN4" s="153"/>
      <c r="AO4" s="153"/>
      <c r="AP4" s="153"/>
      <c r="AQ4" s="153"/>
      <c r="AR4" s="153"/>
      <c r="AS4" s="153"/>
      <c r="AT4" s="153"/>
      <c r="AU4" s="153"/>
      <c r="AV4" s="153"/>
      <c r="AW4" s="153"/>
      <c r="AX4" s="153"/>
      <c r="AY4" s="153"/>
      <c r="AZ4" s="153"/>
      <c r="BA4" s="154"/>
      <c r="BB4" s="885" t="s">
        <v>251</v>
      </c>
      <c r="BC4" s="885"/>
      <c r="BD4" s="885"/>
      <c r="BE4" s="153"/>
      <c r="BF4" s="153"/>
      <c r="BG4" s="154"/>
    </row>
    <row r="5" spans="1:59" s="143" customFormat="1" ht="20.25" customHeight="1" x14ac:dyDescent="0.4">
      <c r="A5" s="208"/>
      <c r="Z5" s="154"/>
      <c r="AA5" s="154"/>
      <c r="AB5" s="154"/>
      <c r="AD5" s="151"/>
      <c r="AE5" s="151"/>
      <c r="AF5" s="155"/>
      <c r="AG5" s="155"/>
      <c r="AH5" s="155"/>
      <c r="AI5" s="155"/>
      <c r="AJ5" s="155"/>
      <c r="AK5" s="155"/>
      <c r="AL5" s="155"/>
      <c r="AM5" s="145"/>
      <c r="BB5" s="886" t="s">
        <v>252</v>
      </c>
      <c r="BC5" s="886"/>
      <c r="BD5" s="886"/>
      <c r="BE5" s="145"/>
      <c r="BF5" s="145"/>
      <c r="BG5" s="154"/>
    </row>
    <row r="6" spans="1:59" s="143" customFormat="1" ht="20.25" customHeight="1" x14ac:dyDescent="0.3">
      <c r="A6" s="209"/>
      <c r="B6" s="156"/>
      <c r="E6" s="156"/>
      <c r="F6" s="156"/>
      <c r="G6" s="156"/>
      <c r="H6" s="156"/>
      <c r="I6" s="156"/>
      <c r="J6" s="156"/>
      <c r="K6" s="156"/>
      <c r="L6" s="156"/>
      <c r="M6" s="156"/>
      <c r="N6" s="156"/>
      <c r="O6" s="157"/>
      <c r="P6" s="157"/>
      <c r="Q6" s="157"/>
      <c r="R6" s="157"/>
      <c r="S6" s="157"/>
      <c r="T6" s="157"/>
      <c r="U6" s="157"/>
      <c r="V6" s="157"/>
      <c r="W6" s="145"/>
      <c r="X6" s="154"/>
      <c r="AD6" s="151"/>
      <c r="AE6" s="151"/>
      <c r="AF6" s="151"/>
      <c r="AG6" s="151"/>
      <c r="AH6" s="151"/>
      <c r="AI6" s="151"/>
      <c r="AJ6" s="151"/>
      <c r="AK6" s="151"/>
      <c r="AL6" s="145" t="s">
        <v>253</v>
      </c>
      <c r="AM6" s="145"/>
      <c r="AN6" s="145"/>
      <c r="AO6" s="145"/>
      <c r="AP6" s="145"/>
      <c r="AQ6" s="145"/>
      <c r="AR6" s="145"/>
      <c r="AS6" s="145"/>
      <c r="AT6" s="145"/>
      <c r="AU6" s="145"/>
      <c r="AV6" s="145"/>
      <c r="AW6" s="145"/>
      <c r="AX6" s="939">
        <v>40</v>
      </c>
      <c r="AY6" s="940"/>
      <c r="AZ6" s="154" t="s">
        <v>254</v>
      </c>
      <c r="BA6" s="145"/>
      <c r="BB6" s="887">
        <v>160</v>
      </c>
      <c r="BC6" s="887"/>
      <c r="BD6" s="887"/>
      <c r="BE6" s="145" t="s">
        <v>255</v>
      </c>
      <c r="BF6" s="145"/>
      <c r="BG6" s="154"/>
    </row>
    <row r="7" spans="1:59" s="143" customFormat="1" ht="20.25" customHeight="1" x14ac:dyDescent="0.4">
      <c r="A7" s="208"/>
      <c r="AL7" s="147"/>
      <c r="AM7" s="147"/>
      <c r="AN7" s="147"/>
      <c r="AO7" s="147"/>
      <c r="AP7" s="147"/>
      <c r="AQ7" s="147"/>
      <c r="AR7" s="147"/>
      <c r="AS7" s="147"/>
      <c r="AT7" s="147"/>
      <c r="AU7" s="147"/>
      <c r="AV7" s="147"/>
      <c r="AW7" s="147"/>
      <c r="AY7" s="147"/>
      <c r="AZ7" s="147"/>
      <c r="BA7" s="151" t="s">
        <v>259</v>
      </c>
      <c r="BB7" s="888">
        <f>DAY(EOMONTH(DATE(AC1,AH1,1),0))</f>
        <v>30</v>
      </c>
      <c r="BC7" s="889"/>
      <c r="BD7" s="890"/>
      <c r="BE7" s="147"/>
      <c r="BF7" s="147"/>
    </row>
    <row r="8" spans="1:59" s="143" customFormat="1" ht="20.25" customHeight="1" x14ac:dyDescent="0.4">
      <c r="A8" s="208"/>
      <c r="AL8" s="147"/>
      <c r="AM8" s="147"/>
      <c r="AN8" s="147"/>
      <c r="AO8" s="147"/>
      <c r="AP8" s="147"/>
      <c r="AQ8" s="147"/>
      <c r="AR8" s="147"/>
      <c r="AS8" s="147"/>
      <c r="AT8" s="147"/>
      <c r="AU8" s="147"/>
      <c r="AV8" s="147"/>
      <c r="AW8" s="147"/>
      <c r="AY8" s="147"/>
      <c r="AZ8" s="147"/>
      <c r="BA8" s="151" t="s">
        <v>258</v>
      </c>
      <c r="BB8" s="896">
        <v>2</v>
      </c>
      <c r="BC8" s="897"/>
      <c r="BD8" s="898"/>
      <c r="BE8" s="147" t="s">
        <v>2</v>
      </c>
      <c r="BF8" s="147"/>
    </row>
    <row r="9" spans="1:59" s="143" customFormat="1" ht="20.25" customHeight="1" x14ac:dyDescent="0.4">
      <c r="A9" s="208"/>
      <c r="AL9" s="147"/>
      <c r="AM9" s="147"/>
      <c r="AN9" s="147"/>
      <c r="AO9" s="147"/>
      <c r="AP9" s="147"/>
      <c r="AQ9" s="147"/>
      <c r="AR9" s="147"/>
      <c r="AS9" s="147"/>
      <c r="AT9" s="147"/>
      <c r="AU9" s="147"/>
      <c r="AV9" s="147"/>
      <c r="AW9" s="147"/>
      <c r="AY9" s="147"/>
      <c r="AZ9" s="147"/>
      <c r="BA9" s="147"/>
      <c r="BB9" s="896">
        <v>1</v>
      </c>
      <c r="BC9" s="897"/>
      <c r="BD9" s="898"/>
      <c r="BE9" s="147" t="s">
        <v>261</v>
      </c>
      <c r="BF9" s="147"/>
    </row>
    <row r="10" spans="1:59" s="143" customFormat="1" ht="20.25" customHeight="1" x14ac:dyDescent="0.4">
      <c r="A10" s="208"/>
      <c r="AL10" s="147"/>
      <c r="AM10" s="147"/>
      <c r="AN10" s="147"/>
      <c r="AO10" s="147"/>
      <c r="AP10" s="147"/>
      <c r="AQ10" s="147"/>
      <c r="AR10" s="147"/>
      <c r="AS10" s="147"/>
      <c r="AT10" s="161" t="s">
        <v>262</v>
      </c>
      <c r="AU10" s="901">
        <v>0.36458333333333331</v>
      </c>
      <c r="AV10" s="902"/>
      <c r="AW10" s="903"/>
      <c r="AX10" s="162" t="s">
        <v>135</v>
      </c>
      <c r="AY10" s="901">
        <v>0.51041666666666663</v>
      </c>
      <c r="AZ10" s="903"/>
      <c r="BA10" s="163"/>
      <c r="BB10" s="899">
        <f>(AY10-AU10)*24</f>
        <v>3.4999999999999996</v>
      </c>
      <c r="BC10" s="900"/>
      <c r="BD10" s="148"/>
      <c r="BE10" s="151" t="s">
        <v>263</v>
      </c>
      <c r="BF10" s="147"/>
    </row>
    <row r="11" spans="1:59" s="143" customFormat="1" ht="20.25" customHeight="1" thickBot="1" x14ac:dyDescent="0.45">
      <c r="A11" s="208"/>
      <c r="AL11" s="147"/>
      <c r="AM11" s="147"/>
      <c r="AN11" s="147"/>
      <c r="AO11" s="147"/>
      <c r="AP11" s="147"/>
      <c r="AQ11" s="147"/>
      <c r="AR11" s="147"/>
      <c r="AS11" s="147"/>
      <c r="AT11" s="161"/>
      <c r="AU11" s="161"/>
      <c r="AV11" s="161"/>
      <c r="AW11" s="161"/>
      <c r="AX11" s="161"/>
      <c r="AY11" s="161"/>
      <c r="AZ11" s="161"/>
      <c r="BA11" s="161"/>
      <c r="BB11" s="148"/>
      <c r="BC11" s="148"/>
      <c r="BD11" s="148"/>
      <c r="BE11" s="147"/>
      <c r="BF11" s="147"/>
    </row>
    <row r="12" spans="1:59" s="143" customFormat="1" ht="20.25" customHeight="1" thickBot="1" x14ac:dyDescent="0.35">
      <c r="A12" s="910" t="s">
        <v>277</v>
      </c>
      <c r="B12" s="830" t="s">
        <v>48</v>
      </c>
      <c r="C12" s="755"/>
      <c r="D12" s="755"/>
      <c r="E12" s="755"/>
      <c r="F12" s="755"/>
      <c r="G12" s="247"/>
      <c r="H12" s="834" t="s">
        <v>266</v>
      </c>
      <c r="I12" s="834"/>
      <c r="J12" s="755" t="s">
        <v>49</v>
      </c>
      <c r="K12" s="755"/>
      <c r="L12" s="755"/>
      <c r="M12" s="755"/>
      <c r="N12" s="755"/>
      <c r="O12" s="756"/>
      <c r="P12" s="868"/>
      <c r="Q12" s="869"/>
      <c r="R12" s="870"/>
      <c r="S12" s="838" t="s">
        <v>50</v>
      </c>
      <c r="T12" s="839"/>
      <c r="U12" s="839"/>
      <c r="V12" s="839"/>
      <c r="W12" s="839"/>
      <c r="X12" s="839"/>
      <c r="Y12" s="840"/>
      <c r="Z12" s="838" t="s">
        <v>51</v>
      </c>
      <c r="AA12" s="839"/>
      <c r="AB12" s="839"/>
      <c r="AC12" s="839"/>
      <c r="AD12" s="839"/>
      <c r="AE12" s="839"/>
      <c r="AF12" s="841"/>
      <c r="AG12" s="842" t="s">
        <v>52</v>
      </c>
      <c r="AH12" s="839"/>
      <c r="AI12" s="839"/>
      <c r="AJ12" s="839"/>
      <c r="AK12" s="839"/>
      <c r="AL12" s="839"/>
      <c r="AM12" s="840"/>
      <c r="AN12" s="842" t="s">
        <v>53</v>
      </c>
      <c r="AO12" s="839"/>
      <c r="AP12" s="839"/>
      <c r="AQ12" s="839"/>
      <c r="AR12" s="839"/>
      <c r="AS12" s="839"/>
      <c r="AT12" s="841"/>
      <c r="AU12" s="842" t="str">
        <f>IF(BB4="４週","","第５週")</f>
        <v/>
      </c>
      <c r="AV12" s="839"/>
      <c r="AW12" s="840"/>
      <c r="AX12" s="843" t="str">
        <f>IF(BB8="４週","1～4週目の勤務時間数合計","1か月の勤務時間数合計")</f>
        <v>1か月の勤務時間数合計</v>
      </c>
      <c r="AY12" s="844"/>
      <c r="AZ12" s="849" t="s">
        <v>267</v>
      </c>
      <c r="BA12" s="850"/>
      <c r="BB12" s="855" t="s">
        <v>268</v>
      </c>
      <c r="BC12" s="855"/>
      <c r="BD12" s="855"/>
      <c r="BE12" s="855"/>
      <c r="BF12" s="855"/>
      <c r="BG12" s="856"/>
    </row>
    <row r="13" spans="1:59" s="143" customFormat="1" ht="20.25" customHeight="1" x14ac:dyDescent="0.3">
      <c r="A13" s="904"/>
      <c r="B13" s="831"/>
      <c r="C13" s="758"/>
      <c r="D13" s="758"/>
      <c r="E13" s="758"/>
      <c r="F13" s="758"/>
      <c r="G13" s="248"/>
      <c r="H13" s="835"/>
      <c r="I13" s="835"/>
      <c r="J13" s="758"/>
      <c r="K13" s="758"/>
      <c r="L13" s="758"/>
      <c r="M13" s="758"/>
      <c r="N13" s="758"/>
      <c r="O13" s="759"/>
      <c r="P13" s="871"/>
      <c r="Q13" s="872"/>
      <c r="R13" s="873"/>
      <c r="S13" s="164">
        <f>DAY(DATE($W$1,$AC$1,1))</f>
        <v>1</v>
      </c>
      <c r="T13" s="165">
        <f>DAY(DATE($W$1,$AC$1,2))</f>
        <v>2</v>
      </c>
      <c r="U13" s="165">
        <f>DAY(DATE($W$1,$AC$1,3))</f>
        <v>3</v>
      </c>
      <c r="V13" s="165">
        <f>DAY(DATE($W$1,$AC$1,4))</f>
        <v>4</v>
      </c>
      <c r="W13" s="165">
        <f>DAY(DATE($W$1,$AC$1,5))</f>
        <v>5</v>
      </c>
      <c r="X13" s="165">
        <f>DAY(DATE($W$1,$AC$1,6))</f>
        <v>6</v>
      </c>
      <c r="Y13" s="166">
        <f>DAY(DATE($W$1,$AC$1,7))</f>
        <v>7</v>
      </c>
      <c r="Z13" s="164">
        <f>DAY(DATE($W$1,$AC$1,8))</f>
        <v>8</v>
      </c>
      <c r="AA13" s="165">
        <f>DAY(DATE($W$1,$AC$1,9))</f>
        <v>9</v>
      </c>
      <c r="AB13" s="165">
        <f>DAY(DATE($W$1,$AC$1,10))</f>
        <v>10</v>
      </c>
      <c r="AC13" s="165">
        <f>DAY(DATE($W$1,$AC$1,11))</f>
        <v>11</v>
      </c>
      <c r="AD13" s="165">
        <f>DAY(DATE($W$1,$AC$1,12))</f>
        <v>12</v>
      </c>
      <c r="AE13" s="165">
        <f>DAY(DATE($W$1,$AC$1,13))</f>
        <v>13</v>
      </c>
      <c r="AF13" s="167">
        <f>DAY(DATE($W$1,$AC$1,14))</f>
        <v>14</v>
      </c>
      <c r="AG13" s="168">
        <f>DAY(DATE($W$1,$AC$1,15))</f>
        <v>15</v>
      </c>
      <c r="AH13" s="165">
        <f>DAY(DATE($W$1,$AC$1,16))</f>
        <v>16</v>
      </c>
      <c r="AI13" s="165">
        <f>DAY(DATE($W$1,$AC$1,17))</f>
        <v>17</v>
      </c>
      <c r="AJ13" s="165">
        <f>DAY(DATE($W$1,$AC$1,18))</f>
        <v>18</v>
      </c>
      <c r="AK13" s="165">
        <f>DAY(DATE($W$1,$AC$1,19))</f>
        <v>19</v>
      </c>
      <c r="AL13" s="165">
        <f>DAY(DATE($W$1,$AC$1,20))</f>
        <v>20</v>
      </c>
      <c r="AM13" s="166">
        <f>DAY(DATE($W$1,$AC$1,21))</f>
        <v>21</v>
      </c>
      <c r="AN13" s="168">
        <f>DAY(DATE($W$1,$AC$1,22))</f>
        <v>22</v>
      </c>
      <c r="AO13" s="165">
        <f>DAY(DATE($W$1,$AC$1,23))</f>
        <v>23</v>
      </c>
      <c r="AP13" s="165">
        <f>DAY(DATE($W$1,$AC$1,24))</f>
        <v>24</v>
      </c>
      <c r="AQ13" s="165">
        <f>DAY(DATE($W$1,$AC$1,25))</f>
        <v>25</v>
      </c>
      <c r="AR13" s="165">
        <f>DAY(DATE($W$1,$AC$1,26))</f>
        <v>26</v>
      </c>
      <c r="AS13" s="165">
        <f>DAY(DATE($W$1,$AC$1,27))</f>
        <v>27</v>
      </c>
      <c r="AT13" s="166">
        <f>DAY(DATE($W$1,$AC$1,28))</f>
        <v>28</v>
      </c>
      <c r="AU13" s="164" t="str">
        <f>IF(BB4="暦月",IF(DAY(DATE($W$1,$AC$1,29))=29,29,""),"")</f>
        <v/>
      </c>
      <c r="AV13" s="165" t="str">
        <f>IF(BB4="暦月",IF(DAY(DATE($W$1,$AC$1,30))=30,30,""),"")</f>
        <v/>
      </c>
      <c r="AW13" s="166" t="str">
        <f>IF(BB4="暦月",IF(DAY(DATE($AC$1,$AH$1,31))=31,31,""),"")</f>
        <v/>
      </c>
      <c r="AX13" s="845"/>
      <c r="AY13" s="846"/>
      <c r="AZ13" s="851"/>
      <c r="BA13" s="852"/>
      <c r="BB13" s="857"/>
      <c r="BC13" s="857"/>
      <c r="BD13" s="857"/>
      <c r="BE13" s="857"/>
      <c r="BF13" s="857"/>
      <c r="BG13" s="858"/>
    </row>
    <row r="14" spans="1:59" s="143" customFormat="1" ht="0.75" customHeight="1" thickBot="1" x14ac:dyDescent="0.35">
      <c r="A14" s="904"/>
      <c r="B14" s="831"/>
      <c r="C14" s="758"/>
      <c r="D14" s="758"/>
      <c r="E14" s="758"/>
      <c r="F14" s="758"/>
      <c r="G14" s="248"/>
      <c r="H14" s="835"/>
      <c r="I14" s="835"/>
      <c r="J14" s="758"/>
      <c r="K14" s="758"/>
      <c r="L14" s="758"/>
      <c r="M14" s="758"/>
      <c r="N14" s="758"/>
      <c r="O14" s="759"/>
      <c r="P14" s="871"/>
      <c r="Q14" s="872"/>
      <c r="R14" s="873"/>
      <c r="S14" s="172">
        <f>WEEKDAY(DATE($AC$1,$AH$1,1))</f>
        <v>7</v>
      </c>
      <c r="T14" s="173">
        <f>WEEKDAY(DATE($AC$1,$AH$1,2))</f>
        <v>1</v>
      </c>
      <c r="U14" s="173">
        <f>WEEKDAY(DATE($AC$1,$AH$1,3))</f>
        <v>2</v>
      </c>
      <c r="V14" s="173">
        <f>WEEKDAY(DATE($AC$1,$AH$1,4))</f>
        <v>3</v>
      </c>
      <c r="W14" s="173">
        <f>WEEKDAY(DATE($AC$1,$AH$1,5))</f>
        <v>4</v>
      </c>
      <c r="X14" s="173">
        <f>WEEKDAY(DATE($AC$1,$AH$1,6))</f>
        <v>5</v>
      </c>
      <c r="Y14" s="174">
        <f>WEEKDAY(DATE($AC$1,$AH$1,7))</f>
        <v>6</v>
      </c>
      <c r="Z14" s="172">
        <f>WEEKDAY(DATE($AC$1,$AH$1,8))</f>
        <v>7</v>
      </c>
      <c r="AA14" s="173">
        <f>WEEKDAY(DATE($AC$1,$AH$1,9))</f>
        <v>1</v>
      </c>
      <c r="AB14" s="173">
        <f>WEEKDAY(DATE($AC$1,$AH$1,10))</f>
        <v>2</v>
      </c>
      <c r="AC14" s="173">
        <f>WEEKDAY(DATE($AC$1,$AH$1,11))</f>
        <v>3</v>
      </c>
      <c r="AD14" s="173">
        <f>WEEKDAY(DATE($AC$1,$AH$1,12))</f>
        <v>4</v>
      </c>
      <c r="AE14" s="173">
        <f>WEEKDAY(DATE($AC$1,$AH$1,13))</f>
        <v>5</v>
      </c>
      <c r="AF14" s="175">
        <f>WEEKDAY(DATE($AC$1,$AH$1,14))</f>
        <v>6</v>
      </c>
      <c r="AG14" s="176">
        <f>WEEKDAY(DATE($AC$1,$AH$1,15))</f>
        <v>7</v>
      </c>
      <c r="AH14" s="173">
        <f>WEEKDAY(DATE($AC$1,$AH$1,16))</f>
        <v>1</v>
      </c>
      <c r="AI14" s="173">
        <f>WEEKDAY(DATE($AC$1,$AH$1,17))</f>
        <v>2</v>
      </c>
      <c r="AJ14" s="173">
        <f>WEEKDAY(DATE($AC$1,$AH$1,18))</f>
        <v>3</v>
      </c>
      <c r="AK14" s="173">
        <f>WEEKDAY(DATE($AC$1,$AH$1,19))</f>
        <v>4</v>
      </c>
      <c r="AL14" s="173">
        <f>WEEKDAY(DATE($AC$1,$AH$1,20))</f>
        <v>5</v>
      </c>
      <c r="AM14" s="174">
        <f>WEEKDAY(DATE($AC$1,$AH$1,21))</f>
        <v>6</v>
      </c>
      <c r="AN14" s="176">
        <f>WEEKDAY(DATE($AC$1,$AH$1,22))</f>
        <v>7</v>
      </c>
      <c r="AO14" s="173">
        <f>WEEKDAY(DATE($AC$1,$AH$1,23))</f>
        <v>1</v>
      </c>
      <c r="AP14" s="173">
        <f>WEEKDAY(DATE($AC$1,$AH$1,24))</f>
        <v>2</v>
      </c>
      <c r="AQ14" s="173">
        <f>WEEKDAY(DATE($AC$1,$AH$1,25))</f>
        <v>3</v>
      </c>
      <c r="AR14" s="173">
        <f>WEEKDAY(DATE($AC$1,$AH$1,26))</f>
        <v>4</v>
      </c>
      <c r="AS14" s="173">
        <f>WEEKDAY(DATE($AC$1,$AH$1,27))</f>
        <v>5</v>
      </c>
      <c r="AT14" s="174">
        <f>WEEKDAY(DATE($AC$1,$AH$1,28))</f>
        <v>6</v>
      </c>
      <c r="AU14" s="172">
        <f>IF(AU13=29,WEEKDAY(DATE($AC$1,$AH$1,29)),0)</f>
        <v>0</v>
      </c>
      <c r="AV14" s="173">
        <f>IF(AV13=30,WEEKDAY(DATE($AC$1,$AH$1,30)),0)</f>
        <v>0</v>
      </c>
      <c r="AW14" s="174">
        <f>IF(AW13=31,WEEKDAY(DATE($AC$1,$AH$1,31)),0)</f>
        <v>0</v>
      </c>
      <c r="AX14" s="847"/>
      <c r="AY14" s="848"/>
      <c r="AZ14" s="853"/>
      <c r="BA14" s="854"/>
      <c r="BB14" s="857"/>
      <c r="BC14" s="857"/>
      <c r="BD14" s="857"/>
      <c r="BE14" s="857"/>
      <c r="BF14" s="857"/>
      <c r="BG14" s="858"/>
    </row>
    <row r="15" spans="1:59" s="143" customFormat="1" ht="39.75" customHeight="1" thickBot="1" x14ac:dyDescent="0.35">
      <c r="A15" s="905"/>
      <c r="B15" s="832"/>
      <c r="C15" s="833"/>
      <c r="D15" s="833"/>
      <c r="E15" s="833"/>
      <c r="F15" s="833"/>
      <c r="G15" s="252"/>
      <c r="H15" s="836"/>
      <c r="I15" s="836"/>
      <c r="J15" s="833"/>
      <c r="K15" s="833"/>
      <c r="L15" s="833"/>
      <c r="M15" s="833"/>
      <c r="N15" s="833"/>
      <c r="O15" s="837"/>
      <c r="P15" s="874"/>
      <c r="Q15" s="875"/>
      <c r="R15" s="876"/>
      <c r="S15" s="177" t="str">
        <f>IF(S14=1,"日",IF(S14=2,"月",IF(S14=3,"火",IF(S14=4,"水",IF(S14=5,"木",IF(S14=6,"金","土"))))))</f>
        <v>土</v>
      </c>
      <c r="T15" s="178" t="str">
        <f t="shared" ref="T15:AT15" si="0">IF(T14=1,"日",IF(T14=2,"月",IF(T14=3,"火",IF(T14=4,"水",IF(T14=5,"木",IF(T14=6,"金","土"))))))</f>
        <v>日</v>
      </c>
      <c r="U15" s="178" t="str">
        <f t="shared" si="0"/>
        <v>月</v>
      </c>
      <c r="V15" s="178" t="str">
        <f t="shared" si="0"/>
        <v>火</v>
      </c>
      <c r="W15" s="178" t="str">
        <f t="shared" si="0"/>
        <v>水</v>
      </c>
      <c r="X15" s="178" t="str">
        <f t="shared" si="0"/>
        <v>木</v>
      </c>
      <c r="Y15" s="179" t="str">
        <f t="shared" si="0"/>
        <v>金</v>
      </c>
      <c r="Z15" s="180" t="str">
        <f t="shared" si="0"/>
        <v>土</v>
      </c>
      <c r="AA15" s="178" t="str">
        <f t="shared" si="0"/>
        <v>日</v>
      </c>
      <c r="AB15" s="178" t="str">
        <f t="shared" si="0"/>
        <v>月</v>
      </c>
      <c r="AC15" s="178" t="str">
        <f t="shared" si="0"/>
        <v>火</v>
      </c>
      <c r="AD15" s="178" t="str">
        <f t="shared" si="0"/>
        <v>水</v>
      </c>
      <c r="AE15" s="178" t="str">
        <f t="shared" si="0"/>
        <v>木</v>
      </c>
      <c r="AF15" s="181" t="str">
        <f t="shared" si="0"/>
        <v>金</v>
      </c>
      <c r="AG15" s="177" t="str">
        <f t="shared" si="0"/>
        <v>土</v>
      </c>
      <c r="AH15" s="178" t="str">
        <f t="shared" si="0"/>
        <v>日</v>
      </c>
      <c r="AI15" s="178" t="str">
        <f t="shared" si="0"/>
        <v>月</v>
      </c>
      <c r="AJ15" s="178" t="str">
        <f t="shared" si="0"/>
        <v>火</v>
      </c>
      <c r="AK15" s="178" t="str">
        <f t="shared" si="0"/>
        <v>水</v>
      </c>
      <c r="AL15" s="178" t="str">
        <f t="shared" si="0"/>
        <v>木</v>
      </c>
      <c r="AM15" s="179" t="str">
        <f t="shared" si="0"/>
        <v>金</v>
      </c>
      <c r="AN15" s="177" t="str">
        <f t="shared" si="0"/>
        <v>土</v>
      </c>
      <c r="AO15" s="178" t="str">
        <f t="shared" si="0"/>
        <v>日</v>
      </c>
      <c r="AP15" s="178" t="str">
        <f t="shared" si="0"/>
        <v>月</v>
      </c>
      <c r="AQ15" s="178" t="str">
        <f t="shared" si="0"/>
        <v>火</v>
      </c>
      <c r="AR15" s="178" t="str">
        <f t="shared" si="0"/>
        <v>水</v>
      </c>
      <c r="AS15" s="178" t="str">
        <f t="shared" si="0"/>
        <v>木</v>
      </c>
      <c r="AT15" s="179" t="str">
        <f t="shared" si="0"/>
        <v>金</v>
      </c>
      <c r="AU15" s="177" t="str">
        <f>IF(AU14=1,"日",IF(AU14=2,"月",IF(AU14=3,"火",IF(AU14=4,"水",IF(AU14=5,"木",IF(AU14=6,"金",IF(AU14=0,"","土")))))))</f>
        <v/>
      </c>
      <c r="AV15" s="178" t="str">
        <f>IF(AV14=1,"日",IF(AV14=2,"月",IF(AV14=3,"火",IF(AV14=4,"水",IF(AV14=5,"木",IF(AV14=6,"金",IF(AV14=0,"","土")))))))</f>
        <v/>
      </c>
      <c r="AW15" s="179" t="str">
        <f>IF(AW14=1,"日",IF(AW14=2,"月",IF(AW14=3,"火",IF(AW14=4,"水",IF(AW14=5,"木",IF(AW14=6,"金",IF(AW14=0,"","土")))))))</f>
        <v/>
      </c>
      <c r="AX15" s="847"/>
      <c r="AY15" s="848"/>
      <c r="AZ15" s="853"/>
      <c r="BA15" s="854"/>
      <c r="BB15" s="857"/>
      <c r="BC15" s="857"/>
      <c r="BD15" s="857"/>
      <c r="BE15" s="857"/>
      <c r="BF15" s="857"/>
      <c r="BG15" s="858"/>
    </row>
    <row r="16" spans="1:59" s="143" customFormat="1" ht="20.25" customHeight="1" x14ac:dyDescent="0.3">
      <c r="A16" s="911">
        <v>1</v>
      </c>
      <c r="B16" s="862" t="s">
        <v>341</v>
      </c>
      <c r="C16" s="862"/>
      <c r="D16" s="862"/>
      <c r="E16" s="862"/>
      <c r="F16" s="934"/>
      <c r="G16" s="253"/>
      <c r="H16" s="935" t="s">
        <v>342</v>
      </c>
      <c r="I16" s="936"/>
      <c r="J16" s="937" t="s">
        <v>343</v>
      </c>
      <c r="K16" s="912"/>
      <c r="L16" s="912"/>
      <c r="M16" s="912"/>
      <c r="N16" s="912"/>
      <c r="O16" s="938"/>
      <c r="P16" s="787" t="s">
        <v>320</v>
      </c>
      <c r="Q16" s="788"/>
      <c r="R16" s="789"/>
      <c r="S16" s="275" t="s">
        <v>284</v>
      </c>
      <c r="T16" s="276" t="s">
        <v>344</v>
      </c>
      <c r="U16" s="276" t="s">
        <v>345</v>
      </c>
      <c r="V16" s="276" t="s">
        <v>346</v>
      </c>
      <c r="W16" s="276" t="s">
        <v>344</v>
      </c>
      <c r="X16" s="276"/>
      <c r="Y16" s="276"/>
      <c r="Z16" s="276" t="s">
        <v>344</v>
      </c>
      <c r="AA16" s="276" t="s">
        <v>344</v>
      </c>
      <c r="AB16" s="276" t="s">
        <v>344</v>
      </c>
      <c r="AC16" s="276" t="s">
        <v>344</v>
      </c>
      <c r="AD16" s="276" t="s">
        <v>344</v>
      </c>
      <c r="AE16" s="276"/>
      <c r="AF16" s="276"/>
      <c r="AG16" s="276" t="s">
        <v>344</v>
      </c>
      <c r="AH16" s="276" t="s">
        <v>344</v>
      </c>
      <c r="AI16" s="276" t="s">
        <v>344</v>
      </c>
      <c r="AJ16" s="276" t="s">
        <v>344</v>
      </c>
      <c r="AK16" s="276" t="s">
        <v>344</v>
      </c>
      <c r="AL16" s="276"/>
      <c r="AM16" s="276"/>
      <c r="AN16" s="276" t="s">
        <v>344</v>
      </c>
      <c r="AO16" s="276" t="s">
        <v>347</v>
      </c>
      <c r="AP16" s="276" t="s">
        <v>344</v>
      </c>
      <c r="AQ16" s="276" t="s">
        <v>344</v>
      </c>
      <c r="AR16" s="276" t="s">
        <v>344</v>
      </c>
      <c r="AS16" s="276"/>
      <c r="AT16" s="276"/>
      <c r="AU16" s="276"/>
      <c r="AV16" s="276"/>
      <c r="AW16" s="276"/>
      <c r="AX16" s="790"/>
      <c r="AY16" s="791"/>
      <c r="AZ16" s="792"/>
      <c r="BA16" s="793"/>
      <c r="BB16" s="794" t="s">
        <v>228</v>
      </c>
      <c r="BC16" s="794"/>
      <c r="BD16" s="794"/>
      <c r="BE16" s="794"/>
      <c r="BF16" s="794"/>
      <c r="BG16" s="795"/>
    </row>
    <row r="17" spans="1:59" s="143" customFormat="1" ht="20.25" customHeight="1" x14ac:dyDescent="0.3">
      <c r="A17" s="904"/>
      <c r="B17" s="782"/>
      <c r="C17" s="782"/>
      <c r="D17" s="782"/>
      <c r="E17" s="782"/>
      <c r="F17" s="920"/>
      <c r="G17" s="249"/>
      <c r="H17" s="922"/>
      <c r="I17" s="923"/>
      <c r="J17" s="929"/>
      <c r="K17" s="773"/>
      <c r="L17" s="773"/>
      <c r="M17" s="773"/>
      <c r="N17" s="773"/>
      <c r="O17" s="930"/>
      <c r="P17" s="800" t="s">
        <v>321</v>
      </c>
      <c r="Q17" s="801"/>
      <c r="R17" s="802"/>
      <c r="S17" s="257">
        <f>IF(S16="","",VLOOKUP(S16,'シフト記号表（記載例）'!$C$6:$K$35,9,FALSE))</f>
        <v>0.49999999999999956</v>
      </c>
      <c r="T17" s="257">
        <f>IF(T16="","",VLOOKUP(T16,'シフト記号表（記載例）'!$C$6:$K$35,9,FALSE))</f>
        <v>0.49999999999999956</v>
      </c>
      <c r="U17" s="257">
        <f>IF(U16="","",VLOOKUP(U16,'シフト記号表（記載例）'!$C$6:$K$35,9,FALSE))</f>
        <v>0.49999999999999956</v>
      </c>
      <c r="V17" s="257">
        <f>IF(V16="","",VLOOKUP(V16,'シフト記号表（記載例）'!$C$6:$K$35,9,FALSE))</f>
        <v>0.49999999999999956</v>
      </c>
      <c r="W17" s="257">
        <f>IF(W16="","",VLOOKUP(W16,'シフト記号表（記載例）'!$C$6:$K$35,9,FALSE))</f>
        <v>0.49999999999999956</v>
      </c>
      <c r="X17" s="257" t="str">
        <f>IF(X16="","",VLOOKUP(X16,'シフト記号表（記載例）'!$C$6:$K$35,9,FALSE))</f>
        <v/>
      </c>
      <c r="Y17" s="257" t="str">
        <f>IF(Y16="","",VLOOKUP(Y16,'シフト記号表（記載例）'!$C$6:$K$35,9,FALSE))</f>
        <v/>
      </c>
      <c r="Z17" s="257">
        <f>IF(Z16="","",VLOOKUP(Z16,'シフト記号表（記載例）'!$C$6:$K$35,9,FALSE))</f>
        <v>0.49999999999999956</v>
      </c>
      <c r="AA17" s="257">
        <f>IF(AA16="","",VLOOKUP(AA16,'シフト記号表（記載例）'!$C$6:$K$35,9,FALSE))</f>
        <v>0.49999999999999956</v>
      </c>
      <c r="AB17" s="257">
        <f>IF(AB16="","",VLOOKUP(AB16,'シフト記号表（記載例）'!$C$6:$K$35,9,FALSE))</f>
        <v>0.49999999999999956</v>
      </c>
      <c r="AC17" s="257">
        <f>IF(AC16="","",VLOOKUP(AC16,'シフト記号表（記載例）'!$C$6:$K$35,9,FALSE))</f>
        <v>0.49999999999999956</v>
      </c>
      <c r="AD17" s="257">
        <f>IF(AD16="","",VLOOKUP(AD16,'シフト記号表（記載例）'!$C$6:$K$35,9,FALSE))</f>
        <v>0.49999999999999956</v>
      </c>
      <c r="AE17" s="257" t="str">
        <f>IF(AE16="","",VLOOKUP(AE16,'シフト記号表（記載例）'!$C$6:$K$35,9,FALSE))</f>
        <v/>
      </c>
      <c r="AF17" s="257" t="str">
        <f>IF(AF16="","",VLOOKUP(AF16,'シフト記号表（記載例）'!$C$6:$K$35,9,FALSE))</f>
        <v/>
      </c>
      <c r="AG17" s="257">
        <f>IF(AG16="","",VLOOKUP(AG16,'シフト記号表（記載例）'!$C$6:$K$35,9,FALSE))</f>
        <v>0.49999999999999956</v>
      </c>
      <c r="AH17" s="257">
        <f>IF(AH16="","",VLOOKUP(AH16,'シフト記号表（記載例）'!$C$6:$K$35,9,FALSE))</f>
        <v>0.49999999999999956</v>
      </c>
      <c r="AI17" s="257">
        <f>IF(AI16="","",VLOOKUP(AI16,'シフト記号表（記載例）'!$C$6:$K$35,9,FALSE))</f>
        <v>0.49999999999999956</v>
      </c>
      <c r="AJ17" s="257">
        <f>IF(AJ16="","",VLOOKUP(AJ16,'シフト記号表（記載例）'!$C$6:$K$35,9,FALSE))</f>
        <v>0.49999999999999956</v>
      </c>
      <c r="AK17" s="257">
        <f>IF(AK16="","",VLOOKUP(AK16,'シフト記号表（記載例）'!$C$6:$K$35,9,FALSE))</f>
        <v>0.49999999999999956</v>
      </c>
      <c r="AL17" s="257" t="str">
        <f>IF(AL16="","",VLOOKUP(AL16,'シフト記号表（記載例）'!$C$6:$K$35,9,FALSE))</f>
        <v/>
      </c>
      <c r="AM17" s="257" t="str">
        <f>IF(AM16="","",VLOOKUP(AM16,'シフト記号表（記載例）'!$C$6:$K$35,9,FALSE))</f>
        <v/>
      </c>
      <c r="AN17" s="257">
        <f>IF(AN16="","",VLOOKUP(AN16,'シフト記号表（記載例）'!$C$6:$K$35,9,FALSE))</f>
        <v>0.49999999999999956</v>
      </c>
      <c r="AO17" s="257">
        <f>IF(AO16="","",VLOOKUP(AO16,'シフト記号表（記載例）'!$C$6:$K$35,9,FALSE))</f>
        <v>0.49999999999999956</v>
      </c>
      <c r="AP17" s="257">
        <f>IF(AP16="","",VLOOKUP(AP16,'シフト記号表（記載例）'!$C$6:$K$35,9,FALSE))</f>
        <v>0.49999999999999956</v>
      </c>
      <c r="AQ17" s="257">
        <f>IF(AQ16="","",VLOOKUP(AQ16,'シフト記号表（記載例）'!$C$6:$K$35,9,FALSE))</f>
        <v>0.49999999999999956</v>
      </c>
      <c r="AR17" s="257">
        <f>IF(AR16="","",VLOOKUP(AR16,'シフト記号表（記載例）'!$C$6:$K$35,9,FALSE))</f>
        <v>0.49999999999999956</v>
      </c>
      <c r="AS17" s="257" t="str">
        <f>IF(AS16="","",VLOOKUP(AS16,'シフト記号表（記載例）'!$C$6:$K$35,9,FALSE))</f>
        <v/>
      </c>
      <c r="AT17" s="257" t="str">
        <f>IF(AT16="","",VLOOKUP(AT16,'シフト記号表（記載例）'!$C$6:$K$35,9,FALSE))</f>
        <v/>
      </c>
      <c r="AU17" s="257" t="str">
        <f>IF(AU16="","",VLOOKUP(AU16,'シフト記号表（記載例）'!$C$6:$K$35,9,FALSE))</f>
        <v/>
      </c>
      <c r="AV17" s="257" t="str">
        <f>IF(AV16="","",VLOOKUP(AV16,'シフト記号表（記載例）'!$C$6:$K$35,9,FALSE))</f>
        <v/>
      </c>
      <c r="AW17" s="257" t="str">
        <f>IF(AW16="","",VLOOKUP(AW16,'シフト記号表（記載例）'!$C$6:$K$35,9,FALSE))</f>
        <v/>
      </c>
      <c r="AX17" s="803">
        <f>IF($BB$4="４週",SUM(S17:AT17),IF($BB$4="暦月",SUM(S17:AW17),""))</f>
        <v>9.9999999999999964</v>
      </c>
      <c r="AY17" s="804"/>
      <c r="AZ17" s="805">
        <f>IF($BB$4="４週",AX17/4,IF($BB$4="暦月",AX17/($BB$7/7),""))</f>
        <v>2.4999999999999991</v>
      </c>
      <c r="BA17" s="806"/>
      <c r="BB17" s="796"/>
      <c r="BC17" s="796"/>
      <c r="BD17" s="796"/>
      <c r="BE17" s="796"/>
      <c r="BF17" s="796"/>
      <c r="BG17" s="797"/>
    </row>
    <row r="18" spans="1:59" s="143" customFormat="1" ht="20.25" customHeight="1" thickBot="1" x14ac:dyDescent="0.35">
      <c r="A18" s="904"/>
      <c r="B18" s="819"/>
      <c r="C18" s="819"/>
      <c r="D18" s="819"/>
      <c r="E18" s="819"/>
      <c r="F18" s="926"/>
      <c r="G18" s="251" t="str">
        <f>B16</f>
        <v>管理者</v>
      </c>
      <c r="H18" s="927"/>
      <c r="I18" s="928"/>
      <c r="J18" s="931"/>
      <c r="K18" s="814"/>
      <c r="L18" s="814"/>
      <c r="M18" s="814"/>
      <c r="N18" s="814"/>
      <c r="O18" s="932"/>
      <c r="P18" s="823" t="s">
        <v>322</v>
      </c>
      <c r="Q18" s="824"/>
      <c r="R18" s="825"/>
      <c r="S18" s="260">
        <f>IF(S16="","",VLOOKUP(S16,'シフト記号表（記載例）'!$C$6:$U$35,19,FALSE))</f>
        <v>0.25000000000000044</v>
      </c>
      <c r="T18" s="260">
        <f>IF(T16="","",VLOOKUP(T16,'シフト記号表（記載例）'!$C$6:$U$35,19,FALSE))</f>
        <v>0.25000000000000044</v>
      </c>
      <c r="U18" s="260">
        <f>IF(U16="","",VLOOKUP(U16,'シフト記号表（記載例）'!$C$6:$U$35,19,FALSE))</f>
        <v>0.25000000000000044</v>
      </c>
      <c r="V18" s="260">
        <f>IF(V16="","",VLOOKUP(V16,'シフト記号表（記載例）'!$C$6:$U$35,19,FALSE))</f>
        <v>0.25000000000000044</v>
      </c>
      <c r="W18" s="260">
        <f>IF(W16="","",VLOOKUP(W16,'シフト記号表（記載例）'!$C$6:$U$35,19,FALSE))</f>
        <v>0.25000000000000044</v>
      </c>
      <c r="X18" s="260" t="str">
        <f>IF(X16="","",VLOOKUP(X16,'シフト記号表（記載例）'!$C$6:$U$35,19,FALSE))</f>
        <v/>
      </c>
      <c r="Y18" s="260" t="str">
        <f>IF(Y16="","",VLOOKUP(Y16,'シフト記号表（記載例）'!$C$6:$U$35,19,FALSE))</f>
        <v/>
      </c>
      <c r="Z18" s="260">
        <f>IF(Z16="","",VLOOKUP(Z16,'シフト記号表（記載例）'!$C$6:$U$35,19,FALSE))</f>
        <v>0.25000000000000044</v>
      </c>
      <c r="AA18" s="260">
        <f>IF(AA16="","",VLOOKUP(AA16,'シフト記号表（記載例）'!$C$6:$U$35,19,FALSE))</f>
        <v>0.25000000000000044</v>
      </c>
      <c r="AB18" s="260">
        <f>IF(AB16="","",VLOOKUP(AB16,'シフト記号表（記載例）'!$C$6:$U$35,19,FALSE))</f>
        <v>0.25000000000000044</v>
      </c>
      <c r="AC18" s="260">
        <f>IF(AC16="","",VLOOKUP(AC16,'シフト記号表（記載例）'!$C$6:$U$35,19,FALSE))</f>
        <v>0.25000000000000044</v>
      </c>
      <c r="AD18" s="260">
        <f>IF(AD16="","",VLOOKUP(AD16,'シフト記号表（記載例）'!$C$6:$U$35,19,FALSE))</f>
        <v>0.25000000000000044</v>
      </c>
      <c r="AE18" s="260" t="str">
        <f>IF(AE16="","",VLOOKUP(AE16,'シフト記号表（記載例）'!$C$6:$U$35,19,FALSE))</f>
        <v/>
      </c>
      <c r="AF18" s="260" t="str">
        <f>IF(AF16="","",VLOOKUP(AF16,'シフト記号表（記載例）'!$C$6:$U$35,19,FALSE))</f>
        <v/>
      </c>
      <c r="AG18" s="260">
        <f>IF(AG16="","",VLOOKUP(AG16,'シフト記号表（記載例）'!$C$6:$U$35,19,FALSE))</f>
        <v>0.25000000000000044</v>
      </c>
      <c r="AH18" s="260">
        <f>IF(AH16="","",VLOOKUP(AH16,'シフト記号表（記載例）'!$C$6:$U$35,19,FALSE))</f>
        <v>0.25000000000000044</v>
      </c>
      <c r="AI18" s="260">
        <f>IF(AI16="","",VLOOKUP(AI16,'シフト記号表（記載例）'!$C$6:$U$35,19,FALSE))</f>
        <v>0.25000000000000044</v>
      </c>
      <c r="AJ18" s="260">
        <f>IF(AJ16="","",VLOOKUP(AJ16,'シフト記号表（記載例）'!$C$6:$U$35,19,FALSE))</f>
        <v>0.25000000000000044</v>
      </c>
      <c r="AK18" s="260">
        <f>IF(AK16="","",VLOOKUP(AK16,'シフト記号表（記載例）'!$C$6:$U$35,19,FALSE))</f>
        <v>0.25000000000000044</v>
      </c>
      <c r="AL18" s="260" t="str">
        <f>IF(AL16="","",VLOOKUP(AL16,'シフト記号表（記載例）'!$C$6:$U$35,19,FALSE))</f>
        <v/>
      </c>
      <c r="AM18" s="260" t="str">
        <f>IF(AM16="","",VLOOKUP(AM16,'シフト記号表（記載例）'!$C$6:$U$35,19,FALSE))</f>
        <v/>
      </c>
      <c r="AN18" s="260">
        <f>IF(AN16="","",VLOOKUP(AN16,'シフト記号表（記載例）'!$C$6:$U$35,19,FALSE))</f>
        <v>0.25000000000000044</v>
      </c>
      <c r="AO18" s="260">
        <f>IF(AO16="","",VLOOKUP(AO16,'シフト記号表（記載例）'!$C$6:$U$35,19,FALSE))</f>
        <v>0.25000000000000044</v>
      </c>
      <c r="AP18" s="260">
        <f>IF(AP16="","",VLOOKUP(AP16,'シフト記号表（記載例）'!$C$6:$U$35,19,FALSE))</f>
        <v>0.25000000000000044</v>
      </c>
      <c r="AQ18" s="260">
        <f>IF(AQ16="","",VLOOKUP(AQ16,'シフト記号表（記載例）'!$C$6:$U$35,19,FALSE))</f>
        <v>0.25000000000000044</v>
      </c>
      <c r="AR18" s="260">
        <f>IF(AR16="","",VLOOKUP(AR16,'シフト記号表（記載例）'!$C$6:$U$35,19,FALSE))</f>
        <v>0.25000000000000044</v>
      </c>
      <c r="AS18" s="260" t="str">
        <f>IF(AS16="","",VLOOKUP(AS16,'シフト記号表（記載例）'!$C$6:$U$35,19,FALSE))</f>
        <v/>
      </c>
      <c r="AT18" s="260" t="str">
        <f>IF(AT16="","",VLOOKUP(AT16,'シフト記号表（記載例）'!$C$6:$U$35,19,FALSE))</f>
        <v/>
      </c>
      <c r="AU18" s="260" t="str">
        <f>IF(AU16="","",VLOOKUP(AU16,'シフト記号表（記載例）'!$C$6:$U$35,19,FALSE))</f>
        <v/>
      </c>
      <c r="AV18" s="260" t="str">
        <f>IF(AV16="","",VLOOKUP(AV16,'シフト記号表（記載例）'!$C$6:$U$35,19,FALSE))</f>
        <v/>
      </c>
      <c r="AW18" s="260" t="str">
        <f>IF(AW16="","",VLOOKUP(AW16,'シフト記号表（記載例）'!$C$6:$U$35,19,FALSE))</f>
        <v/>
      </c>
      <c r="AX18" s="826">
        <f>IF($BB$4="４週",SUM(S18:AT18),IF($BB$4="暦月",SUM(S18:AW18),""))</f>
        <v>5.0000000000000071</v>
      </c>
      <c r="AY18" s="827"/>
      <c r="AZ18" s="828">
        <f>IF($BB$4="４週",AX18/4,IF($BB$4="暦月",AX18/($BB$7/7),""))</f>
        <v>1.2500000000000018</v>
      </c>
      <c r="BA18" s="829"/>
      <c r="BB18" s="821"/>
      <c r="BC18" s="821"/>
      <c r="BD18" s="821"/>
      <c r="BE18" s="821"/>
      <c r="BF18" s="821"/>
      <c r="BG18" s="822"/>
    </row>
    <row r="19" spans="1:59" s="143" customFormat="1" ht="20.25" customHeight="1" x14ac:dyDescent="0.3">
      <c r="A19" s="904">
        <v>2</v>
      </c>
      <c r="B19" s="782" t="s">
        <v>323</v>
      </c>
      <c r="C19" s="782"/>
      <c r="D19" s="782"/>
      <c r="E19" s="782"/>
      <c r="F19" s="920"/>
      <c r="G19" s="249"/>
      <c r="H19" s="922" t="s">
        <v>342</v>
      </c>
      <c r="I19" s="923"/>
      <c r="J19" s="929" t="s">
        <v>343</v>
      </c>
      <c r="K19" s="773"/>
      <c r="L19" s="773"/>
      <c r="M19" s="773"/>
      <c r="N19" s="773"/>
      <c r="O19" s="930"/>
      <c r="P19" s="787" t="s">
        <v>320</v>
      </c>
      <c r="Q19" s="788"/>
      <c r="R19" s="789"/>
      <c r="S19" s="275" t="s">
        <v>288</v>
      </c>
      <c r="T19" s="275" t="s">
        <v>348</v>
      </c>
      <c r="U19" s="275" t="s">
        <v>348</v>
      </c>
      <c r="V19" s="275" t="s">
        <v>348</v>
      </c>
      <c r="W19" s="275" t="s">
        <v>348</v>
      </c>
      <c r="X19" s="275"/>
      <c r="Y19" s="275"/>
      <c r="Z19" s="275" t="s">
        <v>348</v>
      </c>
      <c r="AA19" s="275" t="s">
        <v>348</v>
      </c>
      <c r="AB19" s="275" t="s">
        <v>348</v>
      </c>
      <c r="AC19" s="275" t="s">
        <v>348</v>
      </c>
      <c r="AD19" s="275" t="s">
        <v>348</v>
      </c>
      <c r="AE19" s="275"/>
      <c r="AF19" s="275"/>
      <c r="AG19" s="275" t="s">
        <v>348</v>
      </c>
      <c r="AH19" s="275" t="s">
        <v>349</v>
      </c>
      <c r="AI19" s="275" t="s">
        <v>348</v>
      </c>
      <c r="AJ19" s="275" t="s">
        <v>348</v>
      </c>
      <c r="AK19" s="275" t="s">
        <v>348</v>
      </c>
      <c r="AL19" s="275"/>
      <c r="AM19" s="275"/>
      <c r="AN19" s="275" t="s">
        <v>348</v>
      </c>
      <c r="AO19" s="275" t="s">
        <v>348</v>
      </c>
      <c r="AP19" s="275" t="s">
        <v>348</v>
      </c>
      <c r="AQ19" s="275" t="s">
        <v>348</v>
      </c>
      <c r="AR19" s="275" t="s">
        <v>349</v>
      </c>
      <c r="AS19" s="275"/>
      <c r="AT19" s="275"/>
      <c r="AU19" s="275"/>
      <c r="AV19" s="275"/>
      <c r="AW19" s="275"/>
      <c r="AX19" s="790"/>
      <c r="AY19" s="791"/>
      <c r="AZ19" s="792"/>
      <c r="BA19" s="793"/>
      <c r="BB19" s="794" t="s">
        <v>229</v>
      </c>
      <c r="BC19" s="794"/>
      <c r="BD19" s="794"/>
      <c r="BE19" s="794"/>
      <c r="BF19" s="794"/>
      <c r="BG19" s="795"/>
    </row>
    <row r="20" spans="1:59" s="143" customFormat="1" ht="20.25" customHeight="1" x14ac:dyDescent="0.3">
      <c r="A20" s="904"/>
      <c r="B20" s="782"/>
      <c r="C20" s="782"/>
      <c r="D20" s="782"/>
      <c r="E20" s="782"/>
      <c r="F20" s="920"/>
      <c r="G20" s="249"/>
      <c r="H20" s="922"/>
      <c r="I20" s="923"/>
      <c r="J20" s="929"/>
      <c r="K20" s="773"/>
      <c r="L20" s="773"/>
      <c r="M20" s="773"/>
      <c r="N20" s="773"/>
      <c r="O20" s="930"/>
      <c r="P20" s="800" t="s">
        <v>321</v>
      </c>
      <c r="Q20" s="801"/>
      <c r="R20" s="802"/>
      <c r="S20" s="257">
        <f>IF(S19="","",VLOOKUP(S19,'シフト記号表（記載例）'!$C$6:$K$35,9,FALSE))</f>
        <v>3.5000000000000009</v>
      </c>
      <c r="T20" s="257">
        <f>IF(T19="","",VLOOKUP(T19,'シフト記号表（記載例）'!$C$6:$K$35,9,FALSE))</f>
        <v>3.5000000000000009</v>
      </c>
      <c r="U20" s="257">
        <f>IF(U19="","",VLOOKUP(U19,'シフト記号表（記載例）'!$C$6:$K$35,9,FALSE))</f>
        <v>3.5000000000000009</v>
      </c>
      <c r="V20" s="257">
        <f>IF(V19="","",VLOOKUP(V19,'シフト記号表（記載例）'!$C$6:$K$35,9,FALSE))</f>
        <v>3.5000000000000009</v>
      </c>
      <c r="W20" s="257">
        <f>IF(W19="","",VLOOKUP(W19,'シフト記号表（記載例）'!$C$6:$K$35,9,FALSE))</f>
        <v>3.5000000000000009</v>
      </c>
      <c r="X20" s="257" t="str">
        <f>IF(X19="","",VLOOKUP(X19,'シフト記号表（記載例）'!$C$6:$K$35,9,FALSE))</f>
        <v/>
      </c>
      <c r="Y20" s="257" t="str">
        <f>IF(Y19="","",VLOOKUP(Y19,'シフト記号表（記載例）'!$C$6:$K$35,9,FALSE))</f>
        <v/>
      </c>
      <c r="Z20" s="257">
        <f>IF(Z19="","",VLOOKUP(Z19,'シフト記号表（記載例）'!$C$6:$K$35,9,FALSE))</f>
        <v>3.5000000000000009</v>
      </c>
      <c r="AA20" s="257">
        <f>IF(AA19="","",VLOOKUP(AA19,'シフト記号表（記載例）'!$C$6:$K$35,9,FALSE))</f>
        <v>3.5000000000000009</v>
      </c>
      <c r="AB20" s="257">
        <f>IF(AB19="","",VLOOKUP(AB19,'シフト記号表（記載例）'!$C$6:$K$35,9,FALSE))</f>
        <v>3.5000000000000009</v>
      </c>
      <c r="AC20" s="257">
        <f>IF(AC19="","",VLOOKUP(AC19,'シフト記号表（記載例）'!$C$6:$K$35,9,FALSE))</f>
        <v>3.5000000000000009</v>
      </c>
      <c r="AD20" s="257">
        <f>IF(AD19="","",VLOOKUP(AD19,'シフト記号表（記載例）'!$C$6:$K$35,9,FALSE))</f>
        <v>3.5000000000000009</v>
      </c>
      <c r="AE20" s="257" t="str">
        <f>IF(AE19="","",VLOOKUP(AE19,'シフト記号表（記載例）'!$C$6:$K$35,9,FALSE))</f>
        <v/>
      </c>
      <c r="AF20" s="257" t="str">
        <f>IF(AF19="","",VLOOKUP(AF19,'シフト記号表（記載例）'!$C$6:$K$35,9,FALSE))</f>
        <v/>
      </c>
      <c r="AG20" s="257">
        <f>IF(AG19="","",VLOOKUP(AG19,'シフト記号表（記載例）'!$C$6:$K$35,9,FALSE))</f>
        <v>3.5000000000000009</v>
      </c>
      <c r="AH20" s="257">
        <f>IF(AH19="","",VLOOKUP(AH19,'シフト記号表（記載例）'!$C$6:$K$35,9,FALSE))</f>
        <v>3.5000000000000009</v>
      </c>
      <c r="AI20" s="257">
        <f>IF(AI19="","",VLOOKUP(AI19,'シフト記号表（記載例）'!$C$6:$K$35,9,FALSE))</f>
        <v>3.5000000000000009</v>
      </c>
      <c r="AJ20" s="257">
        <f>IF(AJ19="","",VLOOKUP(AJ19,'シフト記号表（記載例）'!$C$6:$K$35,9,FALSE))</f>
        <v>3.5000000000000009</v>
      </c>
      <c r="AK20" s="257">
        <f>IF(AK19="","",VLOOKUP(AK19,'シフト記号表（記載例）'!$C$6:$K$35,9,FALSE))</f>
        <v>3.5000000000000009</v>
      </c>
      <c r="AL20" s="257" t="str">
        <f>IF(AL19="","",VLOOKUP(AL19,'シフト記号表（記載例）'!$C$6:$K$35,9,FALSE))</f>
        <v/>
      </c>
      <c r="AM20" s="257" t="str">
        <f>IF(AM19="","",VLOOKUP(AM19,'シフト記号表（記載例）'!$C$6:$K$35,9,FALSE))</f>
        <v/>
      </c>
      <c r="AN20" s="257">
        <f>IF(AN19="","",VLOOKUP(AN19,'シフト記号表（記載例）'!$C$6:$K$35,9,FALSE))</f>
        <v>3.5000000000000009</v>
      </c>
      <c r="AO20" s="257">
        <f>IF(AO19="","",VLOOKUP(AO19,'シフト記号表（記載例）'!$C$6:$K$35,9,FALSE))</f>
        <v>3.5000000000000009</v>
      </c>
      <c r="AP20" s="257">
        <f>IF(AP19="","",VLOOKUP(AP19,'シフト記号表（記載例）'!$C$6:$K$35,9,FALSE))</f>
        <v>3.5000000000000009</v>
      </c>
      <c r="AQ20" s="257">
        <f>IF(AQ19="","",VLOOKUP(AQ19,'シフト記号表（記載例）'!$C$6:$K$35,9,FALSE))</f>
        <v>3.5000000000000009</v>
      </c>
      <c r="AR20" s="257">
        <f>IF(AR19="","",VLOOKUP(AR19,'シフト記号表（記載例）'!$C$6:$K$35,9,FALSE))</f>
        <v>3.5000000000000009</v>
      </c>
      <c r="AS20" s="257" t="str">
        <f>IF(AS19="","",VLOOKUP(AS19,'シフト記号表（記載例）'!$C$6:$K$35,9,FALSE))</f>
        <v/>
      </c>
      <c r="AT20" s="257" t="str">
        <f>IF(AT19="","",VLOOKUP(AT19,'シフト記号表（記載例）'!$C$6:$K$35,9,FALSE))</f>
        <v/>
      </c>
      <c r="AU20" s="257" t="str">
        <f>IF(AU19="","",VLOOKUP(AU19,'シフト記号表（記載例）'!$C$6:$K$35,9,FALSE))</f>
        <v/>
      </c>
      <c r="AV20" s="257" t="str">
        <f>IF(AV19="","",VLOOKUP(AV19,'シフト記号表（記載例）'!$C$6:$K$35,9,FALSE))</f>
        <v/>
      </c>
      <c r="AW20" s="257" t="str">
        <f>IF(AW19="","",VLOOKUP(AW19,'シフト記号表（記載例）'!$C$6:$K$35,9,FALSE))</f>
        <v/>
      </c>
      <c r="AX20" s="803">
        <f>IF($BB$4="４週",SUM(S20:AT20),IF($BB$4="暦月",SUM(S20:AW20),""))</f>
        <v>70.000000000000014</v>
      </c>
      <c r="AY20" s="804"/>
      <c r="AZ20" s="805">
        <f>IF($BB$4="４週",AX20/4,IF($BB$4="暦月",AX20/($BB$7/7),""))</f>
        <v>17.500000000000004</v>
      </c>
      <c r="BA20" s="806"/>
      <c r="BB20" s="796"/>
      <c r="BC20" s="796"/>
      <c r="BD20" s="796"/>
      <c r="BE20" s="796"/>
      <c r="BF20" s="796"/>
      <c r="BG20" s="797"/>
    </row>
    <row r="21" spans="1:59" s="143" customFormat="1" ht="20.25" customHeight="1" thickBot="1" x14ac:dyDescent="0.35">
      <c r="A21" s="904"/>
      <c r="B21" s="819"/>
      <c r="C21" s="819"/>
      <c r="D21" s="819"/>
      <c r="E21" s="819"/>
      <c r="F21" s="926"/>
      <c r="G21" s="251" t="str">
        <f>B19</f>
        <v>生活相談員</v>
      </c>
      <c r="H21" s="927"/>
      <c r="I21" s="928"/>
      <c r="J21" s="931"/>
      <c r="K21" s="814"/>
      <c r="L21" s="814"/>
      <c r="M21" s="814"/>
      <c r="N21" s="814"/>
      <c r="O21" s="932"/>
      <c r="P21" s="823" t="s">
        <v>322</v>
      </c>
      <c r="Q21" s="824"/>
      <c r="R21" s="825"/>
      <c r="S21" s="260">
        <f>IF(S19="","",VLOOKUP(S19,'シフト記号表（記載例）'!$C$6:$U$35,19,FALSE))</f>
        <v>3.2499999999999991</v>
      </c>
      <c r="T21" s="260">
        <f>IF(T19="","",VLOOKUP(T19,'シフト記号表（記載例）'!$C$6:$U$35,19,FALSE))</f>
        <v>3.2499999999999991</v>
      </c>
      <c r="U21" s="260">
        <f>IF(U19="","",VLOOKUP(U19,'シフト記号表（記載例）'!$C$6:$U$35,19,FALSE))</f>
        <v>3.2499999999999991</v>
      </c>
      <c r="V21" s="260">
        <f>IF(V19="","",VLOOKUP(V19,'シフト記号表（記載例）'!$C$6:$U$35,19,FALSE))</f>
        <v>3.2499999999999991</v>
      </c>
      <c r="W21" s="260">
        <f>IF(W19="","",VLOOKUP(W19,'シフト記号表（記載例）'!$C$6:$U$35,19,FALSE))</f>
        <v>3.2499999999999991</v>
      </c>
      <c r="X21" s="260" t="str">
        <f>IF(X19="","",VLOOKUP(X19,'シフト記号表（記載例）'!$C$6:$U$35,19,FALSE))</f>
        <v/>
      </c>
      <c r="Y21" s="260" t="str">
        <f>IF(Y19="","",VLOOKUP(Y19,'シフト記号表（記載例）'!$C$6:$U$35,19,FALSE))</f>
        <v/>
      </c>
      <c r="Z21" s="260">
        <f>IF(Z19="","",VLOOKUP(Z19,'シフト記号表（記載例）'!$C$6:$U$35,19,FALSE))</f>
        <v>3.2499999999999991</v>
      </c>
      <c r="AA21" s="260">
        <f>IF(AA19="","",VLOOKUP(AA19,'シフト記号表（記載例）'!$C$6:$U$35,19,FALSE))</f>
        <v>3.2499999999999991</v>
      </c>
      <c r="AB21" s="260">
        <f>IF(AB19="","",VLOOKUP(AB19,'シフト記号表（記載例）'!$C$6:$U$35,19,FALSE))</f>
        <v>3.2499999999999991</v>
      </c>
      <c r="AC21" s="260">
        <f>IF(AC19="","",VLOOKUP(AC19,'シフト記号表（記載例）'!$C$6:$U$35,19,FALSE))</f>
        <v>3.2499999999999991</v>
      </c>
      <c r="AD21" s="260">
        <f>IF(AD19="","",VLOOKUP(AD19,'シフト記号表（記載例）'!$C$6:$U$35,19,FALSE))</f>
        <v>3.2499999999999991</v>
      </c>
      <c r="AE21" s="260" t="str">
        <f>IF(AE19="","",VLOOKUP(AE19,'シフト記号表（記載例）'!$C$6:$U$35,19,FALSE))</f>
        <v/>
      </c>
      <c r="AF21" s="260" t="str">
        <f>IF(AF19="","",VLOOKUP(AF19,'シフト記号表（記載例）'!$C$6:$U$35,19,FALSE))</f>
        <v/>
      </c>
      <c r="AG21" s="260">
        <f>IF(AG19="","",VLOOKUP(AG19,'シフト記号表（記載例）'!$C$6:$U$35,19,FALSE))</f>
        <v>3.2499999999999991</v>
      </c>
      <c r="AH21" s="260">
        <f>IF(AH19="","",VLOOKUP(AH19,'シフト記号表（記載例）'!$C$6:$U$35,19,FALSE))</f>
        <v>3.2499999999999991</v>
      </c>
      <c r="AI21" s="260">
        <f>IF(AI19="","",VLOOKUP(AI19,'シフト記号表（記載例）'!$C$6:$U$35,19,FALSE))</f>
        <v>3.2499999999999991</v>
      </c>
      <c r="AJ21" s="260">
        <f>IF(AJ19="","",VLOOKUP(AJ19,'シフト記号表（記載例）'!$C$6:$U$35,19,FALSE))</f>
        <v>3.2499999999999991</v>
      </c>
      <c r="AK21" s="260">
        <f>IF(AK19="","",VLOOKUP(AK19,'シフト記号表（記載例）'!$C$6:$U$35,19,FALSE))</f>
        <v>3.2499999999999991</v>
      </c>
      <c r="AL21" s="260" t="str">
        <f>IF(AL19="","",VLOOKUP(AL19,'シフト記号表（記載例）'!$C$6:$U$35,19,FALSE))</f>
        <v/>
      </c>
      <c r="AM21" s="260" t="str">
        <f>IF(AM19="","",VLOOKUP(AM19,'シフト記号表（記載例）'!$C$6:$U$35,19,FALSE))</f>
        <v/>
      </c>
      <c r="AN21" s="260">
        <f>IF(AN19="","",VLOOKUP(AN19,'シフト記号表（記載例）'!$C$6:$U$35,19,FALSE))</f>
        <v>3.2499999999999991</v>
      </c>
      <c r="AO21" s="260">
        <f>IF(AO19="","",VLOOKUP(AO19,'シフト記号表（記載例）'!$C$6:$U$35,19,FALSE))</f>
        <v>3.2499999999999991</v>
      </c>
      <c r="AP21" s="260">
        <f>IF(AP19="","",VLOOKUP(AP19,'シフト記号表（記載例）'!$C$6:$U$35,19,FALSE))</f>
        <v>3.2499999999999991</v>
      </c>
      <c r="AQ21" s="260">
        <f>IF(AQ19="","",VLOOKUP(AQ19,'シフト記号表（記載例）'!$C$6:$U$35,19,FALSE))</f>
        <v>3.2499999999999991</v>
      </c>
      <c r="AR21" s="260">
        <f>IF(AR19="","",VLOOKUP(AR19,'シフト記号表（記載例）'!$C$6:$U$35,19,FALSE))</f>
        <v>3.2499999999999991</v>
      </c>
      <c r="AS21" s="260" t="str">
        <f>IF(AS19="","",VLOOKUP(AS19,'シフト記号表（記載例）'!$C$6:$U$35,19,FALSE))</f>
        <v/>
      </c>
      <c r="AT21" s="260" t="str">
        <f>IF(AT19="","",VLOOKUP(AT19,'シフト記号表（記載例）'!$C$6:$U$35,19,FALSE))</f>
        <v/>
      </c>
      <c r="AU21" s="260" t="str">
        <f>IF(AU19="","",VLOOKUP(AU19,'シフト記号表（記載例）'!$C$6:$U$35,19,FALSE))</f>
        <v/>
      </c>
      <c r="AV21" s="260" t="str">
        <f>IF(AV19="","",VLOOKUP(AV19,'シフト記号表（記載例）'!$C$6:$U$35,19,FALSE))</f>
        <v/>
      </c>
      <c r="AW21" s="260" t="str">
        <f>IF(AW19="","",VLOOKUP(AW19,'シフト記号表（記載例）'!$C$6:$U$35,19,FALSE))</f>
        <v/>
      </c>
      <c r="AX21" s="826">
        <f>IF($BB$4="４週",SUM(S21:AT21),IF($BB$4="暦月",SUM(S21:AW21),""))</f>
        <v>64.999999999999986</v>
      </c>
      <c r="AY21" s="827"/>
      <c r="AZ21" s="828">
        <f>IF($BB$4="４週",AX21/4,IF($BB$4="暦月",AX21/($BB$7/7),""))</f>
        <v>16.249999999999996</v>
      </c>
      <c r="BA21" s="829"/>
      <c r="BB21" s="821"/>
      <c r="BC21" s="821"/>
      <c r="BD21" s="821"/>
      <c r="BE21" s="821"/>
      <c r="BF21" s="821"/>
      <c r="BG21" s="822"/>
    </row>
    <row r="22" spans="1:59" s="143" customFormat="1" ht="20.25" customHeight="1" x14ac:dyDescent="0.3">
      <c r="A22" s="904">
        <v>3</v>
      </c>
      <c r="B22" s="782" t="s">
        <v>325</v>
      </c>
      <c r="C22" s="782"/>
      <c r="D22" s="782"/>
      <c r="E22" s="782"/>
      <c r="F22" s="920"/>
      <c r="G22" s="249"/>
      <c r="H22" s="922" t="s">
        <v>342</v>
      </c>
      <c r="I22" s="923"/>
      <c r="J22" s="929" t="s">
        <v>350</v>
      </c>
      <c r="K22" s="773"/>
      <c r="L22" s="773"/>
      <c r="M22" s="773"/>
      <c r="N22" s="773"/>
      <c r="O22" s="930"/>
      <c r="P22" s="787" t="s">
        <v>320</v>
      </c>
      <c r="Q22" s="788"/>
      <c r="R22" s="789"/>
      <c r="S22" s="275" t="s">
        <v>355</v>
      </c>
      <c r="T22" s="275" t="s">
        <v>355</v>
      </c>
      <c r="U22" s="275" t="s">
        <v>355</v>
      </c>
      <c r="V22" s="275" t="s">
        <v>355</v>
      </c>
      <c r="W22" s="275" t="s">
        <v>355</v>
      </c>
      <c r="X22" s="275"/>
      <c r="Y22" s="275"/>
      <c r="Z22" s="275" t="s">
        <v>355</v>
      </c>
      <c r="AA22" s="275" t="s">
        <v>355</v>
      </c>
      <c r="AB22" s="275" t="s">
        <v>355</v>
      </c>
      <c r="AC22" s="275" t="s">
        <v>355</v>
      </c>
      <c r="AD22" s="275" t="s">
        <v>355</v>
      </c>
      <c r="AE22" s="275"/>
      <c r="AF22" s="275"/>
      <c r="AG22" s="275" t="s">
        <v>356</v>
      </c>
      <c r="AH22" s="275" t="s">
        <v>355</v>
      </c>
      <c r="AI22" s="275" t="s">
        <v>355</v>
      </c>
      <c r="AJ22" s="275" t="s">
        <v>355</v>
      </c>
      <c r="AK22" s="275" t="s">
        <v>355</v>
      </c>
      <c r="AL22" s="275"/>
      <c r="AM22" s="275"/>
      <c r="AN22" s="275" t="s">
        <v>355</v>
      </c>
      <c r="AO22" s="275" t="s">
        <v>355</v>
      </c>
      <c r="AP22" s="275" t="s">
        <v>355</v>
      </c>
      <c r="AQ22" s="275" t="s">
        <v>355</v>
      </c>
      <c r="AR22" s="275" t="s">
        <v>355</v>
      </c>
      <c r="AS22" s="275"/>
      <c r="AT22" s="275"/>
      <c r="AU22" s="275"/>
      <c r="AV22" s="275"/>
      <c r="AW22" s="275"/>
      <c r="AX22" s="790"/>
      <c r="AY22" s="791"/>
      <c r="AZ22" s="792"/>
      <c r="BA22" s="793"/>
      <c r="BB22" s="794" t="s">
        <v>230</v>
      </c>
      <c r="BC22" s="794"/>
      <c r="BD22" s="794"/>
      <c r="BE22" s="794"/>
      <c r="BF22" s="794"/>
      <c r="BG22" s="795"/>
    </row>
    <row r="23" spans="1:59" s="143" customFormat="1" ht="20.25" customHeight="1" x14ac:dyDescent="0.3">
      <c r="A23" s="904"/>
      <c r="B23" s="782"/>
      <c r="C23" s="782"/>
      <c r="D23" s="782"/>
      <c r="E23" s="782"/>
      <c r="F23" s="920"/>
      <c r="G23" s="249"/>
      <c r="H23" s="922"/>
      <c r="I23" s="923"/>
      <c r="J23" s="929"/>
      <c r="K23" s="773"/>
      <c r="L23" s="773"/>
      <c r="M23" s="773"/>
      <c r="N23" s="773"/>
      <c r="O23" s="930"/>
      <c r="P23" s="800" t="s">
        <v>321</v>
      </c>
      <c r="Q23" s="801"/>
      <c r="R23" s="802"/>
      <c r="S23" s="257">
        <f>IF(S22="","",VLOOKUP(S22,'シフト記号表（記載例）'!$C$6:$K$35,9,FALSE))</f>
        <v>1.9999999999999996</v>
      </c>
      <c r="T23" s="257">
        <f>IF(T22="","",VLOOKUP(T22,'シフト記号表（記載例）'!$C$6:$K$35,9,FALSE))</f>
        <v>1.9999999999999996</v>
      </c>
      <c r="U23" s="257">
        <f>IF(U22="","",VLOOKUP(U22,'シフト記号表（記載例）'!$C$6:$K$35,9,FALSE))</f>
        <v>1.9999999999999996</v>
      </c>
      <c r="V23" s="257">
        <f>IF(V22="","",VLOOKUP(V22,'シフト記号表（記載例）'!$C$6:$K$35,9,FALSE))</f>
        <v>1.9999999999999996</v>
      </c>
      <c r="W23" s="257">
        <f>IF(W22="","",VLOOKUP(W22,'シフト記号表（記載例）'!$C$6:$K$35,9,FALSE))</f>
        <v>1.9999999999999996</v>
      </c>
      <c r="X23" s="257" t="str">
        <f>IF(X22="","",VLOOKUP(X22,'シフト記号表（記載例）'!$C$6:$K$35,9,FALSE))</f>
        <v/>
      </c>
      <c r="Y23" s="257" t="str">
        <f>IF(Y22="","",VLOOKUP(Y22,'シフト記号表（記載例）'!$C$6:$K$35,9,FALSE))</f>
        <v/>
      </c>
      <c r="Z23" s="257">
        <f>IF(Z22="","",VLOOKUP(Z22,'シフト記号表（記載例）'!$C$6:$K$35,9,FALSE))</f>
        <v>1.9999999999999996</v>
      </c>
      <c r="AA23" s="257">
        <f>IF(AA22="","",VLOOKUP(AA22,'シフト記号表（記載例）'!$C$6:$K$35,9,FALSE))</f>
        <v>1.9999999999999996</v>
      </c>
      <c r="AB23" s="257">
        <f>IF(AB22="","",VLOOKUP(AB22,'シフト記号表（記載例）'!$C$6:$K$35,9,FALSE))</f>
        <v>1.9999999999999996</v>
      </c>
      <c r="AC23" s="257">
        <f>IF(AC22="","",VLOOKUP(AC22,'シフト記号表（記載例）'!$C$6:$K$35,9,FALSE))</f>
        <v>1.9999999999999996</v>
      </c>
      <c r="AD23" s="257">
        <f>IF(AD22="","",VLOOKUP(AD22,'シフト記号表（記載例）'!$C$6:$K$35,9,FALSE))</f>
        <v>1.9999999999999996</v>
      </c>
      <c r="AE23" s="257" t="str">
        <f>IF(AE22="","",VLOOKUP(AE22,'シフト記号表（記載例）'!$C$6:$K$35,9,FALSE))</f>
        <v/>
      </c>
      <c r="AF23" s="257" t="str">
        <f>IF(AF22="","",VLOOKUP(AF22,'シフト記号表（記載例）'!$C$6:$K$35,9,FALSE))</f>
        <v/>
      </c>
      <c r="AG23" s="257">
        <f>IF(AG22="","",VLOOKUP(AG22,'シフト記号表（記載例）'!$C$6:$K$35,9,FALSE))</f>
        <v>1.9999999999999996</v>
      </c>
      <c r="AH23" s="257">
        <f>IF(AH22="","",VLOOKUP(AH22,'シフト記号表（記載例）'!$C$6:$K$35,9,FALSE))</f>
        <v>1.9999999999999996</v>
      </c>
      <c r="AI23" s="257">
        <f>IF(AI22="","",VLOOKUP(AI22,'シフト記号表（記載例）'!$C$6:$K$35,9,FALSE))</f>
        <v>1.9999999999999996</v>
      </c>
      <c r="AJ23" s="257">
        <f>IF(AJ22="","",VLOOKUP(AJ22,'シフト記号表（記載例）'!$C$6:$K$35,9,FALSE))</f>
        <v>1.9999999999999996</v>
      </c>
      <c r="AK23" s="257">
        <f>IF(AK22="","",VLOOKUP(AK22,'シフト記号表（記載例）'!$C$6:$K$35,9,FALSE))</f>
        <v>1.9999999999999996</v>
      </c>
      <c r="AL23" s="257" t="str">
        <f>IF(AL22="","",VLOOKUP(AL22,'シフト記号表（記載例）'!$C$6:$K$35,9,FALSE))</f>
        <v/>
      </c>
      <c r="AM23" s="257" t="str">
        <f>IF(AM22="","",VLOOKUP(AM22,'シフト記号表（記載例）'!$C$6:$K$35,9,FALSE))</f>
        <v/>
      </c>
      <c r="AN23" s="257">
        <f>IF(AN22="","",VLOOKUP(AN22,'シフト記号表（記載例）'!$C$6:$K$35,9,FALSE))</f>
        <v>1.9999999999999996</v>
      </c>
      <c r="AO23" s="257">
        <f>IF(AO22="","",VLOOKUP(AO22,'シフト記号表（記載例）'!$C$6:$K$35,9,FALSE))</f>
        <v>1.9999999999999996</v>
      </c>
      <c r="AP23" s="257">
        <f>IF(AP22="","",VLOOKUP(AP22,'シフト記号表（記載例）'!$C$6:$K$35,9,FALSE))</f>
        <v>1.9999999999999996</v>
      </c>
      <c r="AQ23" s="257">
        <f>IF(AQ22="","",VLOOKUP(AQ22,'シフト記号表（記載例）'!$C$6:$K$35,9,FALSE))</f>
        <v>1.9999999999999996</v>
      </c>
      <c r="AR23" s="257">
        <f>IF(AR22="","",VLOOKUP(AR22,'シフト記号表（記載例）'!$C$6:$K$35,9,FALSE))</f>
        <v>1.9999999999999996</v>
      </c>
      <c r="AS23" s="257" t="str">
        <f>IF(AS22="","",VLOOKUP(AS22,'シフト記号表（記載例）'!$C$6:$K$35,9,FALSE))</f>
        <v/>
      </c>
      <c r="AT23" s="257" t="str">
        <f>IF(AT22="","",VLOOKUP(AT22,'シフト記号表（記載例）'!$C$6:$K$35,9,FALSE))</f>
        <v/>
      </c>
      <c r="AU23" s="257" t="str">
        <f>IF(AU22="","",VLOOKUP(AU22,'シフト記号表（記載例）'!$C$6:$K$35,9,FALSE))</f>
        <v/>
      </c>
      <c r="AV23" s="257" t="str">
        <f>IF(AV22="","",VLOOKUP(AV22,'シフト記号表（記載例）'!$C$6:$K$35,9,FALSE))</f>
        <v/>
      </c>
      <c r="AW23" s="257" t="str">
        <f>IF(AW22="","",VLOOKUP(AW22,'シフト記号表（記載例）'!$C$6:$K$35,9,FALSE))</f>
        <v/>
      </c>
      <c r="AX23" s="803">
        <f>IF($BB$4="４週",SUM(S23:AT23),IF($BB$4="暦月",SUM(S23:AW23),""))</f>
        <v>39.999999999999993</v>
      </c>
      <c r="AY23" s="804"/>
      <c r="AZ23" s="805">
        <f>IF($BB$4="４週",AX23/4,IF($BB$4="暦月",AX23/($BB$7/7),""))</f>
        <v>9.9999999999999982</v>
      </c>
      <c r="BA23" s="806"/>
      <c r="BB23" s="796"/>
      <c r="BC23" s="796"/>
      <c r="BD23" s="796"/>
      <c r="BE23" s="796"/>
      <c r="BF23" s="796"/>
      <c r="BG23" s="797"/>
    </row>
    <row r="24" spans="1:59" s="143" customFormat="1" ht="20.25" customHeight="1" thickBot="1" x14ac:dyDescent="0.35">
      <c r="A24" s="904"/>
      <c r="B24" s="819"/>
      <c r="C24" s="819"/>
      <c r="D24" s="819"/>
      <c r="E24" s="819"/>
      <c r="F24" s="926"/>
      <c r="G24" s="251" t="str">
        <f>B22</f>
        <v>看護職員</v>
      </c>
      <c r="H24" s="927"/>
      <c r="I24" s="928"/>
      <c r="J24" s="931"/>
      <c r="K24" s="814"/>
      <c r="L24" s="814"/>
      <c r="M24" s="814"/>
      <c r="N24" s="814"/>
      <c r="O24" s="932"/>
      <c r="P24" s="823" t="s">
        <v>322</v>
      </c>
      <c r="Q24" s="824"/>
      <c r="R24" s="825"/>
      <c r="S24" s="260">
        <f>IF(S22="","",VLOOKUP(S22,'シフト記号表（記載例）'!$C$6:$U$35,19,FALSE))</f>
        <v>1.7500000000000004</v>
      </c>
      <c r="T24" s="260">
        <f>IF(T22="","",VLOOKUP(T22,'シフト記号表（記載例）'!$C$6:$U$35,19,FALSE))</f>
        <v>1.7500000000000004</v>
      </c>
      <c r="U24" s="260">
        <f>IF(U22="","",VLOOKUP(U22,'シフト記号表（記載例）'!$C$6:$U$35,19,FALSE))</f>
        <v>1.7500000000000004</v>
      </c>
      <c r="V24" s="260">
        <f>IF(V22="","",VLOOKUP(V22,'シフト記号表（記載例）'!$C$6:$U$35,19,FALSE))</f>
        <v>1.7500000000000004</v>
      </c>
      <c r="W24" s="260">
        <f>IF(W22="","",VLOOKUP(W22,'シフト記号表（記載例）'!$C$6:$U$35,19,FALSE))</f>
        <v>1.7500000000000004</v>
      </c>
      <c r="X24" s="260" t="str">
        <f>IF(X22="","",VLOOKUP(X22,'シフト記号表（記載例）'!$C$6:$U$35,19,FALSE))</f>
        <v/>
      </c>
      <c r="Y24" s="260" t="str">
        <f>IF(Y22="","",VLOOKUP(Y22,'シフト記号表（記載例）'!$C$6:$U$35,19,FALSE))</f>
        <v/>
      </c>
      <c r="Z24" s="260">
        <f>IF(Z22="","",VLOOKUP(Z22,'シフト記号表（記載例）'!$C$6:$U$35,19,FALSE))</f>
        <v>1.7500000000000004</v>
      </c>
      <c r="AA24" s="260">
        <f>IF(AA22="","",VLOOKUP(AA22,'シフト記号表（記載例）'!$C$6:$U$35,19,FALSE))</f>
        <v>1.7500000000000004</v>
      </c>
      <c r="AB24" s="260">
        <f>IF(AB22="","",VLOOKUP(AB22,'シフト記号表（記載例）'!$C$6:$U$35,19,FALSE))</f>
        <v>1.7500000000000004</v>
      </c>
      <c r="AC24" s="260">
        <f>IF(AC22="","",VLOOKUP(AC22,'シフト記号表（記載例）'!$C$6:$U$35,19,FALSE))</f>
        <v>1.7500000000000004</v>
      </c>
      <c r="AD24" s="260">
        <f>IF(AD22="","",VLOOKUP(AD22,'シフト記号表（記載例）'!$C$6:$U$35,19,FALSE))</f>
        <v>1.7500000000000004</v>
      </c>
      <c r="AE24" s="260" t="str">
        <f>IF(AE22="","",VLOOKUP(AE22,'シフト記号表（記載例）'!$C$6:$U$35,19,FALSE))</f>
        <v/>
      </c>
      <c r="AF24" s="260" t="str">
        <f>IF(AF22="","",VLOOKUP(AF22,'シフト記号表（記載例）'!$C$6:$U$35,19,FALSE))</f>
        <v/>
      </c>
      <c r="AG24" s="260">
        <f>IF(AG22="","",VLOOKUP(AG22,'シフト記号表（記載例）'!$C$6:$U$35,19,FALSE))</f>
        <v>1.7500000000000004</v>
      </c>
      <c r="AH24" s="260">
        <f>IF(AH22="","",VLOOKUP(AH22,'シフト記号表（記載例）'!$C$6:$U$35,19,FALSE))</f>
        <v>1.7500000000000004</v>
      </c>
      <c r="AI24" s="260">
        <f>IF(AI22="","",VLOOKUP(AI22,'シフト記号表（記載例）'!$C$6:$U$35,19,FALSE))</f>
        <v>1.7500000000000004</v>
      </c>
      <c r="AJ24" s="260">
        <f>IF(AJ22="","",VLOOKUP(AJ22,'シフト記号表（記載例）'!$C$6:$U$35,19,FALSE))</f>
        <v>1.7500000000000004</v>
      </c>
      <c r="AK24" s="260">
        <f>IF(AK22="","",VLOOKUP(AK22,'シフト記号表（記載例）'!$C$6:$U$35,19,FALSE))</f>
        <v>1.7500000000000004</v>
      </c>
      <c r="AL24" s="260" t="str">
        <f>IF(AL22="","",VLOOKUP(AL22,'シフト記号表（記載例）'!$C$6:$U$35,19,FALSE))</f>
        <v/>
      </c>
      <c r="AM24" s="260" t="str">
        <f>IF(AM22="","",VLOOKUP(AM22,'シフト記号表（記載例）'!$C$6:$U$35,19,FALSE))</f>
        <v/>
      </c>
      <c r="AN24" s="260">
        <f>IF(AN22="","",VLOOKUP(AN22,'シフト記号表（記載例）'!$C$6:$U$35,19,FALSE))</f>
        <v>1.7500000000000004</v>
      </c>
      <c r="AO24" s="260">
        <f>IF(AO22="","",VLOOKUP(AO22,'シフト記号表（記載例）'!$C$6:$U$35,19,FALSE))</f>
        <v>1.7500000000000004</v>
      </c>
      <c r="AP24" s="260">
        <f>IF(AP22="","",VLOOKUP(AP22,'シフト記号表（記載例）'!$C$6:$U$35,19,FALSE))</f>
        <v>1.7500000000000004</v>
      </c>
      <c r="AQ24" s="260">
        <f>IF(AQ22="","",VLOOKUP(AQ22,'シフト記号表（記載例）'!$C$6:$U$35,19,FALSE))</f>
        <v>1.7500000000000004</v>
      </c>
      <c r="AR24" s="260">
        <f>IF(AR22="","",VLOOKUP(AR22,'シフト記号表（記載例）'!$C$6:$U$35,19,FALSE))</f>
        <v>1.7500000000000004</v>
      </c>
      <c r="AS24" s="260" t="str">
        <f>IF(AS22="","",VLOOKUP(AS22,'シフト記号表（記載例）'!$C$6:$U$35,19,FALSE))</f>
        <v/>
      </c>
      <c r="AT24" s="260" t="str">
        <f>IF(AT22="","",VLOOKUP(AT22,'シフト記号表（記載例）'!$C$6:$U$35,19,FALSE))</f>
        <v/>
      </c>
      <c r="AU24" s="260" t="str">
        <f>IF(AU22="","",VLOOKUP(AU22,'シフト記号表（記載例）'!$C$6:$U$35,19,FALSE))</f>
        <v/>
      </c>
      <c r="AV24" s="260" t="str">
        <f>IF(AV22="","",VLOOKUP(AV22,'シフト記号表（記載例）'!$C$6:$U$35,19,FALSE))</f>
        <v/>
      </c>
      <c r="AW24" s="260" t="str">
        <f>IF(AW22="","",VLOOKUP(AW22,'シフト記号表（記載例）'!$C$6:$U$35,19,FALSE))</f>
        <v/>
      </c>
      <c r="AX24" s="826">
        <f>IF($BB$4="４週",SUM(S24:AT24),IF($BB$4="暦月",SUM(S24:AW24),""))</f>
        <v>35.000000000000007</v>
      </c>
      <c r="AY24" s="827"/>
      <c r="AZ24" s="828">
        <f>IF($BB$4="４週",AX24/4,IF($BB$4="暦月",AX24/($BB$7/7),""))</f>
        <v>8.7500000000000018</v>
      </c>
      <c r="BA24" s="829"/>
      <c r="BB24" s="821"/>
      <c r="BC24" s="821"/>
      <c r="BD24" s="821"/>
      <c r="BE24" s="821"/>
      <c r="BF24" s="821"/>
      <c r="BG24" s="822"/>
    </row>
    <row r="25" spans="1:59" s="143" customFormat="1" ht="20.25" customHeight="1" x14ac:dyDescent="0.3">
      <c r="A25" s="904">
        <v>4</v>
      </c>
      <c r="B25" s="782" t="s">
        <v>324</v>
      </c>
      <c r="C25" s="782"/>
      <c r="D25" s="782"/>
      <c r="E25" s="782"/>
      <c r="F25" s="920"/>
      <c r="G25" s="249"/>
      <c r="H25" s="922" t="s">
        <v>351</v>
      </c>
      <c r="I25" s="923"/>
      <c r="J25" s="929" t="s">
        <v>352</v>
      </c>
      <c r="K25" s="773"/>
      <c r="L25" s="773"/>
      <c r="M25" s="773"/>
      <c r="N25" s="773"/>
      <c r="O25" s="930"/>
      <c r="P25" s="787" t="s">
        <v>320</v>
      </c>
      <c r="Q25" s="788"/>
      <c r="R25" s="789"/>
      <c r="S25" s="275" t="s">
        <v>357</v>
      </c>
      <c r="T25" s="275" t="s">
        <v>357</v>
      </c>
      <c r="U25" s="275" t="s">
        <v>357</v>
      </c>
      <c r="V25" s="275" t="s">
        <v>357</v>
      </c>
      <c r="W25" s="275" t="s">
        <v>357</v>
      </c>
      <c r="X25" s="275"/>
      <c r="Y25" s="275"/>
      <c r="Z25" s="275" t="s">
        <v>357</v>
      </c>
      <c r="AA25" s="275" t="s">
        <v>357</v>
      </c>
      <c r="AB25" s="275" t="s">
        <v>357</v>
      </c>
      <c r="AC25" s="275" t="s">
        <v>357</v>
      </c>
      <c r="AD25" s="275" t="s">
        <v>357</v>
      </c>
      <c r="AE25" s="275"/>
      <c r="AF25" s="275"/>
      <c r="AG25" s="275" t="s">
        <v>357</v>
      </c>
      <c r="AH25" s="275" t="s">
        <v>357</v>
      </c>
      <c r="AI25" s="275" t="s">
        <v>357</v>
      </c>
      <c r="AJ25" s="275" t="s">
        <v>358</v>
      </c>
      <c r="AK25" s="275" t="s">
        <v>358</v>
      </c>
      <c r="AL25" s="275"/>
      <c r="AM25" s="275"/>
      <c r="AN25" s="275" t="s">
        <v>357</v>
      </c>
      <c r="AO25" s="275" t="s">
        <v>357</v>
      </c>
      <c r="AP25" s="275" t="s">
        <v>357</v>
      </c>
      <c r="AQ25" s="275" t="s">
        <v>357</v>
      </c>
      <c r="AR25" s="275" t="s">
        <v>357</v>
      </c>
      <c r="AS25" s="275"/>
      <c r="AT25" s="275"/>
      <c r="AU25" s="275"/>
      <c r="AV25" s="275"/>
      <c r="AW25" s="275"/>
      <c r="AX25" s="790"/>
      <c r="AY25" s="791"/>
      <c r="AZ25" s="792"/>
      <c r="BA25" s="793"/>
      <c r="BB25" s="794"/>
      <c r="BC25" s="794"/>
      <c r="BD25" s="794"/>
      <c r="BE25" s="794"/>
      <c r="BF25" s="794"/>
      <c r="BG25" s="795"/>
    </row>
    <row r="26" spans="1:59" s="143" customFormat="1" ht="20.25" customHeight="1" x14ac:dyDescent="0.3">
      <c r="A26" s="904"/>
      <c r="B26" s="782"/>
      <c r="C26" s="782"/>
      <c r="D26" s="782"/>
      <c r="E26" s="782"/>
      <c r="F26" s="920"/>
      <c r="G26" s="249"/>
      <c r="H26" s="922"/>
      <c r="I26" s="923"/>
      <c r="J26" s="929"/>
      <c r="K26" s="773"/>
      <c r="L26" s="773"/>
      <c r="M26" s="773"/>
      <c r="N26" s="773"/>
      <c r="O26" s="930"/>
      <c r="P26" s="800" t="s">
        <v>321</v>
      </c>
      <c r="Q26" s="801"/>
      <c r="R26" s="802"/>
      <c r="S26" s="257">
        <f>IF(S25="","",VLOOKUP(S25,'シフト記号表（記載例）'!$C$6:$K$35,9,FALSE))</f>
        <v>4</v>
      </c>
      <c r="T26" s="257">
        <f>IF(T25="","",VLOOKUP(T25,'シフト記号表（記載例）'!$C$6:$K$35,9,FALSE))</f>
        <v>4</v>
      </c>
      <c r="U26" s="257">
        <f>IF(U25="","",VLOOKUP(U25,'シフト記号表（記載例）'!$C$6:$K$35,9,FALSE))</f>
        <v>4</v>
      </c>
      <c r="V26" s="257">
        <f>IF(V25="","",VLOOKUP(V25,'シフト記号表（記載例）'!$C$6:$K$35,9,FALSE))</f>
        <v>4</v>
      </c>
      <c r="W26" s="257">
        <f>IF(W25="","",VLOOKUP(W25,'シフト記号表（記載例）'!$C$6:$K$35,9,FALSE))</f>
        <v>4</v>
      </c>
      <c r="X26" s="257" t="str">
        <f>IF(X25="","",VLOOKUP(X25,'シフト記号表（記載例）'!$C$6:$K$35,9,FALSE))</f>
        <v/>
      </c>
      <c r="Y26" s="257" t="str">
        <f>IF(Y25="","",VLOOKUP(Y25,'シフト記号表（記載例）'!$C$6:$K$35,9,FALSE))</f>
        <v/>
      </c>
      <c r="Z26" s="257">
        <f>IF(Z25="","",VLOOKUP(Z25,'シフト記号表（記載例）'!$C$6:$K$35,9,FALSE))</f>
        <v>4</v>
      </c>
      <c r="AA26" s="257">
        <f>IF(AA25="","",VLOOKUP(AA25,'シフト記号表（記載例）'!$C$6:$K$35,9,FALSE))</f>
        <v>4</v>
      </c>
      <c r="AB26" s="257">
        <f>IF(AB25="","",VLOOKUP(AB25,'シフト記号表（記載例）'!$C$6:$K$35,9,FALSE))</f>
        <v>4</v>
      </c>
      <c r="AC26" s="257">
        <f>IF(AC25="","",VLOOKUP(AC25,'シフト記号表（記載例）'!$C$6:$K$35,9,FALSE))</f>
        <v>4</v>
      </c>
      <c r="AD26" s="257">
        <f>IF(AD25="","",VLOOKUP(AD25,'シフト記号表（記載例）'!$C$6:$K$35,9,FALSE))</f>
        <v>4</v>
      </c>
      <c r="AE26" s="257" t="str">
        <f>IF(AE25="","",VLOOKUP(AE25,'シフト記号表（記載例）'!$C$6:$K$35,9,FALSE))</f>
        <v/>
      </c>
      <c r="AF26" s="257" t="str">
        <f>IF(AF25="","",VLOOKUP(AF25,'シフト記号表（記載例）'!$C$6:$K$35,9,FALSE))</f>
        <v/>
      </c>
      <c r="AG26" s="257">
        <f>IF(AG25="","",VLOOKUP(AG25,'シフト記号表（記載例）'!$C$6:$K$35,9,FALSE))</f>
        <v>4</v>
      </c>
      <c r="AH26" s="257">
        <f>IF(AH25="","",VLOOKUP(AH25,'シフト記号表（記載例）'!$C$6:$K$35,9,FALSE))</f>
        <v>4</v>
      </c>
      <c r="AI26" s="257">
        <f>IF(AI25="","",VLOOKUP(AI25,'シフト記号表（記載例）'!$C$6:$K$35,9,FALSE))</f>
        <v>4</v>
      </c>
      <c r="AJ26" s="257">
        <f>IF(AJ25="","",VLOOKUP(AJ25,'シフト記号表（記載例）'!$C$6:$K$35,9,FALSE))</f>
        <v>4</v>
      </c>
      <c r="AK26" s="257">
        <f>IF(AK25="","",VLOOKUP(AK25,'シフト記号表（記載例）'!$C$6:$K$35,9,FALSE))</f>
        <v>4</v>
      </c>
      <c r="AL26" s="257" t="str">
        <f>IF(AL25="","",VLOOKUP(AL25,'シフト記号表（記載例）'!$C$6:$K$35,9,FALSE))</f>
        <v/>
      </c>
      <c r="AM26" s="257" t="str">
        <f>IF(AM25="","",VLOOKUP(AM25,'シフト記号表（記載例）'!$C$6:$K$35,9,FALSE))</f>
        <v/>
      </c>
      <c r="AN26" s="257">
        <f>IF(AN25="","",VLOOKUP(AN25,'シフト記号表（記載例）'!$C$6:$K$35,9,FALSE))</f>
        <v>4</v>
      </c>
      <c r="AO26" s="257">
        <f>IF(AO25="","",VLOOKUP(AO25,'シフト記号表（記載例）'!$C$6:$K$35,9,FALSE))</f>
        <v>4</v>
      </c>
      <c r="AP26" s="257">
        <f>IF(AP25="","",VLOOKUP(AP25,'シフト記号表（記載例）'!$C$6:$K$35,9,FALSE))</f>
        <v>4</v>
      </c>
      <c r="AQ26" s="257">
        <f>IF(AQ25="","",VLOOKUP(AQ25,'シフト記号表（記載例）'!$C$6:$K$35,9,FALSE))</f>
        <v>4</v>
      </c>
      <c r="AR26" s="257">
        <f>IF(AR25="","",VLOOKUP(AR25,'シフト記号表（記載例）'!$C$6:$K$35,9,FALSE))</f>
        <v>4</v>
      </c>
      <c r="AS26" s="257" t="str">
        <f>IF(AS25="","",VLOOKUP(AS25,'シフト記号表（記載例）'!$C$6:$K$35,9,FALSE))</f>
        <v/>
      </c>
      <c r="AT26" s="257" t="str">
        <f>IF(AT25="","",VLOOKUP(AT25,'シフト記号表（記載例）'!$C$6:$K$35,9,FALSE))</f>
        <v/>
      </c>
      <c r="AU26" s="257" t="str">
        <f>IF(AU25="","",VLOOKUP(AU25,'シフト記号表（記載例）'!$C$6:$K$35,9,FALSE))</f>
        <v/>
      </c>
      <c r="AV26" s="257" t="str">
        <f>IF(AV25="","",VLOOKUP(AV25,'シフト記号表（記載例）'!$C$6:$K$35,9,FALSE))</f>
        <v/>
      </c>
      <c r="AW26" s="257" t="str">
        <f>IF(AW25="","",VLOOKUP(AW25,'シフト記号表（記載例）'!$C$6:$K$35,9,FALSE))</f>
        <v/>
      </c>
      <c r="AX26" s="803">
        <f>IF($BB$4="４週",SUM(S26:AT26),IF($BB$4="暦月",SUM(S26:AW26),""))</f>
        <v>80</v>
      </c>
      <c r="AY26" s="804"/>
      <c r="AZ26" s="805">
        <f>IF($BB$4="４週",AX26/4,IF($BB$4="暦月",AX26/($BB$7/7),""))</f>
        <v>20</v>
      </c>
      <c r="BA26" s="806"/>
      <c r="BB26" s="796"/>
      <c r="BC26" s="796"/>
      <c r="BD26" s="796"/>
      <c r="BE26" s="796"/>
      <c r="BF26" s="796"/>
      <c r="BG26" s="797"/>
    </row>
    <row r="27" spans="1:59" s="143" customFormat="1" ht="20.25" customHeight="1" thickBot="1" x14ac:dyDescent="0.35">
      <c r="A27" s="904"/>
      <c r="B27" s="819"/>
      <c r="C27" s="819"/>
      <c r="D27" s="819"/>
      <c r="E27" s="819"/>
      <c r="F27" s="926"/>
      <c r="G27" s="251" t="str">
        <f>B25</f>
        <v>介護職員</v>
      </c>
      <c r="H27" s="927"/>
      <c r="I27" s="928"/>
      <c r="J27" s="931"/>
      <c r="K27" s="814"/>
      <c r="L27" s="814"/>
      <c r="M27" s="814"/>
      <c r="N27" s="814"/>
      <c r="O27" s="932"/>
      <c r="P27" s="823" t="s">
        <v>322</v>
      </c>
      <c r="Q27" s="824"/>
      <c r="R27" s="825"/>
      <c r="S27" s="260">
        <f>IF(S25="","",VLOOKUP(S25,'シフト記号表（記載例）'!$C$6:$U$35,19,FALSE))</f>
        <v>3.4999999999999996</v>
      </c>
      <c r="T27" s="260">
        <f>IF(T25="","",VLOOKUP(T25,'シフト記号表（記載例）'!$C$6:$U$35,19,FALSE))</f>
        <v>3.4999999999999996</v>
      </c>
      <c r="U27" s="260">
        <f>IF(U25="","",VLOOKUP(U25,'シフト記号表（記載例）'!$C$6:$U$35,19,FALSE))</f>
        <v>3.4999999999999996</v>
      </c>
      <c r="V27" s="260">
        <f>IF(V25="","",VLOOKUP(V25,'シフト記号表（記載例）'!$C$6:$U$35,19,FALSE))</f>
        <v>3.4999999999999996</v>
      </c>
      <c r="W27" s="260">
        <f>IF(W25="","",VLOOKUP(W25,'シフト記号表（記載例）'!$C$6:$U$35,19,FALSE))</f>
        <v>3.4999999999999996</v>
      </c>
      <c r="X27" s="260" t="str">
        <f>IF(X25="","",VLOOKUP(X25,'シフト記号表（記載例）'!$C$6:$U$35,19,FALSE))</f>
        <v/>
      </c>
      <c r="Y27" s="260" t="str">
        <f>IF(Y25="","",VLOOKUP(Y25,'シフト記号表（記載例）'!$C$6:$U$35,19,FALSE))</f>
        <v/>
      </c>
      <c r="Z27" s="260">
        <f>IF(Z25="","",VLOOKUP(Z25,'シフト記号表（記載例）'!$C$6:$U$35,19,FALSE))</f>
        <v>3.4999999999999996</v>
      </c>
      <c r="AA27" s="260">
        <f>IF(AA25="","",VLOOKUP(AA25,'シフト記号表（記載例）'!$C$6:$U$35,19,FALSE))</f>
        <v>3.4999999999999996</v>
      </c>
      <c r="AB27" s="260">
        <f>IF(AB25="","",VLOOKUP(AB25,'シフト記号表（記載例）'!$C$6:$U$35,19,FALSE))</f>
        <v>3.4999999999999996</v>
      </c>
      <c r="AC27" s="260">
        <f>IF(AC25="","",VLOOKUP(AC25,'シフト記号表（記載例）'!$C$6:$U$35,19,FALSE))</f>
        <v>3.4999999999999996</v>
      </c>
      <c r="AD27" s="260">
        <f>IF(AD25="","",VLOOKUP(AD25,'シフト記号表（記載例）'!$C$6:$U$35,19,FALSE))</f>
        <v>3.4999999999999996</v>
      </c>
      <c r="AE27" s="260" t="str">
        <f>IF(AE25="","",VLOOKUP(AE25,'シフト記号表（記載例）'!$C$6:$U$35,19,FALSE))</f>
        <v/>
      </c>
      <c r="AF27" s="260" t="str">
        <f>IF(AF25="","",VLOOKUP(AF25,'シフト記号表（記載例）'!$C$6:$U$35,19,FALSE))</f>
        <v/>
      </c>
      <c r="AG27" s="260">
        <f>IF(AG25="","",VLOOKUP(AG25,'シフト記号表（記載例）'!$C$6:$U$35,19,FALSE))</f>
        <v>3.4999999999999996</v>
      </c>
      <c r="AH27" s="260">
        <f>IF(AH25="","",VLOOKUP(AH25,'シフト記号表（記載例）'!$C$6:$U$35,19,FALSE))</f>
        <v>3.4999999999999996</v>
      </c>
      <c r="AI27" s="260">
        <f>IF(AI25="","",VLOOKUP(AI25,'シフト記号表（記載例）'!$C$6:$U$35,19,FALSE))</f>
        <v>3.4999999999999996</v>
      </c>
      <c r="AJ27" s="260">
        <f>IF(AJ25="","",VLOOKUP(AJ25,'シフト記号表（記載例）'!$C$6:$U$35,19,FALSE))</f>
        <v>3.4999999999999996</v>
      </c>
      <c r="AK27" s="260">
        <f>IF(AK25="","",VLOOKUP(AK25,'シフト記号表（記載例）'!$C$6:$U$35,19,FALSE))</f>
        <v>3.4999999999999996</v>
      </c>
      <c r="AL27" s="260" t="str">
        <f>IF(AL25="","",VLOOKUP(AL25,'シフト記号表（記載例）'!$C$6:$U$35,19,FALSE))</f>
        <v/>
      </c>
      <c r="AM27" s="260" t="str">
        <f>IF(AM25="","",VLOOKUP(AM25,'シフト記号表（記載例）'!$C$6:$U$35,19,FALSE))</f>
        <v/>
      </c>
      <c r="AN27" s="260">
        <f>IF(AN25="","",VLOOKUP(AN25,'シフト記号表（記載例）'!$C$6:$U$35,19,FALSE))</f>
        <v>3.4999999999999996</v>
      </c>
      <c r="AO27" s="260">
        <f>IF(AO25="","",VLOOKUP(AO25,'シフト記号表（記載例）'!$C$6:$U$35,19,FALSE))</f>
        <v>3.4999999999999996</v>
      </c>
      <c r="AP27" s="260">
        <f>IF(AP25="","",VLOOKUP(AP25,'シフト記号表（記載例）'!$C$6:$U$35,19,FALSE))</f>
        <v>3.4999999999999996</v>
      </c>
      <c r="AQ27" s="260">
        <f>IF(AQ25="","",VLOOKUP(AQ25,'シフト記号表（記載例）'!$C$6:$U$35,19,FALSE))</f>
        <v>3.4999999999999996</v>
      </c>
      <c r="AR27" s="260">
        <f>IF(AR25="","",VLOOKUP(AR25,'シフト記号表（記載例）'!$C$6:$U$35,19,FALSE))</f>
        <v>3.4999999999999996</v>
      </c>
      <c r="AS27" s="260" t="str">
        <f>IF(AS25="","",VLOOKUP(AS25,'シフト記号表（記載例）'!$C$6:$U$35,19,FALSE))</f>
        <v/>
      </c>
      <c r="AT27" s="260" t="str">
        <f>IF(AT25="","",VLOOKUP(AT25,'シフト記号表（記載例）'!$C$6:$U$35,19,FALSE))</f>
        <v/>
      </c>
      <c r="AU27" s="260" t="str">
        <f>IF(AU25="","",VLOOKUP(AU25,'シフト記号表（記載例）'!$C$6:$U$35,19,FALSE))</f>
        <v/>
      </c>
      <c r="AV27" s="260" t="str">
        <f>IF(AV25="","",VLOOKUP(AV25,'シフト記号表（記載例）'!$C$6:$U$35,19,FALSE))</f>
        <v/>
      </c>
      <c r="AW27" s="260" t="str">
        <f>IF(AW25="","",VLOOKUP(AW25,'シフト記号表（記載例）'!$C$6:$U$35,19,FALSE))</f>
        <v/>
      </c>
      <c r="AX27" s="826">
        <f>IF($BB$4="４週",SUM(S27:AT27),IF($BB$4="暦月",SUM(S27:AW27),""))</f>
        <v>69.999999999999986</v>
      </c>
      <c r="AY27" s="827"/>
      <c r="AZ27" s="828">
        <f>IF($BB$4="４週",AX27/4,IF($BB$4="暦月",AX27/($BB$7/7),""))</f>
        <v>17.499999999999996</v>
      </c>
      <c r="BA27" s="829"/>
      <c r="BB27" s="821"/>
      <c r="BC27" s="821"/>
      <c r="BD27" s="821"/>
      <c r="BE27" s="821"/>
      <c r="BF27" s="821"/>
      <c r="BG27" s="822"/>
    </row>
    <row r="28" spans="1:59" s="143" customFormat="1" ht="20.25" customHeight="1" x14ac:dyDescent="0.3">
      <c r="A28" s="904">
        <v>5</v>
      </c>
      <c r="B28" s="782" t="s">
        <v>324</v>
      </c>
      <c r="C28" s="782"/>
      <c r="D28" s="782"/>
      <c r="E28" s="782"/>
      <c r="F28" s="920"/>
      <c r="G28" s="249"/>
      <c r="H28" s="922" t="s">
        <v>353</v>
      </c>
      <c r="I28" s="923"/>
      <c r="J28" s="929" t="s">
        <v>354</v>
      </c>
      <c r="K28" s="773"/>
      <c r="L28" s="773"/>
      <c r="M28" s="773"/>
      <c r="N28" s="773"/>
      <c r="O28" s="930"/>
      <c r="P28" s="787" t="s">
        <v>320</v>
      </c>
      <c r="Q28" s="788"/>
      <c r="R28" s="789"/>
      <c r="S28" s="275" t="s">
        <v>357</v>
      </c>
      <c r="T28" s="275"/>
      <c r="U28" s="275" t="s">
        <v>357</v>
      </c>
      <c r="V28" s="275"/>
      <c r="W28" s="275" t="s">
        <v>357</v>
      </c>
      <c r="X28" s="275"/>
      <c r="Y28" s="275"/>
      <c r="Z28" s="275" t="s">
        <v>357</v>
      </c>
      <c r="AA28" s="275"/>
      <c r="AB28" s="275" t="s">
        <v>357</v>
      </c>
      <c r="AC28" s="275"/>
      <c r="AD28" s="275" t="s">
        <v>357</v>
      </c>
      <c r="AE28" s="275"/>
      <c r="AF28" s="275"/>
      <c r="AG28" s="275" t="s">
        <v>357</v>
      </c>
      <c r="AH28" s="275"/>
      <c r="AI28" s="275" t="s">
        <v>357</v>
      </c>
      <c r="AJ28" s="275"/>
      <c r="AK28" s="275" t="s">
        <v>357</v>
      </c>
      <c r="AL28" s="275"/>
      <c r="AM28" s="275"/>
      <c r="AN28" s="275" t="s">
        <v>357</v>
      </c>
      <c r="AO28" s="275"/>
      <c r="AP28" s="275" t="s">
        <v>357</v>
      </c>
      <c r="AQ28" s="275"/>
      <c r="AR28" s="275" t="s">
        <v>357</v>
      </c>
      <c r="AS28" s="275"/>
      <c r="AT28" s="275"/>
      <c r="AU28" s="275"/>
      <c r="AV28" s="275"/>
      <c r="AW28" s="275"/>
      <c r="AX28" s="790"/>
      <c r="AY28" s="791"/>
      <c r="AZ28" s="792"/>
      <c r="BA28" s="793"/>
      <c r="BB28" s="794"/>
      <c r="BC28" s="794"/>
      <c r="BD28" s="794"/>
      <c r="BE28" s="794"/>
      <c r="BF28" s="794"/>
      <c r="BG28" s="795"/>
    </row>
    <row r="29" spans="1:59" s="143" customFormat="1" ht="20.25" customHeight="1" x14ac:dyDescent="0.3">
      <c r="A29" s="904"/>
      <c r="B29" s="782"/>
      <c r="C29" s="782"/>
      <c r="D29" s="782"/>
      <c r="E29" s="782"/>
      <c r="F29" s="920"/>
      <c r="G29" s="249"/>
      <c r="H29" s="922"/>
      <c r="I29" s="923"/>
      <c r="J29" s="929"/>
      <c r="K29" s="773"/>
      <c r="L29" s="773"/>
      <c r="M29" s="773"/>
      <c r="N29" s="773"/>
      <c r="O29" s="930"/>
      <c r="P29" s="800" t="s">
        <v>321</v>
      </c>
      <c r="Q29" s="801"/>
      <c r="R29" s="802"/>
      <c r="S29" s="257">
        <f>IF(S28="","",VLOOKUP(S28,'シフト記号表（記載例）'!$C$6:$K$35,9,FALSE))</f>
        <v>4</v>
      </c>
      <c r="T29" s="257" t="str">
        <f>IF(T28="","",VLOOKUP(T28,'シフト記号表（記載例）'!$C$6:$K$35,9,FALSE))</f>
        <v/>
      </c>
      <c r="U29" s="257">
        <f>IF(U28="","",VLOOKUP(U28,'シフト記号表（記載例）'!$C$6:$K$35,9,FALSE))</f>
        <v>4</v>
      </c>
      <c r="V29" s="257" t="str">
        <f>IF(V28="","",VLOOKUP(V28,'シフト記号表（記載例）'!$C$6:$K$35,9,FALSE))</f>
        <v/>
      </c>
      <c r="W29" s="257">
        <f>IF(W28="","",VLOOKUP(W28,'シフト記号表（記載例）'!$C$6:$K$35,9,FALSE))</f>
        <v>4</v>
      </c>
      <c r="X29" s="257" t="str">
        <f>IF(X28="","",VLOOKUP(X28,'シフト記号表（記載例）'!$C$6:$K$35,9,FALSE))</f>
        <v/>
      </c>
      <c r="Y29" s="257" t="str">
        <f>IF(Y28="","",VLOOKUP(Y28,'シフト記号表（記載例）'!$C$6:$K$35,9,FALSE))</f>
        <v/>
      </c>
      <c r="Z29" s="257">
        <f>IF(Z28="","",VLOOKUP(Z28,'シフト記号表（記載例）'!$C$6:$K$35,9,FALSE))</f>
        <v>4</v>
      </c>
      <c r="AA29" s="257" t="str">
        <f>IF(AA28="","",VLOOKUP(AA28,'シフト記号表（記載例）'!$C$6:$K$35,9,FALSE))</f>
        <v/>
      </c>
      <c r="AB29" s="257">
        <f>IF(AB28="","",VLOOKUP(AB28,'シフト記号表（記載例）'!$C$6:$K$35,9,FALSE))</f>
        <v>4</v>
      </c>
      <c r="AC29" s="257" t="str">
        <f>IF(AC28="","",VLOOKUP(AC28,'シフト記号表（記載例）'!$C$6:$K$35,9,FALSE))</f>
        <v/>
      </c>
      <c r="AD29" s="257">
        <f>IF(AD28="","",VLOOKUP(AD28,'シフト記号表（記載例）'!$C$6:$K$35,9,FALSE))</f>
        <v>4</v>
      </c>
      <c r="AE29" s="257" t="str">
        <f>IF(AE28="","",VLOOKUP(AE28,'シフト記号表（記載例）'!$C$6:$K$35,9,FALSE))</f>
        <v/>
      </c>
      <c r="AF29" s="257" t="str">
        <f>IF(AF28="","",VLOOKUP(AF28,'シフト記号表（記載例）'!$C$6:$K$35,9,FALSE))</f>
        <v/>
      </c>
      <c r="AG29" s="257">
        <f>IF(AG28="","",VLOOKUP(AG28,'シフト記号表（記載例）'!$C$6:$K$35,9,FALSE))</f>
        <v>4</v>
      </c>
      <c r="AH29" s="257" t="str">
        <f>IF(AH28="","",VLOOKUP(AH28,'シフト記号表（記載例）'!$C$6:$K$35,9,FALSE))</f>
        <v/>
      </c>
      <c r="AI29" s="257">
        <f>IF(AI28="","",VLOOKUP(AI28,'シフト記号表（記載例）'!$C$6:$K$35,9,FALSE))</f>
        <v>4</v>
      </c>
      <c r="AJ29" s="257" t="str">
        <f>IF(AJ28="","",VLOOKUP(AJ28,'シフト記号表（記載例）'!$C$6:$K$35,9,FALSE))</f>
        <v/>
      </c>
      <c r="AK29" s="257">
        <f>IF(AK28="","",VLOOKUP(AK28,'シフト記号表（記載例）'!$C$6:$K$35,9,FALSE))</f>
        <v>4</v>
      </c>
      <c r="AL29" s="257" t="str">
        <f>IF(AL28="","",VLOOKUP(AL28,'シフト記号表（記載例）'!$C$6:$K$35,9,FALSE))</f>
        <v/>
      </c>
      <c r="AM29" s="257" t="str">
        <f>IF(AM28="","",VLOOKUP(AM28,'シフト記号表（記載例）'!$C$6:$K$35,9,FALSE))</f>
        <v/>
      </c>
      <c r="AN29" s="257">
        <f>IF(AN28="","",VLOOKUP(AN28,'シフト記号表（記載例）'!$C$6:$K$35,9,FALSE))</f>
        <v>4</v>
      </c>
      <c r="AO29" s="257" t="str">
        <f>IF(AO28="","",VLOOKUP(AO28,'シフト記号表（記載例）'!$C$6:$K$35,9,FALSE))</f>
        <v/>
      </c>
      <c r="AP29" s="257">
        <f>IF(AP28="","",VLOOKUP(AP28,'シフト記号表（記載例）'!$C$6:$K$35,9,FALSE))</f>
        <v>4</v>
      </c>
      <c r="AQ29" s="257" t="str">
        <f>IF(AQ28="","",VLOOKUP(AQ28,'シフト記号表（記載例）'!$C$6:$K$35,9,FALSE))</f>
        <v/>
      </c>
      <c r="AR29" s="257">
        <f>IF(AR28="","",VLOOKUP(AR28,'シフト記号表（記載例）'!$C$6:$K$35,9,FALSE))</f>
        <v>4</v>
      </c>
      <c r="AS29" s="257" t="str">
        <f>IF(AS28="","",VLOOKUP(AS28,'シフト記号表（記載例）'!$C$6:$K$35,9,FALSE))</f>
        <v/>
      </c>
      <c r="AT29" s="257" t="str">
        <f>IF(AT28="","",VLOOKUP(AT28,'シフト記号表（記載例）'!$C$6:$K$35,9,FALSE))</f>
        <v/>
      </c>
      <c r="AU29" s="257" t="str">
        <f>IF(AU28="","",VLOOKUP(AU28,'シフト記号表（記載例）'!$C$6:$K$35,9,FALSE))</f>
        <v/>
      </c>
      <c r="AV29" s="257" t="str">
        <f>IF(AV28="","",VLOOKUP(AV28,'シフト記号表（記載例）'!$C$6:$K$35,9,FALSE))</f>
        <v/>
      </c>
      <c r="AW29" s="257" t="str">
        <f>IF(AW28="","",VLOOKUP(AW28,'シフト記号表（記載例）'!$C$6:$K$35,9,FALSE))</f>
        <v/>
      </c>
      <c r="AX29" s="803">
        <f>IF($BB$4="４週",SUM(S29:AT29),IF($BB$4="暦月",SUM(S29:AW29),""))</f>
        <v>48</v>
      </c>
      <c r="AY29" s="804"/>
      <c r="AZ29" s="805">
        <f>IF($BB$4="４週",AX29/4,IF($BB$4="暦月",AX29/($BB$7/7),""))</f>
        <v>12</v>
      </c>
      <c r="BA29" s="806"/>
      <c r="BB29" s="796"/>
      <c r="BC29" s="796"/>
      <c r="BD29" s="796"/>
      <c r="BE29" s="796"/>
      <c r="BF29" s="796"/>
      <c r="BG29" s="797"/>
    </row>
    <row r="30" spans="1:59" s="143" customFormat="1" ht="20.25" customHeight="1" thickBot="1" x14ac:dyDescent="0.35">
      <c r="A30" s="904"/>
      <c r="B30" s="819"/>
      <c r="C30" s="819"/>
      <c r="D30" s="819"/>
      <c r="E30" s="819"/>
      <c r="F30" s="926"/>
      <c r="G30" s="251" t="str">
        <f>B28</f>
        <v>介護職員</v>
      </c>
      <c r="H30" s="927"/>
      <c r="I30" s="928"/>
      <c r="J30" s="931"/>
      <c r="K30" s="814"/>
      <c r="L30" s="814"/>
      <c r="M30" s="814"/>
      <c r="N30" s="814"/>
      <c r="O30" s="932"/>
      <c r="P30" s="823" t="s">
        <v>322</v>
      </c>
      <c r="Q30" s="824"/>
      <c r="R30" s="825"/>
      <c r="S30" s="260">
        <f>IF(S28="","",VLOOKUP(S28,'シフト記号表（記載例）'!$C$6:$U$35,19,FALSE))</f>
        <v>3.4999999999999996</v>
      </c>
      <c r="T30" s="260" t="str">
        <f>IF(T28="","",VLOOKUP(T28,'シフト記号表（記載例）'!$C$6:$U$35,19,FALSE))</f>
        <v/>
      </c>
      <c r="U30" s="260">
        <f>IF(U28="","",VLOOKUP(U28,'シフト記号表（記載例）'!$C$6:$U$35,19,FALSE))</f>
        <v>3.4999999999999996</v>
      </c>
      <c r="V30" s="260" t="str">
        <f>IF(V28="","",VLOOKUP(V28,'シフト記号表（記載例）'!$C$6:$U$35,19,FALSE))</f>
        <v/>
      </c>
      <c r="W30" s="260">
        <f>IF(W28="","",VLOOKUP(W28,'シフト記号表（記載例）'!$C$6:$U$35,19,FALSE))</f>
        <v>3.4999999999999996</v>
      </c>
      <c r="X30" s="260" t="str">
        <f>IF(X28="","",VLOOKUP(X28,'シフト記号表（記載例）'!$C$6:$U$35,19,FALSE))</f>
        <v/>
      </c>
      <c r="Y30" s="260" t="str">
        <f>IF(Y28="","",VLOOKUP(Y28,'シフト記号表（記載例）'!$C$6:$U$35,19,FALSE))</f>
        <v/>
      </c>
      <c r="Z30" s="260">
        <f>IF(Z28="","",VLOOKUP(Z28,'シフト記号表（記載例）'!$C$6:$U$35,19,FALSE))</f>
        <v>3.4999999999999996</v>
      </c>
      <c r="AA30" s="260" t="str">
        <f>IF(AA28="","",VLOOKUP(AA28,'シフト記号表（記載例）'!$C$6:$U$35,19,FALSE))</f>
        <v/>
      </c>
      <c r="AB30" s="260">
        <f>IF(AB28="","",VLOOKUP(AB28,'シフト記号表（記載例）'!$C$6:$U$35,19,FALSE))</f>
        <v>3.4999999999999996</v>
      </c>
      <c r="AC30" s="260" t="str">
        <f>IF(AC28="","",VLOOKUP(AC28,'シフト記号表（記載例）'!$C$6:$U$35,19,FALSE))</f>
        <v/>
      </c>
      <c r="AD30" s="260">
        <f>IF(AD28="","",VLOOKUP(AD28,'シフト記号表（記載例）'!$C$6:$U$35,19,FALSE))</f>
        <v>3.4999999999999996</v>
      </c>
      <c r="AE30" s="260" t="str">
        <f>IF(AE28="","",VLOOKUP(AE28,'シフト記号表（記載例）'!$C$6:$U$35,19,FALSE))</f>
        <v/>
      </c>
      <c r="AF30" s="260" t="str">
        <f>IF(AF28="","",VLOOKUP(AF28,'シフト記号表（記載例）'!$C$6:$U$35,19,FALSE))</f>
        <v/>
      </c>
      <c r="AG30" s="260">
        <f>IF(AG28="","",VLOOKUP(AG28,'シフト記号表（記載例）'!$C$6:$U$35,19,FALSE))</f>
        <v>3.4999999999999996</v>
      </c>
      <c r="AH30" s="260" t="str">
        <f>IF(AH28="","",VLOOKUP(AH28,'シフト記号表（記載例）'!$C$6:$U$35,19,FALSE))</f>
        <v/>
      </c>
      <c r="AI30" s="260">
        <f>IF(AI28="","",VLOOKUP(AI28,'シフト記号表（記載例）'!$C$6:$U$35,19,FALSE))</f>
        <v>3.4999999999999996</v>
      </c>
      <c r="AJ30" s="260" t="str">
        <f>IF(AJ28="","",VLOOKUP(AJ28,'シフト記号表（記載例）'!$C$6:$U$35,19,FALSE))</f>
        <v/>
      </c>
      <c r="AK30" s="260">
        <f>IF(AK28="","",VLOOKUP(AK28,'シフト記号表（記載例）'!$C$6:$U$35,19,FALSE))</f>
        <v>3.4999999999999996</v>
      </c>
      <c r="AL30" s="260" t="str">
        <f>IF(AL28="","",VLOOKUP(AL28,'シフト記号表（記載例）'!$C$6:$U$35,19,FALSE))</f>
        <v/>
      </c>
      <c r="AM30" s="260" t="str">
        <f>IF(AM28="","",VLOOKUP(AM28,'シフト記号表（記載例）'!$C$6:$U$35,19,FALSE))</f>
        <v/>
      </c>
      <c r="AN30" s="260">
        <f>IF(AN28="","",VLOOKUP(AN28,'シフト記号表（記載例）'!$C$6:$U$35,19,FALSE))</f>
        <v>3.4999999999999996</v>
      </c>
      <c r="AO30" s="260" t="str">
        <f>IF(AO28="","",VLOOKUP(AO28,'シフト記号表（記載例）'!$C$6:$U$35,19,FALSE))</f>
        <v/>
      </c>
      <c r="AP30" s="260">
        <f>IF(AP28="","",VLOOKUP(AP28,'シフト記号表（記載例）'!$C$6:$U$35,19,FALSE))</f>
        <v>3.4999999999999996</v>
      </c>
      <c r="AQ30" s="260" t="str">
        <f>IF(AQ28="","",VLOOKUP(AQ28,'シフト記号表（記載例）'!$C$6:$U$35,19,FALSE))</f>
        <v/>
      </c>
      <c r="AR30" s="260">
        <f>IF(AR28="","",VLOOKUP(AR28,'シフト記号表（記載例）'!$C$6:$U$35,19,FALSE))</f>
        <v>3.4999999999999996</v>
      </c>
      <c r="AS30" s="260" t="str">
        <f>IF(AS28="","",VLOOKUP(AS28,'シフト記号表（記載例）'!$C$6:$U$35,19,FALSE))</f>
        <v/>
      </c>
      <c r="AT30" s="260" t="str">
        <f>IF(AT28="","",VLOOKUP(AT28,'シフト記号表（記載例）'!$C$6:$U$35,19,FALSE))</f>
        <v/>
      </c>
      <c r="AU30" s="260" t="str">
        <f>IF(AU28="","",VLOOKUP(AU28,'シフト記号表（記載例）'!$C$6:$U$35,19,FALSE))</f>
        <v/>
      </c>
      <c r="AV30" s="260" t="str">
        <f>IF(AV28="","",VLOOKUP(AV28,'シフト記号表（記載例）'!$C$6:$U$35,19,FALSE))</f>
        <v/>
      </c>
      <c r="AW30" s="260" t="str">
        <f>IF(AW28="","",VLOOKUP(AW28,'シフト記号表（記載例）'!$C$6:$U$35,19,FALSE))</f>
        <v/>
      </c>
      <c r="AX30" s="826">
        <f>IF($BB$4="４週",SUM(S30:AT30),IF($BB$4="暦月",SUM(S30:AW30),""))</f>
        <v>41.999999999999993</v>
      </c>
      <c r="AY30" s="827"/>
      <c r="AZ30" s="828">
        <f>IF($BB$4="４週",AX30/4,IF($BB$4="暦月",AX30/($BB$7/7),""))</f>
        <v>10.499999999999998</v>
      </c>
      <c r="BA30" s="829"/>
      <c r="BB30" s="821"/>
      <c r="BC30" s="821"/>
      <c r="BD30" s="821"/>
      <c r="BE30" s="821"/>
      <c r="BF30" s="821"/>
      <c r="BG30" s="822"/>
    </row>
    <row r="31" spans="1:59" s="143" customFormat="1" ht="20.25" customHeight="1" x14ac:dyDescent="0.3">
      <c r="A31" s="904">
        <v>6</v>
      </c>
      <c r="B31" s="782" t="s">
        <v>326</v>
      </c>
      <c r="C31" s="782"/>
      <c r="D31" s="782"/>
      <c r="E31" s="782"/>
      <c r="F31" s="920"/>
      <c r="G31" s="249"/>
      <c r="H31" s="922" t="s">
        <v>342</v>
      </c>
      <c r="I31" s="923"/>
      <c r="J31" s="929" t="s">
        <v>350</v>
      </c>
      <c r="K31" s="773"/>
      <c r="L31" s="773"/>
      <c r="M31" s="773"/>
      <c r="N31" s="773"/>
      <c r="O31" s="930"/>
      <c r="P31" s="787" t="s">
        <v>320</v>
      </c>
      <c r="Q31" s="788"/>
      <c r="R31" s="789"/>
      <c r="S31" s="275" t="s">
        <v>359</v>
      </c>
      <c r="T31" s="275" t="s">
        <v>359</v>
      </c>
      <c r="U31" s="275" t="s">
        <v>360</v>
      </c>
      <c r="V31" s="275" t="s">
        <v>359</v>
      </c>
      <c r="W31" s="275" t="s">
        <v>359</v>
      </c>
      <c r="X31" s="275"/>
      <c r="Y31" s="275"/>
      <c r="Z31" s="275" t="s">
        <v>359</v>
      </c>
      <c r="AA31" s="275" t="s">
        <v>359</v>
      </c>
      <c r="AB31" s="275" t="s">
        <v>359</v>
      </c>
      <c r="AC31" s="275" t="s">
        <v>359</v>
      </c>
      <c r="AD31" s="275" t="s">
        <v>359</v>
      </c>
      <c r="AE31" s="275"/>
      <c r="AF31" s="275"/>
      <c r="AG31" s="275" t="s">
        <v>359</v>
      </c>
      <c r="AH31" s="275" t="s">
        <v>359</v>
      </c>
      <c r="AI31" s="275" t="s">
        <v>359</v>
      </c>
      <c r="AJ31" s="275" t="s">
        <v>359</v>
      </c>
      <c r="AK31" s="275" t="s">
        <v>359</v>
      </c>
      <c r="AL31" s="275"/>
      <c r="AM31" s="275"/>
      <c r="AN31" s="275" t="s">
        <v>359</v>
      </c>
      <c r="AO31" s="275" t="s">
        <v>359</v>
      </c>
      <c r="AP31" s="275" t="s">
        <v>361</v>
      </c>
      <c r="AQ31" s="275" t="s">
        <v>359</v>
      </c>
      <c r="AR31" s="275" t="s">
        <v>359</v>
      </c>
      <c r="AS31" s="275"/>
      <c r="AT31" s="275"/>
      <c r="AU31" s="275"/>
      <c r="AV31" s="275"/>
      <c r="AW31" s="275"/>
      <c r="AX31" s="790"/>
      <c r="AY31" s="791"/>
      <c r="AZ31" s="792"/>
      <c r="BA31" s="793"/>
      <c r="BB31" s="794" t="s">
        <v>231</v>
      </c>
      <c r="BC31" s="794"/>
      <c r="BD31" s="794"/>
      <c r="BE31" s="794"/>
      <c r="BF31" s="794"/>
      <c r="BG31" s="795"/>
    </row>
    <row r="32" spans="1:59" s="143" customFormat="1" ht="20.25" customHeight="1" x14ac:dyDescent="0.3">
      <c r="A32" s="904"/>
      <c r="B32" s="782"/>
      <c r="C32" s="782"/>
      <c r="D32" s="782"/>
      <c r="E32" s="782"/>
      <c r="F32" s="920"/>
      <c r="G32" s="249"/>
      <c r="H32" s="922"/>
      <c r="I32" s="923"/>
      <c r="J32" s="929"/>
      <c r="K32" s="773"/>
      <c r="L32" s="773"/>
      <c r="M32" s="773"/>
      <c r="N32" s="773"/>
      <c r="O32" s="930"/>
      <c r="P32" s="800" t="s">
        <v>321</v>
      </c>
      <c r="Q32" s="801"/>
      <c r="R32" s="802"/>
      <c r="S32" s="257">
        <f>IF(S31="","",VLOOKUP(S31,'シフト記号表（記載例）'!$C$6:$K$35,9,FALSE))</f>
        <v>2.0000000000000009</v>
      </c>
      <c r="T32" s="257">
        <f>IF(T31="","",VLOOKUP(T31,'シフト記号表（記載例）'!$C$6:$K$35,9,FALSE))</f>
        <v>2.0000000000000009</v>
      </c>
      <c r="U32" s="257">
        <f>IF(U31="","",VLOOKUP(U31,'シフト記号表（記載例）'!$C$6:$K$35,9,FALSE))</f>
        <v>2.0000000000000009</v>
      </c>
      <c r="V32" s="257">
        <f>IF(V31="","",VLOOKUP(V31,'シフト記号表（記載例）'!$C$6:$K$35,9,FALSE))</f>
        <v>2.0000000000000009</v>
      </c>
      <c r="W32" s="257">
        <f>IF(W31="","",VLOOKUP(W31,'シフト記号表（記載例）'!$C$6:$K$35,9,FALSE))</f>
        <v>2.0000000000000009</v>
      </c>
      <c r="X32" s="257" t="str">
        <f>IF(X31="","",VLOOKUP(X31,'シフト記号表（記載例）'!$C$6:$K$35,9,FALSE))</f>
        <v/>
      </c>
      <c r="Y32" s="257" t="str">
        <f>IF(Y31="","",VLOOKUP(Y31,'シフト記号表（記載例）'!$C$6:$K$35,9,FALSE))</f>
        <v/>
      </c>
      <c r="Z32" s="257">
        <f>IF(Z31="","",VLOOKUP(Z31,'シフト記号表（記載例）'!$C$6:$K$35,9,FALSE))</f>
        <v>2.0000000000000009</v>
      </c>
      <c r="AA32" s="257">
        <f>IF(AA31="","",VLOOKUP(AA31,'シフト記号表（記載例）'!$C$6:$K$35,9,FALSE))</f>
        <v>2.0000000000000009</v>
      </c>
      <c r="AB32" s="257">
        <f>IF(AB31="","",VLOOKUP(AB31,'シフト記号表（記載例）'!$C$6:$K$35,9,FALSE))</f>
        <v>2.0000000000000009</v>
      </c>
      <c r="AC32" s="257">
        <f>IF(AC31="","",VLOOKUP(AC31,'シフト記号表（記載例）'!$C$6:$K$35,9,FALSE))</f>
        <v>2.0000000000000009</v>
      </c>
      <c r="AD32" s="257">
        <f>IF(AD31="","",VLOOKUP(AD31,'シフト記号表（記載例）'!$C$6:$K$35,9,FALSE))</f>
        <v>2.0000000000000009</v>
      </c>
      <c r="AE32" s="257" t="str">
        <f>IF(AE31="","",VLOOKUP(AE31,'シフト記号表（記載例）'!$C$6:$K$35,9,FALSE))</f>
        <v/>
      </c>
      <c r="AF32" s="257" t="str">
        <f>IF(AF31="","",VLOOKUP(AF31,'シフト記号表（記載例）'!$C$6:$K$35,9,FALSE))</f>
        <v/>
      </c>
      <c r="AG32" s="257">
        <f>IF(AG31="","",VLOOKUP(AG31,'シフト記号表（記載例）'!$C$6:$K$35,9,FALSE))</f>
        <v>2.0000000000000009</v>
      </c>
      <c r="AH32" s="257">
        <f>IF(AH31="","",VLOOKUP(AH31,'シフト記号表（記載例）'!$C$6:$K$35,9,FALSE))</f>
        <v>2.0000000000000009</v>
      </c>
      <c r="AI32" s="257">
        <f>IF(AI31="","",VLOOKUP(AI31,'シフト記号表（記載例）'!$C$6:$K$35,9,FALSE))</f>
        <v>2.0000000000000009</v>
      </c>
      <c r="AJ32" s="257">
        <f>IF(AJ31="","",VLOOKUP(AJ31,'シフト記号表（記載例）'!$C$6:$K$35,9,FALSE))</f>
        <v>2.0000000000000009</v>
      </c>
      <c r="AK32" s="257">
        <f>IF(AK31="","",VLOOKUP(AK31,'シフト記号表（記載例）'!$C$6:$K$35,9,FALSE))</f>
        <v>2.0000000000000009</v>
      </c>
      <c r="AL32" s="257" t="str">
        <f>IF(AL31="","",VLOOKUP(AL31,'シフト記号表（記載例）'!$C$6:$K$35,9,FALSE))</f>
        <v/>
      </c>
      <c r="AM32" s="257" t="str">
        <f>IF(AM31="","",VLOOKUP(AM31,'シフト記号表（記載例）'!$C$6:$K$35,9,FALSE))</f>
        <v/>
      </c>
      <c r="AN32" s="257">
        <f>IF(AN31="","",VLOOKUP(AN31,'シフト記号表（記載例）'!$C$6:$K$35,9,FALSE))</f>
        <v>2.0000000000000009</v>
      </c>
      <c r="AO32" s="257">
        <f>IF(AO31="","",VLOOKUP(AO31,'シフト記号表（記載例）'!$C$6:$K$35,9,FALSE))</f>
        <v>2.0000000000000009</v>
      </c>
      <c r="AP32" s="257">
        <f>IF(AP31="","",VLOOKUP(AP31,'シフト記号表（記載例）'!$C$6:$K$35,9,FALSE))</f>
        <v>2.0000000000000009</v>
      </c>
      <c r="AQ32" s="257">
        <f>IF(AQ31="","",VLOOKUP(AQ31,'シフト記号表（記載例）'!$C$6:$K$35,9,FALSE))</f>
        <v>2.0000000000000009</v>
      </c>
      <c r="AR32" s="257">
        <f>IF(AR31="","",VLOOKUP(AR31,'シフト記号表（記載例）'!$C$6:$K$35,9,FALSE))</f>
        <v>2.0000000000000009</v>
      </c>
      <c r="AS32" s="257" t="str">
        <f>IF(AS31="","",VLOOKUP(AS31,'シフト記号表（記載例）'!$C$6:$K$35,9,FALSE))</f>
        <v/>
      </c>
      <c r="AT32" s="257" t="str">
        <f>IF(AT31="","",VLOOKUP(AT31,'シフト記号表（記載例）'!$C$6:$K$35,9,FALSE))</f>
        <v/>
      </c>
      <c r="AU32" s="257" t="str">
        <f>IF(AU31="","",VLOOKUP(AU31,'シフト記号表（記載例）'!$C$6:$K$35,9,FALSE))</f>
        <v/>
      </c>
      <c r="AV32" s="257" t="str">
        <f>IF(AV31="","",VLOOKUP(AV31,'シフト記号表（記載例）'!$C$6:$K$35,9,FALSE))</f>
        <v/>
      </c>
      <c r="AW32" s="257" t="str">
        <f>IF(AW31="","",VLOOKUP(AW31,'シフト記号表（記載例）'!$C$6:$K$35,9,FALSE))</f>
        <v/>
      </c>
      <c r="AX32" s="803">
        <f>IF($BB$4="４週",SUM(S32:AT32),IF($BB$4="暦月",SUM(S32:AW32),""))</f>
        <v>40.000000000000007</v>
      </c>
      <c r="AY32" s="804"/>
      <c r="AZ32" s="805">
        <f>IF($BB$4="４週",AX32/4,IF($BB$4="暦月",AX32/($BB$7/7),""))</f>
        <v>10.000000000000002</v>
      </c>
      <c r="BA32" s="806"/>
      <c r="BB32" s="796"/>
      <c r="BC32" s="796"/>
      <c r="BD32" s="796"/>
      <c r="BE32" s="796"/>
      <c r="BF32" s="796"/>
      <c r="BG32" s="797"/>
    </row>
    <row r="33" spans="1:59" s="143" customFormat="1" ht="20.25" customHeight="1" thickBot="1" x14ac:dyDescent="0.35">
      <c r="A33" s="904"/>
      <c r="B33" s="819"/>
      <c r="C33" s="819"/>
      <c r="D33" s="819"/>
      <c r="E33" s="819"/>
      <c r="F33" s="926"/>
      <c r="G33" s="251" t="str">
        <f>B31</f>
        <v>機能訓練指導員</v>
      </c>
      <c r="H33" s="927"/>
      <c r="I33" s="928"/>
      <c r="J33" s="931"/>
      <c r="K33" s="814"/>
      <c r="L33" s="814"/>
      <c r="M33" s="814"/>
      <c r="N33" s="814"/>
      <c r="O33" s="932"/>
      <c r="P33" s="823" t="s">
        <v>322</v>
      </c>
      <c r="Q33" s="824"/>
      <c r="R33" s="825"/>
      <c r="S33" s="260">
        <f>IF(S31="","",VLOOKUP(S31,'シフト記号表（記載例）'!$C$6:$U$35,19,FALSE))</f>
        <v>1.7499999999999991</v>
      </c>
      <c r="T33" s="260">
        <f>IF(T31="","",VLOOKUP(T31,'シフト記号表（記載例）'!$C$6:$U$35,19,FALSE))</f>
        <v>1.7499999999999991</v>
      </c>
      <c r="U33" s="260">
        <f>IF(U31="","",VLOOKUP(U31,'シフト記号表（記載例）'!$C$6:$U$35,19,FALSE))</f>
        <v>1.7499999999999991</v>
      </c>
      <c r="V33" s="260">
        <f>IF(V31="","",VLOOKUP(V31,'シフト記号表（記載例）'!$C$6:$U$35,19,FALSE))</f>
        <v>1.7499999999999991</v>
      </c>
      <c r="W33" s="260">
        <f>IF(W31="","",VLOOKUP(W31,'シフト記号表（記載例）'!$C$6:$U$35,19,FALSE))</f>
        <v>1.7499999999999991</v>
      </c>
      <c r="X33" s="260" t="str">
        <f>IF(X31="","",VLOOKUP(X31,'シフト記号表（記載例）'!$C$6:$U$35,19,FALSE))</f>
        <v/>
      </c>
      <c r="Y33" s="260" t="str">
        <f>IF(Y31="","",VLOOKUP(Y31,'シフト記号表（記載例）'!$C$6:$U$35,19,FALSE))</f>
        <v/>
      </c>
      <c r="Z33" s="260">
        <f>IF(Z31="","",VLOOKUP(Z31,'シフト記号表（記載例）'!$C$6:$U$35,19,FALSE))</f>
        <v>1.7499999999999991</v>
      </c>
      <c r="AA33" s="260">
        <f>IF(AA31="","",VLOOKUP(AA31,'シフト記号表（記載例）'!$C$6:$U$35,19,FALSE))</f>
        <v>1.7499999999999991</v>
      </c>
      <c r="AB33" s="260">
        <f>IF(AB31="","",VLOOKUP(AB31,'シフト記号表（記載例）'!$C$6:$U$35,19,FALSE))</f>
        <v>1.7499999999999991</v>
      </c>
      <c r="AC33" s="260">
        <f>IF(AC31="","",VLOOKUP(AC31,'シフト記号表（記載例）'!$C$6:$U$35,19,FALSE))</f>
        <v>1.7499999999999991</v>
      </c>
      <c r="AD33" s="260">
        <f>IF(AD31="","",VLOOKUP(AD31,'シフト記号表（記載例）'!$C$6:$U$35,19,FALSE))</f>
        <v>1.7499999999999991</v>
      </c>
      <c r="AE33" s="260" t="str">
        <f>IF(AE31="","",VLOOKUP(AE31,'シフト記号表（記載例）'!$C$6:$U$35,19,FALSE))</f>
        <v/>
      </c>
      <c r="AF33" s="260" t="str">
        <f>IF(AF31="","",VLOOKUP(AF31,'シフト記号表（記載例）'!$C$6:$U$35,19,FALSE))</f>
        <v/>
      </c>
      <c r="AG33" s="260">
        <f>IF(AG31="","",VLOOKUP(AG31,'シフト記号表（記載例）'!$C$6:$U$35,19,FALSE))</f>
        <v>1.7499999999999991</v>
      </c>
      <c r="AH33" s="260">
        <f>IF(AH31="","",VLOOKUP(AH31,'シフト記号表（記載例）'!$C$6:$U$35,19,FALSE))</f>
        <v>1.7499999999999991</v>
      </c>
      <c r="AI33" s="260">
        <f>IF(AI31="","",VLOOKUP(AI31,'シフト記号表（記載例）'!$C$6:$U$35,19,FALSE))</f>
        <v>1.7499999999999991</v>
      </c>
      <c r="AJ33" s="260">
        <f>IF(AJ31="","",VLOOKUP(AJ31,'シフト記号表（記載例）'!$C$6:$U$35,19,FALSE))</f>
        <v>1.7499999999999991</v>
      </c>
      <c r="AK33" s="260">
        <f>IF(AK31="","",VLOOKUP(AK31,'シフト記号表（記載例）'!$C$6:$U$35,19,FALSE))</f>
        <v>1.7499999999999991</v>
      </c>
      <c r="AL33" s="260" t="str">
        <f>IF(AL31="","",VLOOKUP(AL31,'シフト記号表（記載例）'!$C$6:$U$35,19,FALSE))</f>
        <v/>
      </c>
      <c r="AM33" s="260" t="str">
        <f>IF(AM31="","",VLOOKUP(AM31,'シフト記号表（記載例）'!$C$6:$U$35,19,FALSE))</f>
        <v/>
      </c>
      <c r="AN33" s="260">
        <f>IF(AN31="","",VLOOKUP(AN31,'シフト記号表（記載例）'!$C$6:$U$35,19,FALSE))</f>
        <v>1.7499999999999991</v>
      </c>
      <c r="AO33" s="260">
        <f>IF(AO31="","",VLOOKUP(AO31,'シフト記号表（記載例）'!$C$6:$U$35,19,FALSE))</f>
        <v>1.7499999999999991</v>
      </c>
      <c r="AP33" s="260">
        <f>IF(AP31="","",VLOOKUP(AP31,'シフト記号表（記載例）'!$C$6:$U$35,19,FALSE))</f>
        <v>1.7499999999999991</v>
      </c>
      <c r="AQ33" s="260">
        <f>IF(AQ31="","",VLOOKUP(AQ31,'シフト記号表（記載例）'!$C$6:$U$35,19,FALSE))</f>
        <v>1.7499999999999991</v>
      </c>
      <c r="AR33" s="260">
        <f>IF(AR31="","",VLOOKUP(AR31,'シフト記号表（記載例）'!$C$6:$U$35,19,FALSE))</f>
        <v>1.7499999999999991</v>
      </c>
      <c r="AS33" s="260" t="str">
        <f>IF(AS31="","",VLOOKUP(AS31,'シフト記号表（記載例）'!$C$6:$U$35,19,FALSE))</f>
        <v/>
      </c>
      <c r="AT33" s="260" t="str">
        <f>IF(AT31="","",VLOOKUP(AT31,'シフト記号表（記載例）'!$C$6:$U$35,19,FALSE))</f>
        <v/>
      </c>
      <c r="AU33" s="260" t="str">
        <f>IF(AU31="","",VLOOKUP(AU31,'シフト記号表（記載例）'!$C$6:$U$35,19,FALSE))</f>
        <v/>
      </c>
      <c r="AV33" s="260" t="str">
        <f>IF(AV31="","",VLOOKUP(AV31,'シフト記号表（記載例）'!$C$6:$U$35,19,FALSE))</f>
        <v/>
      </c>
      <c r="AW33" s="260" t="str">
        <f>IF(AW31="","",VLOOKUP(AW31,'シフト記号表（記載例）'!$C$6:$U$35,19,FALSE))</f>
        <v/>
      </c>
      <c r="AX33" s="826">
        <f>IF($BB$4="４週",SUM(S33:AT33),IF($BB$4="暦月",SUM(S33:AW33),""))</f>
        <v>34.999999999999993</v>
      </c>
      <c r="AY33" s="827"/>
      <c r="AZ33" s="828">
        <f>IF($BB$4="４週",AX33/4,IF($BB$4="暦月",AX33/($BB$7/7),""))</f>
        <v>8.7499999999999982</v>
      </c>
      <c r="BA33" s="829"/>
      <c r="BB33" s="821"/>
      <c r="BC33" s="821"/>
      <c r="BD33" s="821"/>
      <c r="BE33" s="821"/>
      <c r="BF33" s="821"/>
      <c r="BG33" s="822"/>
    </row>
    <row r="34" spans="1:59" s="143" customFormat="1" ht="20.25" customHeight="1" x14ac:dyDescent="0.3">
      <c r="A34" s="904">
        <v>7</v>
      </c>
      <c r="B34" s="782"/>
      <c r="C34" s="782"/>
      <c r="D34" s="782"/>
      <c r="E34" s="782"/>
      <c r="F34" s="920"/>
      <c r="G34" s="249"/>
      <c r="H34" s="922"/>
      <c r="I34" s="923"/>
      <c r="J34" s="929"/>
      <c r="K34" s="773"/>
      <c r="L34" s="773"/>
      <c r="M34" s="773"/>
      <c r="N34" s="773"/>
      <c r="O34" s="930"/>
      <c r="P34" s="787" t="s">
        <v>320</v>
      </c>
      <c r="Q34" s="788"/>
      <c r="R34" s="789"/>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790"/>
      <c r="AY34" s="791"/>
      <c r="AZ34" s="792"/>
      <c r="BA34" s="793"/>
      <c r="BB34" s="794"/>
      <c r="BC34" s="794"/>
      <c r="BD34" s="794"/>
      <c r="BE34" s="794"/>
      <c r="BF34" s="794"/>
      <c r="BG34" s="795"/>
    </row>
    <row r="35" spans="1:59" s="143" customFormat="1" ht="20.25" customHeight="1" x14ac:dyDescent="0.3">
      <c r="A35" s="904"/>
      <c r="B35" s="782"/>
      <c r="C35" s="782"/>
      <c r="D35" s="782"/>
      <c r="E35" s="782"/>
      <c r="F35" s="920"/>
      <c r="G35" s="249"/>
      <c r="H35" s="922"/>
      <c r="I35" s="923"/>
      <c r="J35" s="929"/>
      <c r="K35" s="773"/>
      <c r="L35" s="773"/>
      <c r="M35" s="773"/>
      <c r="N35" s="773"/>
      <c r="O35" s="930"/>
      <c r="P35" s="800" t="s">
        <v>321</v>
      </c>
      <c r="Q35" s="801"/>
      <c r="R35" s="802"/>
      <c r="S35" s="257" t="str">
        <f>IF(S34="","",VLOOKUP(S34,'シフト記号表（記載例）'!$C$6:$K$35,9,FALSE))</f>
        <v/>
      </c>
      <c r="T35" s="257" t="str">
        <f>IF(T34="","",VLOOKUP(T34,'シフト記号表（記載例）'!$C$6:$K$35,9,FALSE))</f>
        <v/>
      </c>
      <c r="U35" s="257" t="str">
        <f>IF(U34="","",VLOOKUP(U34,'シフト記号表（記載例）'!$C$6:$K$35,9,FALSE))</f>
        <v/>
      </c>
      <c r="V35" s="257" t="str">
        <f>IF(V34="","",VLOOKUP(V34,'シフト記号表（記載例）'!$C$6:$K$35,9,FALSE))</f>
        <v/>
      </c>
      <c r="W35" s="257" t="str">
        <f>IF(W34="","",VLOOKUP(W34,'シフト記号表（記載例）'!$C$6:$K$35,9,FALSE))</f>
        <v/>
      </c>
      <c r="X35" s="257" t="str">
        <f>IF(X34="","",VLOOKUP(X34,'シフト記号表（記載例）'!$C$6:$K$35,9,FALSE))</f>
        <v/>
      </c>
      <c r="Y35" s="257" t="str">
        <f>IF(Y34="","",VLOOKUP(Y34,'シフト記号表（記載例）'!$C$6:$K$35,9,FALSE))</f>
        <v/>
      </c>
      <c r="Z35" s="257" t="str">
        <f>IF(Z34="","",VLOOKUP(Z34,'シフト記号表（記載例）'!$C$6:$K$35,9,FALSE))</f>
        <v/>
      </c>
      <c r="AA35" s="257" t="str">
        <f>IF(AA34="","",VLOOKUP(AA34,'シフト記号表（記載例）'!$C$6:$K$35,9,FALSE))</f>
        <v/>
      </c>
      <c r="AB35" s="257" t="str">
        <f>IF(AB34="","",VLOOKUP(AB34,'シフト記号表（記載例）'!$C$6:$K$35,9,FALSE))</f>
        <v/>
      </c>
      <c r="AC35" s="257" t="str">
        <f>IF(AC34="","",VLOOKUP(AC34,'シフト記号表（記載例）'!$C$6:$K$35,9,FALSE))</f>
        <v/>
      </c>
      <c r="AD35" s="257" t="str">
        <f>IF(AD34="","",VLOOKUP(AD34,'シフト記号表（記載例）'!$C$6:$K$35,9,FALSE))</f>
        <v/>
      </c>
      <c r="AE35" s="257" t="str">
        <f>IF(AE34="","",VLOOKUP(AE34,'シフト記号表（記載例）'!$C$6:$K$35,9,FALSE))</f>
        <v/>
      </c>
      <c r="AF35" s="257" t="str">
        <f>IF(AF34="","",VLOOKUP(AF34,'シフト記号表（記載例）'!$C$6:$K$35,9,FALSE))</f>
        <v/>
      </c>
      <c r="AG35" s="257" t="str">
        <f>IF(AG34="","",VLOOKUP(AG34,'シフト記号表（記載例）'!$C$6:$K$35,9,FALSE))</f>
        <v/>
      </c>
      <c r="AH35" s="257" t="str">
        <f>IF(AH34="","",VLOOKUP(AH34,'シフト記号表（記載例）'!$C$6:$K$35,9,FALSE))</f>
        <v/>
      </c>
      <c r="AI35" s="257" t="str">
        <f>IF(AI34="","",VLOOKUP(AI34,'シフト記号表（記載例）'!$C$6:$K$35,9,FALSE))</f>
        <v/>
      </c>
      <c r="AJ35" s="257" t="str">
        <f>IF(AJ34="","",VLOOKUP(AJ34,'シフト記号表（記載例）'!$C$6:$K$35,9,FALSE))</f>
        <v/>
      </c>
      <c r="AK35" s="257" t="str">
        <f>IF(AK34="","",VLOOKUP(AK34,'シフト記号表（記載例）'!$C$6:$K$35,9,FALSE))</f>
        <v/>
      </c>
      <c r="AL35" s="257" t="str">
        <f>IF(AL34="","",VLOOKUP(AL34,'シフト記号表（記載例）'!$C$6:$K$35,9,FALSE))</f>
        <v/>
      </c>
      <c r="AM35" s="257" t="str">
        <f>IF(AM34="","",VLOOKUP(AM34,'シフト記号表（記載例）'!$C$6:$K$35,9,FALSE))</f>
        <v/>
      </c>
      <c r="AN35" s="257" t="str">
        <f>IF(AN34="","",VLOOKUP(AN34,'シフト記号表（記載例）'!$C$6:$K$35,9,FALSE))</f>
        <v/>
      </c>
      <c r="AO35" s="257" t="str">
        <f>IF(AO34="","",VLOOKUP(AO34,'シフト記号表（記載例）'!$C$6:$K$35,9,FALSE))</f>
        <v/>
      </c>
      <c r="AP35" s="257" t="str">
        <f>IF(AP34="","",VLOOKUP(AP34,'シフト記号表（記載例）'!$C$6:$K$35,9,FALSE))</f>
        <v/>
      </c>
      <c r="AQ35" s="257" t="str">
        <f>IF(AQ34="","",VLOOKUP(AQ34,'シフト記号表（記載例）'!$C$6:$K$35,9,FALSE))</f>
        <v/>
      </c>
      <c r="AR35" s="257" t="str">
        <f>IF(AR34="","",VLOOKUP(AR34,'シフト記号表（記載例）'!$C$6:$K$35,9,FALSE))</f>
        <v/>
      </c>
      <c r="AS35" s="257" t="str">
        <f>IF(AS34="","",VLOOKUP(AS34,'シフト記号表（記載例）'!$C$6:$K$35,9,FALSE))</f>
        <v/>
      </c>
      <c r="AT35" s="257" t="str">
        <f>IF(AT34="","",VLOOKUP(AT34,'シフト記号表（記載例）'!$C$6:$K$35,9,FALSE))</f>
        <v/>
      </c>
      <c r="AU35" s="257" t="str">
        <f>IF(AU34="","",VLOOKUP(AU34,'シフト記号表（記載例）'!$C$6:$K$35,9,FALSE))</f>
        <v/>
      </c>
      <c r="AV35" s="257" t="str">
        <f>IF(AV34="","",VLOOKUP(AV34,'シフト記号表（記載例）'!$C$6:$K$35,9,FALSE))</f>
        <v/>
      </c>
      <c r="AW35" s="257" t="str">
        <f>IF(AW34="","",VLOOKUP(AW34,'シフト記号表（記載例）'!$C$6:$K$35,9,FALSE))</f>
        <v/>
      </c>
      <c r="AX35" s="803">
        <f>IF($BB$4="４週",SUM(S35:AT35),IF($BB$4="暦月",SUM(S35:AW35),""))</f>
        <v>0</v>
      </c>
      <c r="AY35" s="804"/>
      <c r="AZ35" s="805">
        <f>IF($BB$4="４週",AX35/4,IF($BB$4="暦月",AX35/($BB$7/7),""))</f>
        <v>0</v>
      </c>
      <c r="BA35" s="806"/>
      <c r="BB35" s="796"/>
      <c r="BC35" s="796"/>
      <c r="BD35" s="796"/>
      <c r="BE35" s="796"/>
      <c r="BF35" s="796"/>
      <c r="BG35" s="797"/>
    </row>
    <row r="36" spans="1:59" s="143" customFormat="1" ht="20.25" customHeight="1" thickBot="1" x14ac:dyDescent="0.35">
      <c r="A36" s="904"/>
      <c r="B36" s="819"/>
      <c r="C36" s="819"/>
      <c r="D36" s="819"/>
      <c r="E36" s="819"/>
      <c r="F36" s="926"/>
      <c r="G36" s="251">
        <f>B34</f>
        <v>0</v>
      </c>
      <c r="H36" s="927"/>
      <c r="I36" s="928"/>
      <c r="J36" s="931"/>
      <c r="K36" s="814"/>
      <c r="L36" s="814"/>
      <c r="M36" s="814"/>
      <c r="N36" s="814"/>
      <c r="O36" s="932"/>
      <c r="P36" s="823" t="s">
        <v>322</v>
      </c>
      <c r="Q36" s="824"/>
      <c r="R36" s="825"/>
      <c r="S36" s="260" t="str">
        <f>IF(S34="","",VLOOKUP(S34,'シフト記号表（記載例）'!$C$6:$U$35,19,FALSE))</f>
        <v/>
      </c>
      <c r="T36" s="260" t="str">
        <f>IF(T34="","",VLOOKUP(T34,'シフト記号表（記載例）'!$C$6:$U$35,19,FALSE))</f>
        <v/>
      </c>
      <c r="U36" s="260" t="str">
        <f>IF(U34="","",VLOOKUP(U34,'シフト記号表（記載例）'!$C$6:$U$35,19,FALSE))</f>
        <v/>
      </c>
      <c r="V36" s="260" t="str">
        <f>IF(V34="","",VLOOKUP(V34,'シフト記号表（記載例）'!$C$6:$U$35,19,FALSE))</f>
        <v/>
      </c>
      <c r="W36" s="260" t="str">
        <f>IF(W34="","",VLOOKUP(W34,'シフト記号表（記載例）'!$C$6:$U$35,19,FALSE))</f>
        <v/>
      </c>
      <c r="X36" s="260" t="str">
        <f>IF(X34="","",VLOOKUP(X34,'シフト記号表（記載例）'!$C$6:$U$35,19,FALSE))</f>
        <v/>
      </c>
      <c r="Y36" s="260" t="str">
        <f>IF(Y34="","",VLOOKUP(Y34,'シフト記号表（記載例）'!$C$6:$U$35,19,FALSE))</f>
        <v/>
      </c>
      <c r="Z36" s="260" t="str">
        <f>IF(Z34="","",VLOOKUP(Z34,'シフト記号表（記載例）'!$C$6:$U$35,19,FALSE))</f>
        <v/>
      </c>
      <c r="AA36" s="260" t="str">
        <f>IF(AA34="","",VLOOKUP(AA34,'シフト記号表（記載例）'!$C$6:$U$35,19,FALSE))</f>
        <v/>
      </c>
      <c r="AB36" s="260" t="str">
        <f>IF(AB34="","",VLOOKUP(AB34,'シフト記号表（記載例）'!$C$6:$U$35,19,FALSE))</f>
        <v/>
      </c>
      <c r="AC36" s="260" t="str">
        <f>IF(AC34="","",VLOOKUP(AC34,'シフト記号表（記載例）'!$C$6:$U$35,19,FALSE))</f>
        <v/>
      </c>
      <c r="AD36" s="260" t="str">
        <f>IF(AD34="","",VLOOKUP(AD34,'シフト記号表（記載例）'!$C$6:$U$35,19,FALSE))</f>
        <v/>
      </c>
      <c r="AE36" s="260" t="str">
        <f>IF(AE34="","",VLOOKUP(AE34,'シフト記号表（記載例）'!$C$6:$U$35,19,FALSE))</f>
        <v/>
      </c>
      <c r="AF36" s="260" t="str">
        <f>IF(AF34="","",VLOOKUP(AF34,'シフト記号表（記載例）'!$C$6:$U$35,19,FALSE))</f>
        <v/>
      </c>
      <c r="AG36" s="260" t="str">
        <f>IF(AG34="","",VLOOKUP(AG34,'シフト記号表（記載例）'!$C$6:$U$35,19,FALSE))</f>
        <v/>
      </c>
      <c r="AH36" s="260" t="str">
        <f>IF(AH34="","",VLOOKUP(AH34,'シフト記号表（記載例）'!$C$6:$U$35,19,FALSE))</f>
        <v/>
      </c>
      <c r="AI36" s="260" t="str">
        <f>IF(AI34="","",VLOOKUP(AI34,'シフト記号表（記載例）'!$C$6:$U$35,19,FALSE))</f>
        <v/>
      </c>
      <c r="AJ36" s="260" t="str">
        <f>IF(AJ34="","",VLOOKUP(AJ34,'シフト記号表（記載例）'!$C$6:$U$35,19,FALSE))</f>
        <v/>
      </c>
      <c r="AK36" s="260" t="str">
        <f>IF(AK34="","",VLOOKUP(AK34,'シフト記号表（記載例）'!$C$6:$U$35,19,FALSE))</f>
        <v/>
      </c>
      <c r="AL36" s="260" t="str">
        <f>IF(AL34="","",VLOOKUP(AL34,'シフト記号表（記載例）'!$C$6:$U$35,19,FALSE))</f>
        <v/>
      </c>
      <c r="AM36" s="260" t="str">
        <f>IF(AM34="","",VLOOKUP(AM34,'シフト記号表（記載例）'!$C$6:$U$35,19,FALSE))</f>
        <v/>
      </c>
      <c r="AN36" s="260" t="str">
        <f>IF(AN34="","",VLOOKUP(AN34,'シフト記号表（記載例）'!$C$6:$U$35,19,FALSE))</f>
        <v/>
      </c>
      <c r="AO36" s="260" t="str">
        <f>IF(AO34="","",VLOOKUP(AO34,'シフト記号表（記載例）'!$C$6:$U$35,19,FALSE))</f>
        <v/>
      </c>
      <c r="AP36" s="260" t="str">
        <f>IF(AP34="","",VLOOKUP(AP34,'シフト記号表（記載例）'!$C$6:$U$35,19,FALSE))</f>
        <v/>
      </c>
      <c r="AQ36" s="260" t="str">
        <f>IF(AQ34="","",VLOOKUP(AQ34,'シフト記号表（記載例）'!$C$6:$U$35,19,FALSE))</f>
        <v/>
      </c>
      <c r="AR36" s="260" t="str">
        <f>IF(AR34="","",VLOOKUP(AR34,'シフト記号表（記載例）'!$C$6:$U$35,19,FALSE))</f>
        <v/>
      </c>
      <c r="AS36" s="260" t="str">
        <f>IF(AS34="","",VLOOKUP(AS34,'シフト記号表（記載例）'!$C$6:$U$35,19,FALSE))</f>
        <v/>
      </c>
      <c r="AT36" s="260" t="str">
        <f>IF(AT34="","",VLOOKUP(AT34,'シフト記号表（記載例）'!$C$6:$U$35,19,FALSE))</f>
        <v/>
      </c>
      <c r="AU36" s="260" t="str">
        <f>IF(AU34="","",VLOOKUP(AU34,'シフト記号表（記載例）'!$C$6:$U$35,19,FALSE))</f>
        <v/>
      </c>
      <c r="AV36" s="260" t="str">
        <f>IF(AV34="","",VLOOKUP(AV34,'シフト記号表（記載例）'!$C$6:$U$35,19,FALSE))</f>
        <v/>
      </c>
      <c r="AW36" s="260" t="str">
        <f>IF(AW34="","",VLOOKUP(AW34,'シフト記号表（記載例）'!$C$6:$U$35,19,FALSE))</f>
        <v/>
      </c>
      <c r="AX36" s="826">
        <f>IF($BB$4="４週",SUM(S36:AT36),IF($BB$4="暦月",SUM(S36:AW36),""))</f>
        <v>0</v>
      </c>
      <c r="AY36" s="827"/>
      <c r="AZ36" s="828">
        <f>IF($BB$4="４週",AX36/4,IF($BB$4="暦月",AX36/($BB$7/7),""))</f>
        <v>0</v>
      </c>
      <c r="BA36" s="829"/>
      <c r="BB36" s="821"/>
      <c r="BC36" s="821"/>
      <c r="BD36" s="821"/>
      <c r="BE36" s="821"/>
      <c r="BF36" s="821"/>
      <c r="BG36" s="822"/>
    </row>
    <row r="37" spans="1:59" s="143" customFormat="1" ht="20.25" customHeight="1" x14ac:dyDescent="0.3">
      <c r="A37" s="904">
        <v>8</v>
      </c>
      <c r="B37" s="782"/>
      <c r="C37" s="782"/>
      <c r="D37" s="782"/>
      <c r="E37" s="782"/>
      <c r="F37" s="920"/>
      <c r="G37" s="249"/>
      <c r="H37" s="922"/>
      <c r="I37" s="923"/>
      <c r="J37" s="929"/>
      <c r="K37" s="773"/>
      <c r="L37" s="773"/>
      <c r="M37" s="773"/>
      <c r="N37" s="773"/>
      <c r="O37" s="930"/>
      <c r="P37" s="787" t="s">
        <v>320</v>
      </c>
      <c r="Q37" s="788"/>
      <c r="R37" s="789"/>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790"/>
      <c r="AY37" s="791"/>
      <c r="AZ37" s="792"/>
      <c r="BA37" s="793"/>
      <c r="BB37" s="794"/>
      <c r="BC37" s="794"/>
      <c r="BD37" s="794"/>
      <c r="BE37" s="794"/>
      <c r="BF37" s="794"/>
      <c r="BG37" s="795"/>
    </row>
    <row r="38" spans="1:59" s="143" customFormat="1" ht="20.25" customHeight="1" x14ac:dyDescent="0.3">
      <c r="A38" s="904"/>
      <c r="B38" s="782"/>
      <c r="C38" s="782"/>
      <c r="D38" s="782"/>
      <c r="E38" s="782"/>
      <c r="F38" s="920"/>
      <c r="G38" s="249"/>
      <c r="H38" s="922"/>
      <c r="I38" s="923"/>
      <c r="J38" s="929"/>
      <c r="K38" s="773"/>
      <c r="L38" s="773"/>
      <c r="M38" s="773"/>
      <c r="N38" s="773"/>
      <c r="O38" s="930"/>
      <c r="P38" s="800" t="s">
        <v>321</v>
      </c>
      <c r="Q38" s="801"/>
      <c r="R38" s="802"/>
      <c r="S38" s="257" t="str">
        <f>IF(S37="","",VLOOKUP(S37,'シフト記号表（記載例）'!$C$6:$K$35,9,FALSE))</f>
        <v/>
      </c>
      <c r="T38" s="257" t="str">
        <f>IF(T37="","",VLOOKUP(T37,'シフト記号表（記載例）'!$C$6:$K$35,9,FALSE))</f>
        <v/>
      </c>
      <c r="U38" s="257" t="str">
        <f>IF(U37="","",VLOOKUP(U37,'シフト記号表（記載例）'!$C$6:$K$35,9,FALSE))</f>
        <v/>
      </c>
      <c r="V38" s="257" t="str">
        <f>IF(V37="","",VLOOKUP(V37,'シフト記号表（記載例）'!$C$6:$K$35,9,FALSE))</f>
        <v/>
      </c>
      <c r="W38" s="257" t="str">
        <f>IF(W37="","",VLOOKUP(W37,'シフト記号表（記載例）'!$C$6:$K$35,9,FALSE))</f>
        <v/>
      </c>
      <c r="X38" s="257" t="str">
        <f>IF(X37="","",VLOOKUP(X37,'シフト記号表（記載例）'!$C$6:$K$35,9,FALSE))</f>
        <v/>
      </c>
      <c r="Y38" s="257" t="str">
        <f>IF(Y37="","",VLOOKUP(Y37,'シフト記号表（記載例）'!$C$6:$K$35,9,FALSE))</f>
        <v/>
      </c>
      <c r="Z38" s="257" t="str">
        <f>IF(Z37="","",VLOOKUP(Z37,'シフト記号表（記載例）'!$C$6:$K$35,9,FALSE))</f>
        <v/>
      </c>
      <c r="AA38" s="257" t="str">
        <f>IF(AA37="","",VLOOKUP(AA37,'シフト記号表（記載例）'!$C$6:$K$35,9,FALSE))</f>
        <v/>
      </c>
      <c r="AB38" s="257" t="str">
        <f>IF(AB37="","",VLOOKUP(AB37,'シフト記号表（記載例）'!$C$6:$K$35,9,FALSE))</f>
        <v/>
      </c>
      <c r="AC38" s="257" t="str">
        <f>IF(AC37="","",VLOOKUP(AC37,'シフト記号表（記載例）'!$C$6:$K$35,9,FALSE))</f>
        <v/>
      </c>
      <c r="AD38" s="257" t="str">
        <f>IF(AD37="","",VLOOKUP(AD37,'シフト記号表（記載例）'!$C$6:$K$35,9,FALSE))</f>
        <v/>
      </c>
      <c r="AE38" s="257" t="str">
        <f>IF(AE37="","",VLOOKUP(AE37,'シフト記号表（記載例）'!$C$6:$K$35,9,FALSE))</f>
        <v/>
      </c>
      <c r="AF38" s="257" t="str">
        <f>IF(AF37="","",VLOOKUP(AF37,'シフト記号表（記載例）'!$C$6:$K$35,9,FALSE))</f>
        <v/>
      </c>
      <c r="AG38" s="257" t="str">
        <f>IF(AG37="","",VLOOKUP(AG37,'シフト記号表（記載例）'!$C$6:$K$35,9,FALSE))</f>
        <v/>
      </c>
      <c r="AH38" s="257" t="str">
        <f>IF(AH37="","",VLOOKUP(AH37,'シフト記号表（記載例）'!$C$6:$K$35,9,FALSE))</f>
        <v/>
      </c>
      <c r="AI38" s="257" t="str">
        <f>IF(AI37="","",VLOOKUP(AI37,'シフト記号表（記載例）'!$C$6:$K$35,9,FALSE))</f>
        <v/>
      </c>
      <c r="AJ38" s="257" t="str">
        <f>IF(AJ37="","",VLOOKUP(AJ37,'シフト記号表（記載例）'!$C$6:$K$35,9,FALSE))</f>
        <v/>
      </c>
      <c r="AK38" s="257" t="str">
        <f>IF(AK37="","",VLOOKUP(AK37,'シフト記号表（記載例）'!$C$6:$K$35,9,FALSE))</f>
        <v/>
      </c>
      <c r="AL38" s="257" t="str">
        <f>IF(AL37="","",VLOOKUP(AL37,'シフト記号表（記載例）'!$C$6:$K$35,9,FALSE))</f>
        <v/>
      </c>
      <c r="AM38" s="257" t="str">
        <f>IF(AM37="","",VLOOKUP(AM37,'シフト記号表（記載例）'!$C$6:$K$35,9,FALSE))</f>
        <v/>
      </c>
      <c r="AN38" s="257" t="str">
        <f>IF(AN37="","",VLOOKUP(AN37,'シフト記号表（記載例）'!$C$6:$K$35,9,FALSE))</f>
        <v/>
      </c>
      <c r="AO38" s="257" t="str">
        <f>IF(AO37="","",VLOOKUP(AO37,'シフト記号表（記載例）'!$C$6:$K$35,9,FALSE))</f>
        <v/>
      </c>
      <c r="AP38" s="257" t="str">
        <f>IF(AP37="","",VLOOKUP(AP37,'シフト記号表（記載例）'!$C$6:$K$35,9,FALSE))</f>
        <v/>
      </c>
      <c r="AQ38" s="257" t="str">
        <f>IF(AQ37="","",VLOOKUP(AQ37,'シフト記号表（記載例）'!$C$6:$K$35,9,FALSE))</f>
        <v/>
      </c>
      <c r="AR38" s="257" t="str">
        <f>IF(AR37="","",VLOOKUP(AR37,'シフト記号表（記載例）'!$C$6:$K$35,9,FALSE))</f>
        <v/>
      </c>
      <c r="AS38" s="257" t="str">
        <f>IF(AS37="","",VLOOKUP(AS37,'シフト記号表（記載例）'!$C$6:$K$35,9,FALSE))</f>
        <v/>
      </c>
      <c r="AT38" s="257" t="str">
        <f>IF(AT37="","",VLOOKUP(AT37,'シフト記号表（記載例）'!$C$6:$K$35,9,FALSE))</f>
        <v/>
      </c>
      <c r="AU38" s="257" t="str">
        <f>IF(AU37="","",VLOOKUP(AU37,'シフト記号表（記載例）'!$C$6:$K$35,9,FALSE))</f>
        <v/>
      </c>
      <c r="AV38" s="257" t="str">
        <f>IF(AV37="","",VLOOKUP(AV37,'シフト記号表（記載例）'!$C$6:$K$35,9,FALSE))</f>
        <v/>
      </c>
      <c r="AW38" s="257" t="str">
        <f>IF(AW37="","",VLOOKUP(AW37,'シフト記号表（記載例）'!$C$6:$K$35,9,FALSE))</f>
        <v/>
      </c>
      <c r="AX38" s="803">
        <f>IF($BB$4="４週",SUM(S38:AT38),IF($BB$4="暦月",SUM(S38:AW38),""))</f>
        <v>0</v>
      </c>
      <c r="AY38" s="804"/>
      <c r="AZ38" s="805">
        <f>IF($BB$4="４週",AX38/4,IF($BB$4="暦月",AX38/($BB$7/7),""))</f>
        <v>0</v>
      </c>
      <c r="BA38" s="806"/>
      <c r="BB38" s="796"/>
      <c r="BC38" s="796"/>
      <c r="BD38" s="796"/>
      <c r="BE38" s="796"/>
      <c r="BF38" s="796"/>
      <c r="BG38" s="797"/>
    </row>
    <row r="39" spans="1:59" s="143" customFormat="1" ht="20.25" customHeight="1" thickBot="1" x14ac:dyDescent="0.35">
      <c r="A39" s="904"/>
      <c r="B39" s="819"/>
      <c r="C39" s="819"/>
      <c r="D39" s="819"/>
      <c r="E39" s="819"/>
      <c r="F39" s="926"/>
      <c r="G39" s="251">
        <f>B37</f>
        <v>0</v>
      </c>
      <c r="H39" s="927"/>
      <c r="I39" s="928"/>
      <c r="J39" s="931"/>
      <c r="K39" s="814"/>
      <c r="L39" s="814"/>
      <c r="M39" s="814"/>
      <c r="N39" s="814"/>
      <c r="O39" s="932"/>
      <c r="P39" s="823" t="s">
        <v>322</v>
      </c>
      <c r="Q39" s="824"/>
      <c r="R39" s="825"/>
      <c r="S39" s="260" t="str">
        <f>IF(S37="","",VLOOKUP(S37,'シフト記号表（記載例）'!$C$6:$U$35,19,FALSE))</f>
        <v/>
      </c>
      <c r="T39" s="260" t="str">
        <f>IF(T37="","",VLOOKUP(T37,'シフト記号表（記載例）'!$C$6:$U$35,19,FALSE))</f>
        <v/>
      </c>
      <c r="U39" s="260" t="str">
        <f>IF(U37="","",VLOOKUP(U37,'シフト記号表（記載例）'!$C$6:$U$35,19,FALSE))</f>
        <v/>
      </c>
      <c r="V39" s="260" t="str">
        <f>IF(V37="","",VLOOKUP(V37,'シフト記号表（記載例）'!$C$6:$U$35,19,FALSE))</f>
        <v/>
      </c>
      <c r="W39" s="260" t="str">
        <f>IF(W37="","",VLOOKUP(W37,'シフト記号表（記載例）'!$C$6:$U$35,19,FALSE))</f>
        <v/>
      </c>
      <c r="X39" s="260" t="str">
        <f>IF(X37="","",VLOOKUP(X37,'シフト記号表（記載例）'!$C$6:$U$35,19,FALSE))</f>
        <v/>
      </c>
      <c r="Y39" s="260" t="str">
        <f>IF(Y37="","",VLOOKUP(Y37,'シフト記号表（記載例）'!$C$6:$U$35,19,FALSE))</f>
        <v/>
      </c>
      <c r="Z39" s="260" t="str">
        <f>IF(Z37="","",VLOOKUP(Z37,'シフト記号表（記載例）'!$C$6:$U$35,19,FALSE))</f>
        <v/>
      </c>
      <c r="AA39" s="260" t="str">
        <f>IF(AA37="","",VLOOKUP(AA37,'シフト記号表（記載例）'!$C$6:$U$35,19,FALSE))</f>
        <v/>
      </c>
      <c r="AB39" s="260" t="str">
        <f>IF(AB37="","",VLOOKUP(AB37,'シフト記号表（記載例）'!$C$6:$U$35,19,FALSE))</f>
        <v/>
      </c>
      <c r="AC39" s="260" t="str">
        <f>IF(AC37="","",VLOOKUP(AC37,'シフト記号表（記載例）'!$C$6:$U$35,19,FALSE))</f>
        <v/>
      </c>
      <c r="AD39" s="260" t="str">
        <f>IF(AD37="","",VLOOKUP(AD37,'シフト記号表（記載例）'!$C$6:$U$35,19,FALSE))</f>
        <v/>
      </c>
      <c r="AE39" s="260" t="str">
        <f>IF(AE37="","",VLOOKUP(AE37,'シフト記号表（記載例）'!$C$6:$U$35,19,FALSE))</f>
        <v/>
      </c>
      <c r="AF39" s="260" t="str">
        <f>IF(AF37="","",VLOOKUP(AF37,'シフト記号表（記載例）'!$C$6:$U$35,19,FALSE))</f>
        <v/>
      </c>
      <c r="AG39" s="260" t="str">
        <f>IF(AG37="","",VLOOKUP(AG37,'シフト記号表（記載例）'!$C$6:$U$35,19,FALSE))</f>
        <v/>
      </c>
      <c r="AH39" s="260" t="str">
        <f>IF(AH37="","",VLOOKUP(AH37,'シフト記号表（記載例）'!$C$6:$U$35,19,FALSE))</f>
        <v/>
      </c>
      <c r="AI39" s="260" t="str">
        <f>IF(AI37="","",VLOOKUP(AI37,'シフト記号表（記載例）'!$C$6:$U$35,19,FALSE))</f>
        <v/>
      </c>
      <c r="AJ39" s="260" t="str">
        <f>IF(AJ37="","",VLOOKUP(AJ37,'シフト記号表（記載例）'!$C$6:$U$35,19,FALSE))</f>
        <v/>
      </c>
      <c r="AK39" s="260" t="str">
        <f>IF(AK37="","",VLOOKUP(AK37,'シフト記号表（記載例）'!$C$6:$U$35,19,FALSE))</f>
        <v/>
      </c>
      <c r="AL39" s="260" t="str">
        <f>IF(AL37="","",VLOOKUP(AL37,'シフト記号表（記載例）'!$C$6:$U$35,19,FALSE))</f>
        <v/>
      </c>
      <c r="AM39" s="260" t="str">
        <f>IF(AM37="","",VLOOKUP(AM37,'シフト記号表（記載例）'!$C$6:$U$35,19,FALSE))</f>
        <v/>
      </c>
      <c r="AN39" s="260" t="str">
        <f>IF(AN37="","",VLOOKUP(AN37,'シフト記号表（記載例）'!$C$6:$U$35,19,FALSE))</f>
        <v/>
      </c>
      <c r="AO39" s="260" t="str">
        <f>IF(AO37="","",VLOOKUP(AO37,'シフト記号表（記載例）'!$C$6:$U$35,19,FALSE))</f>
        <v/>
      </c>
      <c r="AP39" s="260" t="str">
        <f>IF(AP37="","",VLOOKUP(AP37,'シフト記号表（記載例）'!$C$6:$U$35,19,FALSE))</f>
        <v/>
      </c>
      <c r="AQ39" s="260" t="str">
        <f>IF(AQ37="","",VLOOKUP(AQ37,'シフト記号表（記載例）'!$C$6:$U$35,19,FALSE))</f>
        <v/>
      </c>
      <c r="AR39" s="260" t="str">
        <f>IF(AR37="","",VLOOKUP(AR37,'シフト記号表（記載例）'!$C$6:$U$35,19,FALSE))</f>
        <v/>
      </c>
      <c r="AS39" s="260" t="str">
        <f>IF(AS37="","",VLOOKUP(AS37,'シフト記号表（記載例）'!$C$6:$U$35,19,FALSE))</f>
        <v/>
      </c>
      <c r="AT39" s="260" t="str">
        <f>IF(AT37="","",VLOOKUP(AT37,'シフト記号表（記載例）'!$C$6:$U$35,19,FALSE))</f>
        <v/>
      </c>
      <c r="AU39" s="260" t="str">
        <f>IF(AU37="","",VLOOKUP(AU37,'シフト記号表（記載例）'!$C$6:$U$35,19,FALSE))</f>
        <v/>
      </c>
      <c r="AV39" s="260" t="str">
        <f>IF(AV37="","",VLOOKUP(AV37,'シフト記号表（記載例）'!$C$6:$U$35,19,FALSE))</f>
        <v/>
      </c>
      <c r="AW39" s="260" t="str">
        <f>IF(AW37="","",VLOOKUP(AW37,'シフト記号表（記載例）'!$C$6:$U$35,19,FALSE))</f>
        <v/>
      </c>
      <c r="AX39" s="826">
        <f>IF($BB$4="４週",SUM(S39:AT39),IF($BB$4="暦月",SUM(S39:AW39),""))</f>
        <v>0</v>
      </c>
      <c r="AY39" s="827"/>
      <c r="AZ39" s="828">
        <f>IF($BB$4="４週",AX39/4,IF($BB$4="暦月",AX39/($BB$7/7),""))</f>
        <v>0</v>
      </c>
      <c r="BA39" s="829"/>
      <c r="BB39" s="821"/>
      <c r="BC39" s="821"/>
      <c r="BD39" s="821"/>
      <c r="BE39" s="821"/>
      <c r="BF39" s="821"/>
      <c r="BG39" s="822"/>
    </row>
    <row r="40" spans="1:59" s="143" customFormat="1" ht="20.25" customHeight="1" x14ac:dyDescent="0.3">
      <c r="A40" s="904">
        <v>9</v>
      </c>
      <c r="B40" s="782"/>
      <c r="C40" s="782"/>
      <c r="D40" s="782"/>
      <c r="E40" s="782"/>
      <c r="F40" s="920"/>
      <c r="G40" s="249"/>
      <c r="H40" s="922"/>
      <c r="I40" s="923"/>
      <c r="J40" s="929"/>
      <c r="K40" s="773"/>
      <c r="L40" s="773"/>
      <c r="M40" s="773"/>
      <c r="N40" s="773"/>
      <c r="O40" s="930"/>
      <c r="P40" s="787" t="s">
        <v>320</v>
      </c>
      <c r="Q40" s="788"/>
      <c r="R40" s="789"/>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790"/>
      <c r="AY40" s="791"/>
      <c r="AZ40" s="792"/>
      <c r="BA40" s="793"/>
      <c r="BB40" s="794"/>
      <c r="BC40" s="794"/>
      <c r="BD40" s="794"/>
      <c r="BE40" s="794"/>
      <c r="BF40" s="794"/>
      <c r="BG40" s="795"/>
    </row>
    <row r="41" spans="1:59" s="143" customFormat="1" ht="20.25" customHeight="1" x14ac:dyDescent="0.3">
      <c r="A41" s="904"/>
      <c r="B41" s="782"/>
      <c r="C41" s="782"/>
      <c r="D41" s="782"/>
      <c r="E41" s="782"/>
      <c r="F41" s="920"/>
      <c r="G41" s="249"/>
      <c r="H41" s="922"/>
      <c r="I41" s="923"/>
      <c r="J41" s="929"/>
      <c r="K41" s="773"/>
      <c r="L41" s="773"/>
      <c r="M41" s="773"/>
      <c r="N41" s="773"/>
      <c r="O41" s="930"/>
      <c r="P41" s="800" t="s">
        <v>321</v>
      </c>
      <c r="Q41" s="801"/>
      <c r="R41" s="802"/>
      <c r="S41" s="257" t="str">
        <f>IF(S40="","",VLOOKUP(S40,'シフト記号表（記載例）'!$C$6:$K$35,9,FALSE))</f>
        <v/>
      </c>
      <c r="T41" s="257" t="str">
        <f>IF(T40="","",VLOOKUP(T40,'シフト記号表（記載例）'!$C$6:$K$35,9,FALSE))</f>
        <v/>
      </c>
      <c r="U41" s="257" t="str">
        <f>IF(U40="","",VLOOKUP(U40,'シフト記号表（記載例）'!$C$6:$K$35,9,FALSE))</f>
        <v/>
      </c>
      <c r="V41" s="257" t="str">
        <f>IF(V40="","",VLOOKUP(V40,'シフト記号表（記載例）'!$C$6:$K$35,9,FALSE))</f>
        <v/>
      </c>
      <c r="W41" s="257" t="str">
        <f>IF(W40="","",VLOOKUP(W40,'シフト記号表（記載例）'!$C$6:$K$35,9,FALSE))</f>
        <v/>
      </c>
      <c r="X41" s="257" t="str">
        <f>IF(X40="","",VLOOKUP(X40,'シフト記号表（記載例）'!$C$6:$K$35,9,FALSE))</f>
        <v/>
      </c>
      <c r="Y41" s="257" t="str">
        <f>IF(Y40="","",VLOOKUP(Y40,'シフト記号表（記載例）'!$C$6:$K$35,9,FALSE))</f>
        <v/>
      </c>
      <c r="Z41" s="257" t="str">
        <f>IF(Z40="","",VLOOKUP(Z40,'シフト記号表（記載例）'!$C$6:$K$35,9,FALSE))</f>
        <v/>
      </c>
      <c r="AA41" s="257" t="str">
        <f>IF(AA40="","",VLOOKUP(AA40,'シフト記号表（記載例）'!$C$6:$K$35,9,FALSE))</f>
        <v/>
      </c>
      <c r="AB41" s="257" t="str">
        <f>IF(AB40="","",VLOOKUP(AB40,'シフト記号表（記載例）'!$C$6:$K$35,9,FALSE))</f>
        <v/>
      </c>
      <c r="AC41" s="257" t="str">
        <f>IF(AC40="","",VLOOKUP(AC40,'シフト記号表（記載例）'!$C$6:$K$35,9,FALSE))</f>
        <v/>
      </c>
      <c r="AD41" s="257" t="str">
        <f>IF(AD40="","",VLOOKUP(AD40,'シフト記号表（記載例）'!$C$6:$K$35,9,FALSE))</f>
        <v/>
      </c>
      <c r="AE41" s="257" t="str">
        <f>IF(AE40="","",VLOOKUP(AE40,'シフト記号表（記載例）'!$C$6:$K$35,9,FALSE))</f>
        <v/>
      </c>
      <c r="AF41" s="257" t="str">
        <f>IF(AF40="","",VLOOKUP(AF40,'シフト記号表（記載例）'!$C$6:$K$35,9,FALSE))</f>
        <v/>
      </c>
      <c r="AG41" s="257" t="str">
        <f>IF(AG40="","",VLOOKUP(AG40,'シフト記号表（記載例）'!$C$6:$K$35,9,FALSE))</f>
        <v/>
      </c>
      <c r="AH41" s="257" t="str">
        <f>IF(AH40="","",VLOOKUP(AH40,'シフト記号表（記載例）'!$C$6:$K$35,9,FALSE))</f>
        <v/>
      </c>
      <c r="AI41" s="257" t="str">
        <f>IF(AI40="","",VLOOKUP(AI40,'シフト記号表（記載例）'!$C$6:$K$35,9,FALSE))</f>
        <v/>
      </c>
      <c r="AJ41" s="257" t="str">
        <f>IF(AJ40="","",VLOOKUP(AJ40,'シフト記号表（記載例）'!$C$6:$K$35,9,FALSE))</f>
        <v/>
      </c>
      <c r="AK41" s="257" t="str">
        <f>IF(AK40="","",VLOOKUP(AK40,'シフト記号表（記載例）'!$C$6:$K$35,9,FALSE))</f>
        <v/>
      </c>
      <c r="AL41" s="257" t="str">
        <f>IF(AL40="","",VLOOKUP(AL40,'シフト記号表（記載例）'!$C$6:$K$35,9,FALSE))</f>
        <v/>
      </c>
      <c r="AM41" s="257" t="str">
        <f>IF(AM40="","",VLOOKUP(AM40,'シフト記号表（記載例）'!$C$6:$K$35,9,FALSE))</f>
        <v/>
      </c>
      <c r="AN41" s="257" t="str">
        <f>IF(AN40="","",VLOOKUP(AN40,'シフト記号表（記載例）'!$C$6:$K$35,9,FALSE))</f>
        <v/>
      </c>
      <c r="AO41" s="257" t="str">
        <f>IF(AO40="","",VLOOKUP(AO40,'シフト記号表（記載例）'!$C$6:$K$35,9,FALSE))</f>
        <v/>
      </c>
      <c r="AP41" s="257" t="str">
        <f>IF(AP40="","",VLOOKUP(AP40,'シフト記号表（記載例）'!$C$6:$K$35,9,FALSE))</f>
        <v/>
      </c>
      <c r="AQ41" s="257" t="str">
        <f>IF(AQ40="","",VLOOKUP(AQ40,'シフト記号表（記載例）'!$C$6:$K$35,9,FALSE))</f>
        <v/>
      </c>
      <c r="AR41" s="257" t="str">
        <f>IF(AR40="","",VLOOKUP(AR40,'シフト記号表（記載例）'!$C$6:$K$35,9,FALSE))</f>
        <v/>
      </c>
      <c r="AS41" s="257" t="str">
        <f>IF(AS40="","",VLOOKUP(AS40,'シフト記号表（記載例）'!$C$6:$K$35,9,FALSE))</f>
        <v/>
      </c>
      <c r="AT41" s="257" t="str">
        <f>IF(AT40="","",VLOOKUP(AT40,'シフト記号表（記載例）'!$C$6:$K$35,9,FALSE))</f>
        <v/>
      </c>
      <c r="AU41" s="257" t="str">
        <f>IF(AU40="","",VLOOKUP(AU40,'シフト記号表（記載例）'!$C$6:$K$35,9,FALSE))</f>
        <v/>
      </c>
      <c r="AV41" s="257" t="str">
        <f>IF(AV40="","",VLOOKUP(AV40,'シフト記号表（記載例）'!$C$6:$K$35,9,FALSE))</f>
        <v/>
      </c>
      <c r="AW41" s="257" t="str">
        <f>IF(AW40="","",VLOOKUP(AW40,'シフト記号表（記載例）'!$C$6:$K$35,9,FALSE))</f>
        <v/>
      </c>
      <c r="AX41" s="803">
        <f>IF($BB$4="４週",SUM(S41:AT41),IF($BB$4="暦月",SUM(S41:AW41),""))</f>
        <v>0</v>
      </c>
      <c r="AY41" s="804"/>
      <c r="AZ41" s="805">
        <f>IF($BB$4="４週",AX41/4,IF($BB$4="暦月",AX41/($BB$7/7),""))</f>
        <v>0</v>
      </c>
      <c r="BA41" s="806"/>
      <c r="BB41" s="796"/>
      <c r="BC41" s="796"/>
      <c r="BD41" s="796"/>
      <c r="BE41" s="796"/>
      <c r="BF41" s="796"/>
      <c r="BG41" s="797"/>
    </row>
    <row r="42" spans="1:59" s="143" customFormat="1" ht="20.25" customHeight="1" thickBot="1" x14ac:dyDescent="0.35">
      <c r="A42" s="904"/>
      <c r="B42" s="819"/>
      <c r="C42" s="819"/>
      <c r="D42" s="819"/>
      <c r="E42" s="819"/>
      <c r="F42" s="926"/>
      <c r="G42" s="251">
        <f>B40</f>
        <v>0</v>
      </c>
      <c r="H42" s="927"/>
      <c r="I42" s="928"/>
      <c r="J42" s="931"/>
      <c r="K42" s="814"/>
      <c r="L42" s="814"/>
      <c r="M42" s="814"/>
      <c r="N42" s="814"/>
      <c r="O42" s="932"/>
      <c r="P42" s="823" t="s">
        <v>322</v>
      </c>
      <c r="Q42" s="824"/>
      <c r="R42" s="825"/>
      <c r="S42" s="260" t="str">
        <f>IF(S40="","",VLOOKUP(S40,'シフト記号表（記載例）'!$C$6:$U$35,19,FALSE))</f>
        <v/>
      </c>
      <c r="T42" s="260" t="str">
        <f>IF(T40="","",VLOOKUP(T40,'シフト記号表（記載例）'!$C$6:$U$35,19,FALSE))</f>
        <v/>
      </c>
      <c r="U42" s="260" t="str">
        <f>IF(U40="","",VLOOKUP(U40,'シフト記号表（記載例）'!$C$6:$U$35,19,FALSE))</f>
        <v/>
      </c>
      <c r="V42" s="260" t="str">
        <f>IF(V40="","",VLOOKUP(V40,'シフト記号表（記載例）'!$C$6:$U$35,19,FALSE))</f>
        <v/>
      </c>
      <c r="W42" s="260" t="str">
        <f>IF(W40="","",VLOOKUP(W40,'シフト記号表（記載例）'!$C$6:$U$35,19,FALSE))</f>
        <v/>
      </c>
      <c r="X42" s="260" t="str">
        <f>IF(X40="","",VLOOKUP(X40,'シフト記号表（記載例）'!$C$6:$U$35,19,FALSE))</f>
        <v/>
      </c>
      <c r="Y42" s="260" t="str">
        <f>IF(Y40="","",VLOOKUP(Y40,'シフト記号表（記載例）'!$C$6:$U$35,19,FALSE))</f>
        <v/>
      </c>
      <c r="Z42" s="260" t="str">
        <f>IF(Z40="","",VLOOKUP(Z40,'シフト記号表（記載例）'!$C$6:$U$35,19,FALSE))</f>
        <v/>
      </c>
      <c r="AA42" s="260" t="str">
        <f>IF(AA40="","",VLOOKUP(AA40,'シフト記号表（記載例）'!$C$6:$U$35,19,FALSE))</f>
        <v/>
      </c>
      <c r="AB42" s="260" t="str">
        <f>IF(AB40="","",VLOOKUP(AB40,'シフト記号表（記載例）'!$C$6:$U$35,19,FALSE))</f>
        <v/>
      </c>
      <c r="AC42" s="260" t="str">
        <f>IF(AC40="","",VLOOKUP(AC40,'シフト記号表（記載例）'!$C$6:$U$35,19,FALSE))</f>
        <v/>
      </c>
      <c r="AD42" s="260" t="str">
        <f>IF(AD40="","",VLOOKUP(AD40,'シフト記号表（記載例）'!$C$6:$U$35,19,FALSE))</f>
        <v/>
      </c>
      <c r="AE42" s="260" t="str">
        <f>IF(AE40="","",VLOOKUP(AE40,'シフト記号表（記載例）'!$C$6:$U$35,19,FALSE))</f>
        <v/>
      </c>
      <c r="AF42" s="260" t="str">
        <f>IF(AF40="","",VLOOKUP(AF40,'シフト記号表（記載例）'!$C$6:$U$35,19,FALSE))</f>
        <v/>
      </c>
      <c r="AG42" s="260" t="str">
        <f>IF(AG40="","",VLOOKUP(AG40,'シフト記号表（記載例）'!$C$6:$U$35,19,FALSE))</f>
        <v/>
      </c>
      <c r="AH42" s="260" t="str">
        <f>IF(AH40="","",VLOOKUP(AH40,'シフト記号表（記載例）'!$C$6:$U$35,19,FALSE))</f>
        <v/>
      </c>
      <c r="AI42" s="260" t="str">
        <f>IF(AI40="","",VLOOKUP(AI40,'シフト記号表（記載例）'!$C$6:$U$35,19,FALSE))</f>
        <v/>
      </c>
      <c r="AJ42" s="260" t="str">
        <f>IF(AJ40="","",VLOOKUP(AJ40,'シフト記号表（記載例）'!$C$6:$U$35,19,FALSE))</f>
        <v/>
      </c>
      <c r="AK42" s="260" t="str">
        <f>IF(AK40="","",VLOOKUP(AK40,'シフト記号表（記載例）'!$C$6:$U$35,19,FALSE))</f>
        <v/>
      </c>
      <c r="AL42" s="260" t="str">
        <f>IF(AL40="","",VLOOKUP(AL40,'シフト記号表（記載例）'!$C$6:$U$35,19,FALSE))</f>
        <v/>
      </c>
      <c r="AM42" s="260" t="str">
        <f>IF(AM40="","",VLOOKUP(AM40,'シフト記号表（記載例）'!$C$6:$U$35,19,FALSE))</f>
        <v/>
      </c>
      <c r="AN42" s="260" t="str">
        <f>IF(AN40="","",VLOOKUP(AN40,'シフト記号表（記載例）'!$C$6:$U$35,19,FALSE))</f>
        <v/>
      </c>
      <c r="AO42" s="260" t="str">
        <f>IF(AO40="","",VLOOKUP(AO40,'シフト記号表（記載例）'!$C$6:$U$35,19,FALSE))</f>
        <v/>
      </c>
      <c r="AP42" s="260" t="str">
        <f>IF(AP40="","",VLOOKUP(AP40,'シフト記号表（記載例）'!$C$6:$U$35,19,FALSE))</f>
        <v/>
      </c>
      <c r="AQ42" s="260" t="str">
        <f>IF(AQ40="","",VLOOKUP(AQ40,'シフト記号表（記載例）'!$C$6:$U$35,19,FALSE))</f>
        <v/>
      </c>
      <c r="AR42" s="260" t="str">
        <f>IF(AR40="","",VLOOKUP(AR40,'シフト記号表（記載例）'!$C$6:$U$35,19,FALSE))</f>
        <v/>
      </c>
      <c r="AS42" s="260" t="str">
        <f>IF(AS40="","",VLOOKUP(AS40,'シフト記号表（記載例）'!$C$6:$U$35,19,FALSE))</f>
        <v/>
      </c>
      <c r="AT42" s="260" t="str">
        <f>IF(AT40="","",VLOOKUP(AT40,'シフト記号表（記載例）'!$C$6:$U$35,19,FALSE))</f>
        <v/>
      </c>
      <c r="AU42" s="260" t="str">
        <f>IF(AU40="","",VLOOKUP(AU40,'シフト記号表（記載例）'!$C$6:$U$35,19,FALSE))</f>
        <v/>
      </c>
      <c r="AV42" s="260" t="str">
        <f>IF(AV40="","",VLOOKUP(AV40,'シフト記号表（記載例）'!$C$6:$U$35,19,FALSE))</f>
        <v/>
      </c>
      <c r="AW42" s="260" t="str">
        <f>IF(AW40="","",VLOOKUP(AW40,'シフト記号表（記載例）'!$C$6:$U$35,19,FALSE))</f>
        <v/>
      </c>
      <c r="AX42" s="826">
        <f>IF($BB$4="４週",SUM(S42:AT42),IF($BB$4="暦月",SUM(S42:AW42),""))</f>
        <v>0</v>
      </c>
      <c r="AY42" s="827"/>
      <c r="AZ42" s="828">
        <f>IF($BB$4="４週",AX42/4,IF($BB$4="暦月",AX42/($BB$7/7),""))</f>
        <v>0</v>
      </c>
      <c r="BA42" s="829"/>
      <c r="BB42" s="821"/>
      <c r="BC42" s="821"/>
      <c r="BD42" s="821"/>
      <c r="BE42" s="821"/>
      <c r="BF42" s="821"/>
      <c r="BG42" s="822"/>
    </row>
    <row r="43" spans="1:59" s="143" customFormat="1" ht="20.25" customHeight="1" x14ac:dyDescent="0.3">
      <c r="A43" s="904">
        <v>10</v>
      </c>
      <c r="B43" s="782"/>
      <c r="C43" s="782"/>
      <c r="D43" s="782"/>
      <c r="E43" s="782"/>
      <c r="F43" s="920"/>
      <c r="G43" s="249"/>
      <c r="H43" s="922"/>
      <c r="I43" s="923"/>
      <c r="J43" s="929"/>
      <c r="K43" s="773"/>
      <c r="L43" s="773"/>
      <c r="M43" s="773"/>
      <c r="N43" s="773"/>
      <c r="O43" s="930"/>
      <c r="P43" s="787" t="s">
        <v>320</v>
      </c>
      <c r="Q43" s="788"/>
      <c r="R43" s="789"/>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790"/>
      <c r="AY43" s="791"/>
      <c r="AZ43" s="792"/>
      <c r="BA43" s="793"/>
      <c r="BB43" s="794"/>
      <c r="BC43" s="794"/>
      <c r="BD43" s="794"/>
      <c r="BE43" s="794"/>
      <c r="BF43" s="794"/>
      <c r="BG43" s="795"/>
    </row>
    <row r="44" spans="1:59" s="143" customFormat="1" ht="20.25" customHeight="1" x14ac:dyDescent="0.3">
      <c r="A44" s="904"/>
      <c r="B44" s="782"/>
      <c r="C44" s="782"/>
      <c r="D44" s="782"/>
      <c r="E44" s="782"/>
      <c r="F44" s="920"/>
      <c r="G44" s="249"/>
      <c r="H44" s="922"/>
      <c r="I44" s="923"/>
      <c r="J44" s="929"/>
      <c r="K44" s="773"/>
      <c r="L44" s="773"/>
      <c r="M44" s="773"/>
      <c r="N44" s="773"/>
      <c r="O44" s="930"/>
      <c r="P44" s="800" t="s">
        <v>321</v>
      </c>
      <c r="Q44" s="801"/>
      <c r="R44" s="802"/>
      <c r="S44" s="257" t="str">
        <f>IF(S43="","",VLOOKUP(S43,'シフト記号表（記載例）'!$C$6:$K$35,9,FALSE))</f>
        <v/>
      </c>
      <c r="T44" s="257" t="str">
        <f>IF(T43="","",VLOOKUP(T43,'シフト記号表（記載例）'!$C$6:$K$35,9,FALSE))</f>
        <v/>
      </c>
      <c r="U44" s="257" t="str">
        <f>IF(U43="","",VLOOKUP(U43,'シフト記号表（記載例）'!$C$6:$K$35,9,FALSE))</f>
        <v/>
      </c>
      <c r="V44" s="257" t="str">
        <f>IF(V43="","",VLOOKUP(V43,'シフト記号表（記載例）'!$C$6:$K$35,9,FALSE))</f>
        <v/>
      </c>
      <c r="W44" s="257" t="str">
        <f>IF(W43="","",VLOOKUP(W43,'シフト記号表（記載例）'!$C$6:$K$35,9,FALSE))</f>
        <v/>
      </c>
      <c r="X44" s="257" t="str">
        <f>IF(X43="","",VLOOKUP(X43,'シフト記号表（記載例）'!$C$6:$K$35,9,FALSE))</f>
        <v/>
      </c>
      <c r="Y44" s="257" t="str">
        <f>IF(Y43="","",VLOOKUP(Y43,'シフト記号表（記載例）'!$C$6:$K$35,9,FALSE))</f>
        <v/>
      </c>
      <c r="Z44" s="257" t="str">
        <f>IF(Z43="","",VLOOKUP(Z43,'シフト記号表（記載例）'!$C$6:$K$35,9,FALSE))</f>
        <v/>
      </c>
      <c r="AA44" s="257" t="str">
        <f>IF(AA43="","",VLOOKUP(AA43,'シフト記号表（記載例）'!$C$6:$K$35,9,FALSE))</f>
        <v/>
      </c>
      <c r="AB44" s="257" t="str">
        <f>IF(AB43="","",VLOOKUP(AB43,'シフト記号表（記載例）'!$C$6:$K$35,9,FALSE))</f>
        <v/>
      </c>
      <c r="AC44" s="257" t="str">
        <f>IF(AC43="","",VLOOKUP(AC43,'シフト記号表（記載例）'!$C$6:$K$35,9,FALSE))</f>
        <v/>
      </c>
      <c r="AD44" s="257" t="str">
        <f>IF(AD43="","",VLOOKUP(AD43,'シフト記号表（記載例）'!$C$6:$K$35,9,FALSE))</f>
        <v/>
      </c>
      <c r="AE44" s="257" t="str">
        <f>IF(AE43="","",VLOOKUP(AE43,'シフト記号表（記載例）'!$C$6:$K$35,9,FALSE))</f>
        <v/>
      </c>
      <c r="AF44" s="257" t="str">
        <f>IF(AF43="","",VLOOKUP(AF43,'シフト記号表（記載例）'!$C$6:$K$35,9,FALSE))</f>
        <v/>
      </c>
      <c r="AG44" s="257" t="str">
        <f>IF(AG43="","",VLOOKUP(AG43,'シフト記号表（記載例）'!$C$6:$K$35,9,FALSE))</f>
        <v/>
      </c>
      <c r="AH44" s="257" t="str">
        <f>IF(AH43="","",VLOOKUP(AH43,'シフト記号表（記載例）'!$C$6:$K$35,9,FALSE))</f>
        <v/>
      </c>
      <c r="AI44" s="257" t="str">
        <f>IF(AI43="","",VLOOKUP(AI43,'シフト記号表（記載例）'!$C$6:$K$35,9,FALSE))</f>
        <v/>
      </c>
      <c r="AJ44" s="257" t="str">
        <f>IF(AJ43="","",VLOOKUP(AJ43,'シフト記号表（記載例）'!$C$6:$K$35,9,FALSE))</f>
        <v/>
      </c>
      <c r="AK44" s="257" t="str">
        <f>IF(AK43="","",VLOOKUP(AK43,'シフト記号表（記載例）'!$C$6:$K$35,9,FALSE))</f>
        <v/>
      </c>
      <c r="AL44" s="257" t="str">
        <f>IF(AL43="","",VLOOKUP(AL43,'シフト記号表（記載例）'!$C$6:$K$35,9,FALSE))</f>
        <v/>
      </c>
      <c r="AM44" s="257" t="str">
        <f>IF(AM43="","",VLOOKUP(AM43,'シフト記号表（記載例）'!$C$6:$K$35,9,FALSE))</f>
        <v/>
      </c>
      <c r="AN44" s="257" t="str">
        <f>IF(AN43="","",VLOOKUP(AN43,'シフト記号表（記載例）'!$C$6:$K$35,9,FALSE))</f>
        <v/>
      </c>
      <c r="AO44" s="257" t="str">
        <f>IF(AO43="","",VLOOKUP(AO43,'シフト記号表（記載例）'!$C$6:$K$35,9,FALSE))</f>
        <v/>
      </c>
      <c r="AP44" s="257" t="str">
        <f>IF(AP43="","",VLOOKUP(AP43,'シフト記号表（記載例）'!$C$6:$K$35,9,FALSE))</f>
        <v/>
      </c>
      <c r="AQ44" s="257" t="str">
        <f>IF(AQ43="","",VLOOKUP(AQ43,'シフト記号表（記載例）'!$C$6:$K$35,9,FALSE))</f>
        <v/>
      </c>
      <c r="AR44" s="257" t="str">
        <f>IF(AR43="","",VLOOKUP(AR43,'シフト記号表（記載例）'!$C$6:$K$35,9,FALSE))</f>
        <v/>
      </c>
      <c r="AS44" s="257" t="str">
        <f>IF(AS43="","",VLOOKUP(AS43,'シフト記号表（記載例）'!$C$6:$K$35,9,FALSE))</f>
        <v/>
      </c>
      <c r="AT44" s="257" t="str">
        <f>IF(AT43="","",VLOOKUP(AT43,'シフト記号表（記載例）'!$C$6:$K$35,9,FALSE))</f>
        <v/>
      </c>
      <c r="AU44" s="257" t="str">
        <f>IF(AU43="","",VLOOKUP(AU43,'シフト記号表（記載例）'!$C$6:$K$35,9,FALSE))</f>
        <v/>
      </c>
      <c r="AV44" s="257" t="str">
        <f>IF(AV43="","",VLOOKUP(AV43,'シフト記号表（記載例）'!$C$6:$K$35,9,FALSE))</f>
        <v/>
      </c>
      <c r="AW44" s="257" t="str">
        <f>IF(AW43="","",VLOOKUP(AW43,'シフト記号表（記載例）'!$C$6:$K$35,9,FALSE))</f>
        <v/>
      </c>
      <c r="AX44" s="803">
        <f>IF($BB$4="４週",SUM(S44:AT44),IF($BB$4="暦月",SUM(S44:AW44),""))</f>
        <v>0</v>
      </c>
      <c r="AY44" s="804"/>
      <c r="AZ44" s="805">
        <f>IF($BB$4="４週",AX44/4,IF($BB$4="暦月",AX44/($BB$7/7),""))</f>
        <v>0</v>
      </c>
      <c r="BA44" s="806"/>
      <c r="BB44" s="796"/>
      <c r="BC44" s="796"/>
      <c r="BD44" s="796"/>
      <c r="BE44" s="796"/>
      <c r="BF44" s="796"/>
      <c r="BG44" s="797"/>
    </row>
    <row r="45" spans="1:59" s="143" customFormat="1" ht="20.25" customHeight="1" thickBot="1" x14ac:dyDescent="0.35">
      <c r="A45" s="904"/>
      <c r="B45" s="819"/>
      <c r="C45" s="819"/>
      <c r="D45" s="819"/>
      <c r="E45" s="819"/>
      <c r="F45" s="926"/>
      <c r="G45" s="251">
        <f>B43</f>
        <v>0</v>
      </c>
      <c r="H45" s="927"/>
      <c r="I45" s="928"/>
      <c r="J45" s="931"/>
      <c r="K45" s="814"/>
      <c r="L45" s="814"/>
      <c r="M45" s="814"/>
      <c r="N45" s="814"/>
      <c r="O45" s="932"/>
      <c r="P45" s="823" t="s">
        <v>322</v>
      </c>
      <c r="Q45" s="824"/>
      <c r="R45" s="825"/>
      <c r="S45" s="260" t="str">
        <f>IF(S43="","",VLOOKUP(S43,'シフト記号表（記載例）'!$C$6:$U$35,19,FALSE))</f>
        <v/>
      </c>
      <c r="T45" s="260" t="str">
        <f>IF(T43="","",VLOOKUP(T43,'シフト記号表（記載例）'!$C$6:$U$35,19,FALSE))</f>
        <v/>
      </c>
      <c r="U45" s="260" t="str">
        <f>IF(U43="","",VLOOKUP(U43,'シフト記号表（記載例）'!$C$6:$U$35,19,FALSE))</f>
        <v/>
      </c>
      <c r="V45" s="260" t="str">
        <f>IF(V43="","",VLOOKUP(V43,'シフト記号表（記載例）'!$C$6:$U$35,19,FALSE))</f>
        <v/>
      </c>
      <c r="W45" s="260" t="str">
        <f>IF(W43="","",VLOOKUP(W43,'シフト記号表（記載例）'!$C$6:$U$35,19,FALSE))</f>
        <v/>
      </c>
      <c r="X45" s="260" t="str">
        <f>IF(X43="","",VLOOKUP(X43,'シフト記号表（記載例）'!$C$6:$U$35,19,FALSE))</f>
        <v/>
      </c>
      <c r="Y45" s="260" t="str">
        <f>IF(Y43="","",VLOOKUP(Y43,'シフト記号表（記載例）'!$C$6:$U$35,19,FALSE))</f>
        <v/>
      </c>
      <c r="Z45" s="260" t="str">
        <f>IF(Z43="","",VLOOKUP(Z43,'シフト記号表（記載例）'!$C$6:$U$35,19,FALSE))</f>
        <v/>
      </c>
      <c r="AA45" s="260" t="str">
        <f>IF(AA43="","",VLOOKUP(AA43,'シフト記号表（記載例）'!$C$6:$U$35,19,FALSE))</f>
        <v/>
      </c>
      <c r="AB45" s="260" t="str">
        <f>IF(AB43="","",VLOOKUP(AB43,'シフト記号表（記載例）'!$C$6:$U$35,19,FALSE))</f>
        <v/>
      </c>
      <c r="AC45" s="260" t="str">
        <f>IF(AC43="","",VLOOKUP(AC43,'シフト記号表（記載例）'!$C$6:$U$35,19,FALSE))</f>
        <v/>
      </c>
      <c r="AD45" s="260" t="str">
        <f>IF(AD43="","",VLOOKUP(AD43,'シフト記号表（記載例）'!$C$6:$U$35,19,FALSE))</f>
        <v/>
      </c>
      <c r="AE45" s="260" t="str">
        <f>IF(AE43="","",VLOOKUP(AE43,'シフト記号表（記載例）'!$C$6:$U$35,19,FALSE))</f>
        <v/>
      </c>
      <c r="AF45" s="260" t="str">
        <f>IF(AF43="","",VLOOKUP(AF43,'シフト記号表（記載例）'!$C$6:$U$35,19,FALSE))</f>
        <v/>
      </c>
      <c r="AG45" s="260" t="str">
        <f>IF(AG43="","",VLOOKUP(AG43,'シフト記号表（記載例）'!$C$6:$U$35,19,FALSE))</f>
        <v/>
      </c>
      <c r="AH45" s="260" t="str">
        <f>IF(AH43="","",VLOOKUP(AH43,'シフト記号表（記載例）'!$C$6:$U$35,19,FALSE))</f>
        <v/>
      </c>
      <c r="AI45" s="260" t="str">
        <f>IF(AI43="","",VLOOKUP(AI43,'シフト記号表（記載例）'!$C$6:$U$35,19,FALSE))</f>
        <v/>
      </c>
      <c r="AJ45" s="260" t="str">
        <f>IF(AJ43="","",VLOOKUP(AJ43,'シフト記号表（記載例）'!$C$6:$U$35,19,FALSE))</f>
        <v/>
      </c>
      <c r="AK45" s="260" t="str">
        <f>IF(AK43="","",VLOOKUP(AK43,'シフト記号表（記載例）'!$C$6:$U$35,19,FALSE))</f>
        <v/>
      </c>
      <c r="AL45" s="260" t="str">
        <f>IF(AL43="","",VLOOKUP(AL43,'シフト記号表（記載例）'!$C$6:$U$35,19,FALSE))</f>
        <v/>
      </c>
      <c r="AM45" s="260" t="str">
        <f>IF(AM43="","",VLOOKUP(AM43,'シフト記号表（記載例）'!$C$6:$U$35,19,FALSE))</f>
        <v/>
      </c>
      <c r="AN45" s="260" t="str">
        <f>IF(AN43="","",VLOOKUP(AN43,'シフト記号表（記載例）'!$C$6:$U$35,19,FALSE))</f>
        <v/>
      </c>
      <c r="AO45" s="260" t="str">
        <f>IF(AO43="","",VLOOKUP(AO43,'シフト記号表（記載例）'!$C$6:$U$35,19,FALSE))</f>
        <v/>
      </c>
      <c r="AP45" s="260" t="str">
        <f>IF(AP43="","",VLOOKUP(AP43,'シフト記号表（記載例）'!$C$6:$U$35,19,FALSE))</f>
        <v/>
      </c>
      <c r="AQ45" s="260" t="str">
        <f>IF(AQ43="","",VLOOKUP(AQ43,'シフト記号表（記載例）'!$C$6:$U$35,19,FALSE))</f>
        <v/>
      </c>
      <c r="AR45" s="260" t="str">
        <f>IF(AR43="","",VLOOKUP(AR43,'シフト記号表（記載例）'!$C$6:$U$35,19,FALSE))</f>
        <v/>
      </c>
      <c r="AS45" s="260" t="str">
        <f>IF(AS43="","",VLOOKUP(AS43,'シフト記号表（記載例）'!$C$6:$U$35,19,FALSE))</f>
        <v/>
      </c>
      <c r="AT45" s="260" t="str">
        <f>IF(AT43="","",VLOOKUP(AT43,'シフト記号表（記載例）'!$C$6:$U$35,19,FALSE))</f>
        <v/>
      </c>
      <c r="AU45" s="260" t="str">
        <f>IF(AU43="","",VLOOKUP(AU43,'シフト記号表（記載例）'!$C$6:$U$35,19,FALSE))</f>
        <v/>
      </c>
      <c r="AV45" s="260" t="str">
        <f>IF(AV43="","",VLOOKUP(AV43,'シフト記号表（記載例）'!$C$6:$U$35,19,FALSE))</f>
        <v/>
      </c>
      <c r="AW45" s="260" t="str">
        <f>IF(AW43="","",VLOOKUP(AW43,'シフト記号表（記載例）'!$C$6:$U$35,19,FALSE))</f>
        <v/>
      </c>
      <c r="AX45" s="826">
        <f>IF($BB$4="４週",SUM(S45:AT45),IF($BB$4="暦月",SUM(S45:AW45),""))</f>
        <v>0</v>
      </c>
      <c r="AY45" s="827"/>
      <c r="AZ45" s="828">
        <f>IF($BB$4="４週",AX45/4,IF($BB$4="暦月",AX45/($BB$7/7),""))</f>
        <v>0</v>
      </c>
      <c r="BA45" s="829"/>
      <c r="BB45" s="821"/>
      <c r="BC45" s="821"/>
      <c r="BD45" s="821"/>
      <c r="BE45" s="821"/>
      <c r="BF45" s="821"/>
      <c r="BG45" s="822"/>
    </row>
    <row r="46" spans="1:59" s="143" customFormat="1" ht="20.25" customHeight="1" x14ac:dyDescent="0.3">
      <c r="A46" s="904">
        <v>11</v>
      </c>
      <c r="B46" s="782"/>
      <c r="C46" s="782"/>
      <c r="D46" s="782"/>
      <c r="E46" s="782"/>
      <c r="F46" s="920"/>
      <c r="G46" s="249"/>
      <c r="H46" s="922"/>
      <c r="I46" s="923"/>
      <c r="J46" s="929"/>
      <c r="K46" s="773"/>
      <c r="L46" s="773"/>
      <c r="M46" s="773"/>
      <c r="N46" s="773"/>
      <c r="O46" s="930"/>
      <c r="P46" s="787" t="s">
        <v>320</v>
      </c>
      <c r="Q46" s="788"/>
      <c r="R46" s="789"/>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790"/>
      <c r="AY46" s="791"/>
      <c r="AZ46" s="792"/>
      <c r="BA46" s="793"/>
      <c r="BB46" s="794"/>
      <c r="BC46" s="794"/>
      <c r="BD46" s="794"/>
      <c r="BE46" s="794"/>
      <c r="BF46" s="794"/>
      <c r="BG46" s="795"/>
    </row>
    <row r="47" spans="1:59" s="143" customFormat="1" ht="20.25" customHeight="1" x14ac:dyDescent="0.3">
      <c r="A47" s="904"/>
      <c r="B47" s="782"/>
      <c r="C47" s="782"/>
      <c r="D47" s="782"/>
      <c r="E47" s="782"/>
      <c r="F47" s="920"/>
      <c r="G47" s="249"/>
      <c r="H47" s="922"/>
      <c r="I47" s="923"/>
      <c r="J47" s="929"/>
      <c r="K47" s="773"/>
      <c r="L47" s="773"/>
      <c r="M47" s="773"/>
      <c r="N47" s="773"/>
      <c r="O47" s="930"/>
      <c r="P47" s="800" t="s">
        <v>321</v>
      </c>
      <c r="Q47" s="801"/>
      <c r="R47" s="802"/>
      <c r="S47" s="257" t="str">
        <f>IF(S46="","",VLOOKUP(S46,'シフト記号表（記載例）'!$C$6:$K$35,9,FALSE))</f>
        <v/>
      </c>
      <c r="T47" s="257" t="str">
        <f>IF(T46="","",VLOOKUP(T46,'シフト記号表（記載例）'!$C$6:$K$35,9,FALSE))</f>
        <v/>
      </c>
      <c r="U47" s="257" t="str">
        <f>IF(U46="","",VLOOKUP(U46,'シフト記号表（記載例）'!$C$6:$K$35,9,FALSE))</f>
        <v/>
      </c>
      <c r="V47" s="257" t="str">
        <f>IF(V46="","",VLOOKUP(V46,'シフト記号表（記載例）'!$C$6:$K$35,9,FALSE))</f>
        <v/>
      </c>
      <c r="W47" s="257" t="str">
        <f>IF(W46="","",VLOOKUP(W46,'シフト記号表（記載例）'!$C$6:$K$35,9,FALSE))</f>
        <v/>
      </c>
      <c r="X47" s="257" t="str">
        <f>IF(X46="","",VLOOKUP(X46,'シフト記号表（記載例）'!$C$6:$K$35,9,FALSE))</f>
        <v/>
      </c>
      <c r="Y47" s="257" t="str">
        <f>IF(Y46="","",VLOOKUP(Y46,'シフト記号表（記載例）'!$C$6:$K$35,9,FALSE))</f>
        <v/>
      </c>
      <c r="Z47" s="257" t="str">
        <f>IF(Z46="","",VLOOKUP(Z46,'シフト記号表（記載例）'!$C$6:$K$35,9,FALSE))</f>
        <v/>
      </c>
      <c r="AA47" s="257" t="str">
        <f>IF(AA46="","",VLOOKUP(AA46,'シフト記号表（記載例）'!$C$6:$K$35,9,FALSE))</f>
        <v/>
      </c>
      <c r="AB47" s="257" t="str">
        <f>IF(AB46="","",VLOOKUP(AB46,'シフト記号表（記載例）'!$C$6:$K$35,9,FALSE))</f>
        <v/>
      </c>
      <c r="AC47" s="257" t="str">
        <f>IF(AC46="","",VLOOKUP(AC46,'シフト記号表（記載例）'!$C$6:$K$35,9,FALSE))</f>
        <v/>
      </c>
      <c r="AD47" s="257" t="str">
        <f>IF(AD46="","",VLOOKUP(AD46,'シフト記号表（記載例）'!$C$6:$K$35,9,FALSE))</f>
        <v/>
      </c>
      <c r="AE47" s="257" t="str">
        <f>IF(AE46="","",VLOOKUP(AE46,'シフト記号表（記載例）'!$C$6:$K$35,9,FALSE))</f>
        <v/>
      </c>
      <c r="AF47" s="257" t="str">
        <f>IF(AF46="","",VLOOKUP(AF46,'シフト記号表（記載例）'!$C$6:$K$35,9,FALSE))</f>
        <v/>
      </c>
      <c r="AG47" s="257" t="str">
        <f>IF(AG46="","",VLOOKUP(AG46,'シフト記号表（記載例）'!$C$6:$K$35,9,FALSE))</f>
        <v/>
      </c>
      <c r="AH47" s="257" t="str">
        <f>IF(AH46="","",VLOOKUP(AH46,'シフト記号表（記載例）'!$C$6:$K$35,9,FALSE))</f>
        <v/>
      </c>
      <c r="AI47" s="257" t="str">
        <f>IF(AI46="","",VLOOKUP(AI46,'シフト記号表（記載例）'!$C$6:$K$35,9,FALSE))</f>
        <v/>
      </c>
      <c r="AJ47" s="257" t="str">
        <f>IF(AJ46="","",VLOOKUP(AJ46,'シフト記号表（記載例）'!$C$6:$K$35,9,FALSE))</f>
        <v/>
      </c>
      <c r="AK47" s="257" t="str">
        <f>IF(AK46="","",VLOOKUP(AK46,'シフト記号表（記載例）'!$C$6:$K$35,9,FALSE))</f>
        <v/>
      </c>
      <c r="AL47" s="257" t="str">
        <f>IF(AL46="","",VLOOKUP(AL46,'シフト記号表（記載例）'!$C$6:$K$35,9,FALSE))</f>
        <v/>
      </c>
      <c r="AM47" s="257" t="str">
        <f>IF(AM46="","",VLOOKUP(AM46,'シフト記号表（記載例）'!$C$6:$K$35,9,FALSE))</f>
        <v/>
      </c>
      <c r="AN47" s="257" t="str">
        <f>IF(AN46="","",VLOOKUP(AN46,'シフト記号表（記載例）'!$C$6:$K$35,9,FALSE))</f>
        <v/>
      </c>
      <c r="AO47" s="257" t="str">
        <f>IF(AO46="","",VLOOKUP(AO46,'シフト記号表（記載例）'!$C$6:$K$35,9,FALSE))</f>
        <v/>
      </c>
      <c r="AP47" s="257" t="str">
        <f>IF(AP46="","",VLOOKUP(AP46,'シフト記号表（記載例）'!$C$6:$K$35,9,FALSE))</f>
        <v/>
      </c>
      <c r="AQ47" s="257" t="str">
        <f>IF(AQ46="","",VLOOKUP(AQ46,'シフト記号表（記載例）'!$C$6:$K$35,9,FALSE))</f>
        <v/>
      </c>
      <c r="AR47" s="257" t="str">
        <f>IF(AR46="","",VLOOKUP(AR46,'シフト記号表（記載例）'!$C$6:$K$35,9,FALSE))</f>
        <v/>
      </c>
      <c r="AS47" s="257" t="str">
        <f>IF(AS46="","",VLOOKUP(AS46,'シフト記号表（記載例）'!$C$6:$K$35,9,FALSE))</f>
        <v/>
      </c>
      <c r="AT47" s="257" t="str">
        <f>IF(AT46="","",VLOOKUP(AT46,'シフト記号表（記載例）'!$C$6:$K$35,9,FALSE))</f>
        <v/>
      </c>
      <c r="AU47" s="257" t="str">
        <f>IF(AU46="","",VLOOKUP(AU46,'シフト記号表（記載例）'!$C$6:$K$35,9,FALSE))</f>
        <v/>
      </c>
      <c r="AV47" s="257" t="str">
        <f>IF(AV46="","",VLOOKUP(AV46,'シフト記号表（記載例）'!$C$6:$K$35,9,FALSE))</f>
        <v/>
      </c>
      <c r="AW47" s="257" t="str">
        <f>IF(AW46="","",VLOOKUP(AW46,'シフト記号表（記載例）'!$C$6:$K$35,9,FALSE))</f>
        <v/>
      </c>
      <c r="AX47" s="803">
        <f>IF($BB$4="４週",SUM(S47:AT47),IF($BB$4="暦月",SUM(S47:AW47),""))</f>
        <v>0</v>
      </c>
      <c r="AY47" s="804"/>
      <c r="AZ47" s="805">
        <f>IF($BB$4="４週",AX47/4,IF($BB$4="暦月",AX47/($BB$7/7),""))</f>
        <v>0</v>
      </c>
      <c r="BA47" s="806"/>
      <c r="BB47" s="796"/>
      <c r="BC47" s="796"/>
      <c r="BD47" s="796"/>
      <c r="BE47" s="796"/>
      <c r="BF47" s="796"/>
      <c r="BG47" s="797"/>
    </row>
    <row r="48" spans="1:59" s="143" customFormat="1" ht="20.25" customHeight="1" thickBot="1" x14ac:dyDescent="0.35">
      <c r="A48" s="904"/>
      <c r="B48" s="819"/>
      <c r="C48" s="819"/>
      <c r="D48" s="819"/>
      <c r="E48" s="819"/>
      <c r="F48" s="926"/>
      <c r="G48" s="251">
        <f>B46</f>
        <v>0</v>
      </c>
      <c r="H48" s="927"/>
      <c r="I48" s="928"/>
      <c r="J48" s="931"/>
      <c r="K48" s="814"/>
      <c r="L48" s="814"/>
      <c r="M48" s="814"/>
      <c r="N48" s="814"/>
      <c r="O48" s="932"/>
      <c r="P48" s="823" t="s">
        <v>322</v>
      </c>
      <c r="Q48" s="824"/>
      <c r="R48" s="825"/>
      <c r="S48" s="260" t="str">
        <f>IF(S46="","",VLOOKUP(S46,'シフト記号表（記載例）'!$C$6:$U$35,19,FALSE))</f>
        <v/>
      </c>
      <c r="T48" s="260" t="str">
        <f>IF(T46="","",VLOOKUP(T46,'シフト記号表（記載例）'!$C$6:$U$35,19,FALSE))</f>
        <v/>
      </c>
      <c r="U48" s="260" t="str">
        <f>IF(U46="","",VLOOKUP(U46,'シフト記号表（記載例）'!$C$6:$U$35,19,FALSE))</f>
        <v/>
      </c>
      <c r="V48" s="260" t="str">
        <f>IF(V46="","",VLOOKUP(V46,'シフト記号表（記載例）'!$C$6:$U$35,19,FALSE))</f>
        <v/>
      </c>
      <c r="W48" s="260" t="str">
        <f>IF(W46="","",VLOOKUP(W46,'シフト記号表（記載例）'!$C$6:$U$35,19,FALSE))</f>
        <v/>
      </c>
      <c r="X48" s="260" t="str">
        <f>IF(X46="","",VLOOKUP(X46,'シフト記号表（記載例）'!$C$6:$U$35,19,FALSE))</f>
        <v/>
      </c>
      <c r="Y48" s="260" t="str">
        <f>IF(Y46="","",VLOOKUP(Y46,'シフト記号表（記載例）'!$C$6:$U$35,19,FALSE))</f>
        <v/>
      </c>
      <c r="Z48" s="260" t="str">
        <f>IF(Z46="","",VLOOKUP(Z46,'シフト記号表（記載例）'!$C$6:$U$35,19,FALSE))</f>
        <v/>
      </c>
      <c r="AA48" s="260" t="str">
        <f>IF(AA46="","",VLOOKUP(AA46,'シフト記号表（記載例）'!$C$6:$U$35,19,FALSE))</f>
        <v/>
      </c>
      <c r="AB48" s="260" t="str">
        <f>IF(AB46="","",VLOOKUP(AB46,'シフト記号表（記載例）'!$C$6:$U$35,19,FALSE))</f>
        <v/>
      </c>
      <c r="AC48" s="260" t="str">
        <f>IF(AC46="","",VLOOKUP(AC46,'シフト記号表（記載例）'!$C$6:$U$35,19,FALSE))</f>
        <v/>
      </c>
      <c r="AD48" s="260" t="str">
        <f>IF(AD46="","",VLOOKUP(AD46,'シフト記号表（記載例）'!$C$6:$U$35,19,FALSE))</f>
        <v/>
      </c>
      <c r="AE48" s="260" t="str">
        <f>IF(AE46="","",VLOOKUP(AE46,'シフト記号表（記載例）'!$C$6:$U$35,19,FALSE))</f>
        <v/>
      </c>
      <c r="AF48" s="260" t="str">
        <f>IF(AF46="","",VLOOKUP(AF46,'シフト記号表（記載例）'!$C$6:$U$35,19,FALSE))</f>
        <v/>
      </c>
      <c r="AG48" s="260" t="str">
        <f>IF(AG46="","",VLOOKUP(AG46,'シフト記号表（記載例）'!$C$6:$U$35,19,FALSE))</f>
        <v/>
      </c>
      <c r="AH48" s="260" t="str">
        <f>IF(AH46="","",VLOOKUP(AH46,'シフト記号表（記載例）'!$C$6:$U$35,19,FALSE))</f>
        <v/>
      </c>
      <c r="AI48" s="260" t="str">
        <f>IF(AI46="","",VLOOKUP(AI46,'シフト記号表（記載例）'!$C$6:$U$35,19,FALSE))</f>
        <v/>
      </c>
      <c r="AJ48" s="260" t="str">
        <f>IF(AJ46="","",VLOOKUP(AJ46,'シフト記号表（記載例）'!$C$6:$U$35,19,FALSE))</f>
        <v/>
      </c>
      <c r="AK48" s="260" t="str">
        <f>IF(AK46="","",VLOOKUP(AK46,'シフト記号表（記載例）'!$C$6:$U$35,19,FALSE))</f>
        <v/>
      </c>
      <c r="AL48" s="260" t="str">
        <f>IF(AL46="","",VLOOKUP(AL46,'シフト記号表（記載例）'!$C$6:$U$35,19,FALSE))</f>
        <v/>
      </c>
      <c r="AM48" s="260" t="str">
        <f>IF(AM46="","",VLOOKUP(AM46,'シフト記号表（記載例）'!$C$6:$U$35,19,FALSE))</f>
        <v/>
      </c>
      <c r="AN48" s="260" t="str">
        <f>IF(AN46="","",VLOOKUP(AN46,'シフト記号表（記載例）'!$C$6:$U$35,19,FALSE))</f>
        <v/>
      </c>
      <c r="AO48" s="260" t="str">
        <f>IF(AO46="","",VLOOKUP(AO46,'シフト記号表（記載例）'!$C$6:$U$35,19,FALSE))</f>
        <v/>
      </c>
      <c r="AP48" s="260" t="str">
        <f>IF(AP46="","",VLOOKUP(AP46,'シフト記号表（記載例）'!$C$6:$U$35,19,FALSE))</f>
        <v/>
      </c>
      <c r="AQ48" s="260" t="str">
        <f>IF(AQ46="","",VLOOKUP(AQ46,'シフト記号表（記載例）'!$C$6:$U$35,19,FALSE))</f>
        <v/>
      </c>
      <c r="AR48" s="260" t="str">
        <f>IF(AR46="","",VLOOKUP(AR46,'シフト記号表（記載例）'!$C$6:$U$35,19,FALSE))</f>
        <v/>
      </c>
      <c r="AS48" s="260" t="str">
        <f>IF(AS46="","",VLOOKUP(AS46,'シフト記号表（記載例）'!$C$6:$U$35,19,FALSE))</f>
        <v/>
      </c>
      <c r="AT48" s="260" t="str">
        <f>IF(AT46="","",VLOOKUP(AT46,'シフト記号表（記載例）'!$C$6:$U$35,19,FALSE))</f>
        <v/>
      </c>
      <c r="AU48" s="260" t="str">
        <f>IF(AU46="","",VLOOKUP(AU46,'シフト記号表（記載例）'!$C$6:$U$35,19,FALSE))</f>
        <v/>
      </c>
      <c r="AV48" s="260" t="str">
        <f>IF(AV46="","",VLOOKUP(AV46,'シフト記号表（記載例）'!$C$6:$U$35,19,FALSE))</f>
        <v/>
      </c>
      <c r="AW48" s="260" t="str">
        <f>IF(AW46="","",VLOOKUP(AW46,'シフト記号表（記載例）'!$C$6:$U$35,19,FALSE))</f>
        <v/>
      </c>
      <c r="AX48" s="826">
        <f>IF($BB$4="４週",SUM(S48:AT48),IF($BB$4="暦月",SUM(S48:AW48),""))</f>
        <v>0</v>
      </c>
      <c r="AY48" s="827"/>
      <c r="AZ48" s="828">
        <f>IF($BB$4="４週",AX48/4,IF($BB$4="暦月",AX48/($BB$7/7),""))</f>
        <v>0</v>
      </c>
      <c r="BA48" s="829"/>
      <c r="BB48" s="821"/>
      <c r="BC48" s="821"/>
      <c r="BD48" s="821"/>
      <c r="BE48" s="821"/>
      <c r="BF48" s="821"/>
      <c r="BG48" s="822"/>
    </row>
    <row r="49" spans="1:59" s="143" customFormat="1" ht="20.25" customHeight="1" x14ac:dyDescent="0.3">
      <c r="A49" s="904">
        <v>12</v>
      </c>
      <c r="B49" s="782"/>
      <c r="C49" s="782"/>
      <c r="D49" s="782"/>
      <c r="E49" s="782"/>
      <c r="F49" s="920"/>
      <c r="G49" s="249"/>
      <c r="H49" s="922"/>
      <c r="I49" s="923"/>
      <c r="J49" s="929"/>
      <c r="K49" s="773"/>
      <c r="L49" s="773"/>
      <c r="M49" s="773"/>
      <c r="N49" s="773"/>
      <c r="O49" s="930"/>
      <c r="P49" s="787" t="s">
        <v>320</v>
      </c>
      <c r="Q49" s="788"/>
      <c r="R49" s="789"/>
      <c r="S49" s="275"/>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7"/>
      <c r="AX49" s="790"/>
      <c r="AY49" s="791"/>
      <c r="AZ49" s="792"/>
      <c r="BA49" s="793"/>
      <c r="BB49" s="794"/>
      <c r="BC49" s="794"/>
      <c r="BD49" s="794"/>
      <c r="BE49" s="794"/>
      <c r="BF49" s="794"/>
      <c r="BG49" s="795"/>
    </row>
    <row r="50" spans="1:59" s="143" customFormat="1" ht="20.25" customHeight="1" x14ac:dyDescent="0.3">
      <c r="A50" s="904"/>
      <c r="B50" s="782"/>
      <c r="C50" s="782"/>
      <c r="D50" s="782"/>
      <c r="E50" s="782"/>
      <c r="F50" s="920"/>
      <c r="G50" s="249"/>
      <c r="H50" s="922"/>
      <c r="I50" s="923"/>
      <c r="J50" s="929"/>
      <c r="K50" s="773"/>
      <c r="L50" s="773"/>
      <c r="M50" s="773"/>
      <c r="N50" s="773"/>
      <c r="O50" s="930"/>
      <c r="P50" s="800" t="s">
        <v>321</v>
      </c>
      <c r="Q50" s="801"/>
      <c r="R50" s="802"/>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8" t="str">
        <f>IF(Y49="","",VLOOKUP(Y49,'シフト記号表（勤務時間帯）'!$C$6:$K$35,9,FALSE))</f>
        <v/>
      </c>
      <c r="Z50" s="258"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8" t="str">
        <f>IF(AF49="","",VLOOKUP(AF49,'シフト記号表（勤務時間帯）'!$C$6:$K$35,9,FALSE))</f>
        <v/>
      </c>
      <c r="AG50" s="258"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c r="AL50" s="258" t="str">
        <f>IF(AL49="","",VLOOKUP(AL49,'シフト記号表（勤務時間帯）'!$C$6:$K$35,9,FALSE))</f>
        <v/>
      </c>
      <c r="AM50" s="258" t="str">
        <f>IF(AM49="","",VLOOKUP(AM49,'シフト記号表（勤務時間帯）'!$C$6:$K$35,9,FALSE))</f>
        <v/>
      </c>
      <c r="AN50" s="258"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8" t="str">
        <f>IF(AT49="","",VLOOKUP(AT49,'シフト記号表（勤務時間帯）'!$C$6:$K$35,9,FALSE))</f>
        <v/>
      </c>
      <c r="AU50" s="258" t="str">
        <f>IF(AU49="","",VLOOKUP(AU49,'シフト記号表（勤務時間帯）'!$C$6:$K$35,9,FALSE))</f>
        <v/>
      </c>
      <c r="AV50" s="258" t="str">
        <f>IF(AV49="","",VLOOKUP(AV49,'シフト記号表（勤務時間帯）'!$C$6:$K$35,9,FALSE))</f>
        <v/>
      </c>
      <c r="AW50" s="259" t="str">
        <f>IF(AW49="","",VLOOKUP(AW49,'シフト記号表（勤務時間帯）'!$C$6:$K$35,9,FALSE))</f>
        <v/>
      </c>
      <c r="AX50" s="803">
        <f>IF($BB$4="４週",SUM(S50:AT50),IF($BB$4="暦月",SUM(S50:AW50),""))</f>
        <v>0</v>
      </c>
      <c r="AY50" s="804"/>
      <c r="AZ50" s="805">
        <f>IF($BB$4="４週",AX50/4,IF($BB$4="暦月",AX50/($BB$7/7),""))</f>
        <v>0</v>
      </c>
      <c r="BA50" s="806"/>
      <c r="BB50" s="796"/>
      <c r="BC50" s="796"/>
      <c r="BD50" s="796"/>
      <c r="BE50" s="796"/>
      <c r="BF50" s="796"/>
      <c r="BG50" s="797"/>
    </row>
    <row r="51" spans="1:59" s="143" customFormat="1" ht="20.25" customHeight="1" thickBot="1" x14ac:dyDescent="0.35">
      <c r="A51" s="905"/>
      <c r="B51" s="785"/>
      <c r="C51" s="785"/>
      <c r="D51" s="785"/>
      <c r="E51" s="785"/>
      <c r="F51" s="921"/>
      <c r="G51" s="250">
        <f>B49</f>
        <v>0</v>
      </c>
      <c r="H51" s="924"/>
      <c r="I51" s="925"/>
      <c r="J51" s="933"/>
      <c r="K51" s="775"/>
      <c r="L51" s="775"/>
      <c r="M51" s="775"/>
      <c r="N51" s="775"/>
      <c r="O51" s="884"/>
      <c r="P51" s="807" t="s">
        <v>322</v>
      </c>
      <c r="Q51" s="808"/>
      <c r="R51" s="809"/>
      <c r="S51" s="263" t="str">
        <f>IF(S49="","",VLOOKUP(S49,'シフト記号表（勤務時間帯）'!$C$6:$U$35,19,FALSE))</f>
        <v/>
      </c>
      <c r="T51" s="264" t="str">
        <f>IF(T49="","",VLOOKUP(T49,'シフト記号表（勤務時間帯）'!$C$6:$U$35,19,FALSE))</f>
        <v/>
      </c>
      <c r="U51" s="264" t="str">
        <f>IF(U49="","",VLOOKUP(U49,'シフト記号表（勤務時間帯）'!$C$6:$U$35,19,FALSE))</f>
        <v/>
      </c>
      <c r="V51" s="264" t="str">
        <f>IF(V49="","",VLOOKUP(V49,'シフト記号表（勤務時間帯）'!$C$6:$U$35,19,FALSE))</f>
        <v/>
      </c>
      <c r="W51" s="264" t="str">
        <f>IF(W49="","",VLOOKUP(W49,'シフト記号表（勤務時間帯）'!$C$6:$U$35,19,FALSE))</f>
        <v/>
      </c>
      <c r="X51" s="264" t="str">
        <f>IF(X49="","",VLOOKUP(X49,'シフト記号表（勤務時間帯）'!$C$6:$U$35,19,FALSE))</f>
        <v/>
      </c>
      <c r="Y51" s="264" t="str">
        <f>IF(Y49="","",VLOOKUP(Y49,'シフト記号表（勤務時間帯）'!$C$6:$U$35,19,FALSE))</f>
        <v/>
      </c>
      <c r="Z51" s="264" t="str">
        <f>IF(Z49="","",VLOOKUP(Z49,'シフト記号表（勤務時間帯）'!$C$6:$U$35,19,FALSE))</f>
        <v/>
      </c>
      <c r="AA51" s="264" t="str">
        <f>IF(AA49="","",VLOOKUP(AA49,'シフト記号表（勤務時間帯）'!$C$6:$U$35,19,FALSE))</f>
        <v/>
      </c>
      <c r="AB51" s="264" t="str">
        <f>IF(AB49="","",VLOOKUP(AB49,'シフト記号表（勤務時間帯）'!$C$6:$U$35,19,FALSE))</f>
        <v/>
      </c>
      <c r="AC51" s="264" t="str">
        <f>IF(AC49="","",VLOOKUP(AC49,'シフト記号表（勤務時間帯）'!$C$6:$U$35,19,FALSE))</f>
        <v/>
      </c>
      <c r="AD51" s="264" t="str">
        <f>IF(AD49="","",VLOOKUP(AD49,'シフト記号表（勤務時間帯）'!$C$6:$U$35,19,FALSE))</f>
        <v/>
      </c>
      <c r="AE51" s="264" t="str">
        <f>IF(AE49="","",VLOOKUP(AE49,'シフト記号表（勤務時間帯）'!$C$6:$U$35,19,FALSE))</f>
        <v/>
      </c>
      <c r="AF51" s="264" t="str">
        <f>IF(AF49="","",VLOOKUP(AF49,'シフト記号表（勤務時間帯）'!$C$6:$U$35,19,FALSE))</f>
        <v/>
      </c>
      <c r="AG51" s="264" t="str">
        <f>IF(AG49="","",VLOOKUP(AG49,'シフト記号表（勤務時間帯）'!$C$6:$U$35,19,FALSE))</f>
        <v/>
      </c>
      <c r="AH51" s="264" t="str">
        <f>IF(AH49="","",VLOOKUP(AH49,'シフト記号表（勤務時間帯）'!$C$6:$U$35,19,FALSE))</f>
        <v/>
      </c>
      <c r="AI51" s="264" t="str">
        <f>IF(AI49="","",VLOOKUP(AI49,'シフト記号表（勤務時間帯）'!$C$6:$U$35,19,FALSE))</f>
        <v/>
      </c>
      <c r="AJ51" s="264" t="str">
        <f>IF(AJ49="","",VLOOKUP(AJ49,'シフト記号表（勤務時間帯）'!$C$6:$U$35,19,FALSE))</f>
        <v/>
      </c>
      <c r="AK51" s="264"/>
      <c r="AL51" s="264" t="str">
        <f>IF(AL49="","",VLOOKUP(AL49,'シフト記号表（勤務時間帯）'!$C$6:$U$35,19,FALSE))</f>
        <v/>
      </c>
      <c r="AM51" s="264" t="str">
        <f>IF(AM49="","",VLOOKUP(AM49,'シフト記号表（勤務時間帯）'!$C$6:$U$35,19,FALSE))</f>
        <v/>
      </c>
      <c r="AN51" s="264" t="str">
        <f>IF(AN49="","",VLOOKUP(AN49,'シフト記号表（勤務時間帯）'!$C$6:$U$35,19,FALSE))</f>
        <v/>
      </c>
      <c r="AO51" s="264" t="str">
        <f>IF(AO49="","",VLOOKUP(AO49,'シフト記号表（勤務時間帯）'!$C$6:$U$35,19,FALSE))</f>
        <v/>
      </c>
      <c r="AP51" s="264" t="str">
        <f>IF(AP49="","",VLOOKUP(AP49,'シフト記号表（勤務時間帯）'!$C$6:$U$35,19,FALSE))</f>
        <v/>
      </c>
      <c r="AQ51" s="264" t="str">
        <f>IF(AQ49="","",VLOOKUP(AQ49,'シフト記号表（勤務時間帯）'!$C$6:$U$35,19,FALSE))</f>
        <v/>
      </c>
      <c r="AR51" s="264" t="str">
        <f>IF(AR49="","",VLOOKUP(AR49,'シフト記号表（勤務時間帯）'!$C$6:$U$35,19,FALSE))</f>
        <v/>
      </c>
      <c r="AS51" s="264" t="str">
        <f>IF(AS49="","",VLOOKUP(AS49,'シフト記号表（勤務時間帯）'!$C$6:$U$35,19,FALSE))</f>
        <v/>
      </c>
      <c r="AT51" s="264" t="str">
        <f>IF(AT49="","",VLOOKUP(AT49,'シフト記号表（勤務時間帯）'!$C$6:$U$35,19,FALSE))</f>
        <v/>
      </c>
      <c r="AU51" s="264" t="str">
        <f>IF(AU49="","",VLOOKUP(AU49,'シフト記号表（勤務時間帯）'!$C$6:$U$35,19,FALSE))</f>
        <v/>
      </c>
      <c r="AV51" s="264" t="str">
        <f>IF(AV49="","",VLOOKUP(AV49,'シフト記号表（勤務時間帯）'!$C$6:$U$35,19,FALSE))</f>
        <v/>
      </c>
      <c r="AW51" s="265" t="str">
        <f>IF(AW49="","",VLOOKUP(AW49,'シフト記号表（勤務時間帯）'!$C$6:$U$35,19,FALSE))</f>
        <v/>
      </c>
      <c r="AX51" s="810">
        <f>IF($BB$4="４週",SUM(S51:AT51),IF($BB$4="暦月",SUM(S51:AW51),""))</f>
        <v>0</v>
      </c>
      <c r="AY51" s="811"/>
      <c r="AZ51" s="812">
        <f>IF($BB$4="４週",AX51/4,IF($BB$4="暦月",AX51/($BB$7/7),""))</f>
        <v>0</v>
      </c>
      <c r="BA51" s="813"/>
      <c r="BB51" s="798"/>
      <c r="BC51" s="798"/>
      <c r="BD51" s="798"/>
      <c r="BE51" s="798"/>
      <c r="BF51" s="798"/>
      <c r="BG51" s="799"/>
    </row>
    <row r="52" spans="1:59" s="144" customFormat="1" ht="6" customHeight="1" thickBot="1" x14ac:dyDescent="0.45">
      <c r="A52" s="210"/>
      <c r="B52" s="194"/>
      <c r="C52" s="194"/>
      <c r="D52" s="194"/>
      <c r="E52" s="194"/>
      <c r="F52" s="194"/>
      <c r="G52" s="194"/>
      <c r="H52" s="195"/>
      <c r="I52" s="195"/>
      <c r="J52" s="194"/>
      <c r="K52" s="194"/>
      <c r="L52" s="194"/>
      <c r="M52" s="194"/>
      <c r="N52" s="194"/>
      <c r="O52" s="194"/>
      <c r="P52" s="196"/>
      <c r="Q52" s="196"/>
      <c r="R52" s="196"/>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9"/>
      <c r="AY52" s="269"/>
      <c r="AZ52" s="270"/>
      <c r="BA52" s="270"/>
      <c r="BB52" s="197"/>
      <c r="BC52" s="197"/>
      <c r="BD52" s="197"/>
      <c r="BE52" s="197"/>
      <c r="BF52" s="197"/>
      <c r="BG52" s="197"/>
    </row>
    <row r="53" spans="1:59" s="143" customFormat="1" ht="20.25" customHeight="1" x14ac:dyDescent="0.4">
      <c r="A53" s="212"/>
      <c r="B53" s="193"/>
      <c r="C53" s="193"/>
      <c r="D53" s="193"/>
      <c r="E53" s="767" t="s">
        <v>365</v>
      </c>
      <c r="F53" s="767"/>
      <c r="G53" s="767"/>
      <c r="H53" s="767"/>
      <c r="I53" s="767"/>
      <c r="J53" s="767"/>
      <c r="K53" s="767"/>
      <c r="L53" s="767"/>
      <c r="M53" s="767"/>
      <c r="N53" s="767"/>
      <c r="O53" s="767"/>
      <c r="P53" s="767"/>
      <c r="Q53" s="767"/>
      <c r="R53" s="768"/>
      <c r="S53" s="266">
        <f t="shared" ref="S53:AV53" si="1">IF(SUMIF($G$16:$G$51, "生活相談員", S16:S51)=0,"",SUMIF($G$16:$G$51,"生活相談員",S16:S51))</f>
        <v>3.2499999999999991</v>
      </c>
      <c r="T53" s="267">
        <f t="shared" si="1"/>
        <v>3.2499999999999991</v>
      </c>
      <c r="U53" s="267">
        <f t="shared" si="1"/>
        <v>3.2499999999999991</v>
      </c>
      <c r="V53" s="267">
        <f t="shared" si="1"/>
        <v>3.2499999999999991</v>
      </c>
      <c r="W53" s="267">
        <f t="shared" si="1"/>
        <v>3.2499999999999991</v>
      </c>
      <c r="X53" s="267" t="str">
        <f t="shared" si="1"/>
        <v/>
      </c>
      <c r="Y53" s="267" t="str">
        <f t="shared" si="1"/>
        <v/>
      </c>
      <c r="Z53" s="267">
        <f t="shared" si="1"/>
        <v>3.2499999999999991</v>
      </c>
      <c r="AA53" s="267">
        <f t="shared" si="1"/>
        <v>3.2499999999999991</v>
      </c>
      <c r="AB53" s="267">
        <f t="shared" si="1"/>
        <v>3.2499999999999991</v>
      </c>
      <c r="AC53" s="267">
        <f t="shared" si="1"/>
        <v>3.2499999999999991</v>
      </c>
      <c r="AD53" s="267">
        <f t="shared" si="1"/>
        <v>3.2499999999999991</v>
      </c>
      <c r="AE53" s="267" t="str">
        <f t="shared" si="1"/>
        <v/>
      </c>
      <c r="AF53" s="267" t="str">
        <f t="shared" si="1"/>
        <v/>
      </c>
      <c r="AG53" s="267">
        <f t="shared" si="1"/>
        <v>3.2499999999999991</v>
      </c>
      <c r="AH53" s="267">
        <f t="shared" si="1"/>
        <v>3.2499999999999991</v>
      </c>
      <c r="AI53" s="267">
        <f t="shared" si="1"/>
        <v>3.2499999999999991</v>
      </c>
      <c r="AJ53" s="267">
        <f t="shared" si="1"/>
        <v>3.2499999999999991</v>
      </c>
      <c r="AK53" s="267">
        <f t="shared" si="1"/>
        <v>3.2499999999999991</v>
      </c>
      <c r="AL53" s="267" t="str">
        <f t="shared" si="1"/>
        <v/>
      </c>
      <c r="AM53" s="267" t="str">
        <f t="shared" si="1"/>
        <v/>
      </c>
      <c r="AN53" s="267">
        <f t="shared" si="1"/>
        <v>3.2499999999999991</v>
      </c>
      <c r="AO53" s="267">
        <f t="shared" si="1"/>
        <v>3.2499999999999991</v>
      </c>
      <c r="AP53" s="267">
        <f t="shared" si="1"/>
        <v>3.2499999999999991</v>
      </c>
      <c r="AQ53" s="267">
        <f t="shared" si="1"/>
        <v>3.2499999999999991</v>
      </c>
      <c r="AR53" s="267">
        <f t="shared" si="1"/>
        <v>3.2499999999999991</v>
      </c>
      <c r="AS53" s="267" t="str">
        <f t="shared" si="1"/>
        <v/>
      </c>
      <c r="AT53" s="267" t="str">
        <f t="shared" si="1"/>
        <v/>
      </c>
      <c r="AU53" s="267" t="str">
        <f t="shared" si="1"/>
        <v/>
      </c>
      <c r="AV53" s="267" t="str">
        <f t="shared" si="1"/>
        <v/>
      </c>
      <c r="AW53" s="267" t="str">
        <f>IF(SUMIF($G$16:$G$51, "生活相談員", AW16:AW51)=0,"",SUMIF($G$16:$G$51,"生活相談員",AW16:AW51))</f>
        <v/>
      </c>
      <c r="AX53" s="765">
        <f>IF(SUMIF($G$16:$G$51, "生活相談員", AX16:AX51)=0,"",SUMIF($G$16:$G$51,"生活相談員",AX16:AX51))</f>
        <v>64.999999999999986</v>
      </c>
      <c r="AY53" s="765"/>
      <c r="AZ53" s="766">
        <f>IF(SUMIF($G$16:$G$51, "生活相談員", AZ16:AZ51)=0,"",SUMIF($G$16:$G$51,"生活相談員",AZ16:AZ51))</f>
        <v>16.249999999999996</v>
      </c>
      <c r="BA53" s="766"/>
      <c r="BB53" s="764"/>
      <c r="BC53" s="764"/>
      <c r="BD53" s="764"/>
      <c r="BE53" s="764"/>
      <c r="BF53" s="764"/>
      <c r="BG53" s="764"/>
    </row>
    <row r="54" spans="1:59" s="143" customFormat="1" ht="20.25" customHeight="1" x14ac:dyDescent="0.4">
      <c r="A54" s="213"/>
      <c r="B54" s="171"/>
      <c r="C54" s="171"/>
      <c r="D54" s="171"/>
      <c r="E54" s="769" t="s">
        <v>366</v>
      </c>
      <c r="F54" s="769"/>
      <c r="G54" s="769"/>
      <c r="H54" s="769"/>
      <c r="I54" s="769"/>
      <c r="J54" s="769"/>
      <c r="K54" s="769"/>
      <c r="L54" s="769"/>
      <c r="M54" s="769"/>
      <c r="N54" s="769"/>
      <c r="O54" s="769"/>
      <c r="P54" s="769"/>
      <c r="Q54" s="769"/>
      <c r="R54" s="770"/>
      <c r="S54" s="266">
        <f>IF(SUMIF($G$16:$G$51, "介護職員", S16:S51)=0,"",SUMIF($G$16:$G$51,"介護職員",S16:S51))</f>
        <v>6.9999999999999991</v>
      </c>
      <c r="T54" s="267">
        <f>IF(SUMIF($G$16:$G$51, "介護職員", T16:T51)=0,"",SUMIF($G$16:$G$51,"介護職員",T16:T51))</f>
        <v>3.4999999999999996</v>
      </c>
      <c r="U54" s="267">
        <f>IF(SUMIF($G$16:$G$51, "介護職員", U16:U51)=0,"",SUMIF($G$16:$G$51,"介護職員",U16:U51))</f>
        <v>6.9999999999999991</v>
      </c>
      <c r="V54" s="267">
        <f t="shared" ref="V54:AV54" si="2">IF(SUMIF($G$16:$G$51, "介護職員", V16:V51)=0,"",SUMIF($G$16:$G$51,"介護職員",V16:V51))</f>
        <v>3.4999999999999996</v>
      </c>
      <c r="W54" s="267">
        <f t="shared" si="2"/>
        <v>6.9999999999999991</v>
      </c>
      <c r="X54" s="267" t="str">
        <f t="shared" si="2"/>
        <v/>
      </c>
      <c r="Y54" s="267" t="str">
        <f t="shared" si="2"/>
        <v/>
      </c>
      <c r="Z54" s="267">
        <f t="shared" si="2"/>
        <v>6.9999999999999991</v>
      </c>
      <c r="AA54" s="267">
        <f t="shared" si="2"/>
        <v>3.4999999999999996</v>
      </c>
      <c r="AB54" s="267">
        <f t="shared" si="2"/>
        <v>6.9999999999999991</v>
      </c>
      <c r="AC54" s="267">
        <f t="shared" si="2"/>
        <v>3.4999999999999996</v>
      </c>
      <c r="AD54" s="267">
        <f t="shared" si="2"/>
        <v>6.9999999999999991</v>
      </c>
      <c r="AE54" s="267" t="str">
        <f t="shared" si="2"/>
        <v/>
      </c>
      <c r="AF54" s="267" t="str">
        <f t="shared" si="2"/>
        <v/>
      </c>
      <c r="AG54" s="267">
        <f t="shared" si="2"/>
        <v>6.9999999999999991</v>
      </c>
      <c r="AH54" s="267">
        <f t="shared" si="2"/>
        <v>3.4999999999999996</v>
      </c>
      <c r="AI54" s="267">
        <f t="shared" si="2"/>
        <v>6.9999999999999991</v>
      </c>
      <c r="AJ54" s="267">
        <f t="shared" si="2"/>
        <v>3.4999999999999996</v>
      </c>
      <c r="AK54" s="267">
        <f t="shared" si="2"/>
        <v>6.9999999999999991</v>
      </c>
      <c r="AL54" s="267" t="str">
        <f t="shared" si="2"/>
        <v/>
      </c>
      <c r="AM54" s="267" t="str">
        <f t="shared" si="2"/>
        <v/>
      </c>
      <c r="AN54" s="267">
        <f t="shared" si="2"/>
        <v>6.9999999999999991</v>
      </c>
      <c r="AO54" s="267">
        <f t="shared" si="2"/>
        <v>3.4999999999999996</v>
      </c>
      <c r="AP54" s="267">
        <f t="shared" si="2"/>
        <v>6.9999999999999991</v>
      </c>
      <c r="AQ54" s="267">
        <f t="shared" si="2"/>
        <v>3.4999999999999996</v>
      </c>
      <c r="AR54" s="267">
        <f t="shared" si="2"/>
        <v>6.9999999999999991</v>
      </c>
      <c r="AS54" s="267" t="str">
        <f t="shared" si="2"/>
        <v/>
      </c>
      <c r="AT54" s="267" t="str">
        <f t="shared" si="2"/>
        <v/>
      </c>
      <c r="AU54" s="267" t="str">
        <f t="shared" si="2"/>
        <v/>
      </c>
      <c r="AV54" s="267" t="str">
        <f t="shared" si="2"/>
        <v/>
      </c>
      <c r="AW54" s="267" t="str">
        <f>IF(SUMIF($G$16:$G$51, "介護職員", AW16:AW51)=0,"",SUMIF($G$16:$G$51,"介護職員",AW16:AW51))</f>
        <v/>
      </c>
      <c r="AX54" s="765">
        <f>IF(SUMIF($G$16:$G$51, "介護職員", AX16:AX51)=0,"",SUMIF($G$16:$G$51,"介護職員",AX16:AX51))</f>
        <v>111.99999999999997</v>
      </c>
      <c r="AY54" s="765"/>
      <c r="AZ54" s="766">
        <f>IF(SUMIF($G$16:$G$51, "介護職員", AZ16:AZ51)=0,"",SUMIF($G$16:$G$51,"介護職員",AZ16:AZ51))</f>
        <v>27.999999999999993</v>
      </c>
      <c r="BA54" s="766"/>
      <c r="BB54" s="764"/>
      <c r="BC54" s="764"/>
      <c r="BD54" s="764"/>
      <c r="BE54" s="764"/>
      <c r="BF54" s="764"/>
      <c r="BG54" s="764"/>
    </row>
    <row r="55" spans="1:59" s="143" customFormat="1" ht="20.25" customHeight="1" x14ac:dyDescent="0.4">
      <c r="A55" s="213"/>
      <c r="B55" s="171"/>
      <c r="C55" s="171"/>
      <c r="D55" s="171"/>
      <c r="E55" s="769" t="s">
        <v>367</v>
      </c>
      <c r="F55" s="769"/>
      <c r="G55" s="769"/>
      <c r="H55" s="769"/>
      <c r="I55" s="769"/>
      <c r="J55" s="769"/>
      <c r="K55" s="769"/>
      <c r="L55" s="769"/>
      <c r="M55" s="769"/>
      <c r="N55" s="769"/>
      <c r="O55" s="769"/>
      <c r="P55" s="769"/>
      <c r="Q55" s="769"/>
      <c r="R55" s="770"/>
      <c r="S55" s="273">
        <v>20</v>
      </c>
      <c r="T55" s="274">
        <v>10</v>
      </c>
      <c r="U55" s="273">
        <v>20</v>
      </c>
      <c r="V55" s="274">
        <v>10</v>
      </c>
      <c r="W55" s="273">
        <v>20</v>
      </c>
      <c r="X55" s="274"/>
      <c r="Y55" s="273"/>
      <c r="Z55" s="273">
        <v>20</v>
      </c>
      <c r="AA55" s="274">
        <v>10</v>
      </c>
      <c r="AB55" s="273">
        <v>20</v>
      </c>
      <c r="AC55" s="274">
        <v>10</v>
      </c>
      <c r="AD55" s="273">
        <v>20</v>
      </c>
      <c r="AE55" s="273"/>
      <c r="AF55" s="274"/>
      <c r="AG55" s="273">
        <v>20</v>
      </c>
      <c r="AH55" s="274">
        <v>10</v>
      </c>
      <c r="AI55" s="273">
        <v>20</v>
      </c>
      <c r="AJ55" s="274">
        <v>10</v>
      </c>
      <c r="AK55" s="273">
        <v>20</v>
      </c>
      <c r="AL55" s="274"/>
      <c r="AM55" s="273"/>
      <c r="AN55" s="273">
        <v>20</v>
      </c>
      <c r="AO55" s="274">
        <v>10</v>
      </c>
      <c r="AP55" s="273">
        <v>20</v>
      </c>
      <c r="AQ55" s="274">
        <v>10</v>
      </c>
      <c r="AR55" s="273">
        <v>20</v>
      </c>
      <c r="AS55" s="273"/>
      <c r="AT55" s="274"/>
      <c r="AU55" s="273"/>
      <c r="AV55" s="274"/>
      <c r="AW55" s="273"/>
      <c r="AX55" s="919"/>
      <c r="AY55" s="919"/>
      <c r="AZ55" s="919"/>
      <c r="BA55" s="919"/>
      <c r="BB55" s="764"/>
      <c r="BC55" s="764"/>
      <c r="BD55" s="764"/>
      <c r="BE55" s="764"/>
      <c r="BF55" s="764"/>
      <c r="BG55" s="764"/>
    </row>
    <row r="56" spans="1:59" s="143" customFormat="1" ht="20.25" customHeight="1" x14ac:dyDescent="0.4">
      <c r="A56" s="213"/>
      <c r="B56" s="171"/>
      <c r="C56" s="171"/>
      <c r="D56" s="171"/>
      <c r="E56" s="769" t="s">
        <v>373</v>
      </c>
      <c r="F56" s="769"/>
      <c r="G56" s="769"/>
      <c r="H56" s="769"/>
      <c r="I56" s="769"/>
      <c r="J56" s="769"/>
      <c r="K56" s="769"/>
      <c r="L56" s="769"/>
      <c r="M56" s="769"/>
      <c r="N56" s="769"/>
      <c r="O56" s="769"/>
      <c r="P56" s="769"/>
      <c r="Q56" s="769"/>
      <c r="R56" s="770"/>
      <c r="S56" s="273">
        <v>3.5</v>
      </c>
      <c r="T56" s="274">
        <v>3.5</v>
      </c>
      <c r="U56" s="273">
        <v>3.5</v>
      </c>
      <c r="V56" s="274">
        <v>3.5</v>
      </c>
      <c r="W56" s="273">
        <v>3.5</v>
      </c>
      <c r="X56" s="274"/>
      <c r="Y56" s="273"/>
      <c r="Z56" s="274">
        <v>3.5</v>
      </c>
      <c r="AA56" s="273">
        <v>3.5</v>
      </c>
      <c r="AB56" s="274">
        <v>3.5</v>
      </c>
      <c r="AC56" s="273">
        <v>3.5</v>
      </c>
      <c r="AD56" s="274">
        <v>3.5</v>
      </c>
      <c r="AE56" s="273"/>
      <c r="AF56" s="274"/>
      <c r="AG56" s="273">
        <v>3.5</v>
      </c>
      <c r="AH56" s="274">
        <v>3.5</v>
      </c>
      <c r="AI56" s="273">
        <v>3.5</v>
      </c>
      <c r="AJ56" s="274">
        <v>3.5</v>
      </c>
      <c r="AK56" s="273">
        <v>3.5</v>
      </c>
      <c r="AL56" s="274"/>
      <c r="AM56" s="273"/>
      <c r="AN56" s="274">
        <v>3.5</v>
      </c>
      <c r="AO56" s="273">
        <v>3.5</v>
      </c>
      <c r="AP56" s="274">
        <v>3.5</v>
      </c>
      <c r="AQ56" s="273">
        <v>3.5</v>
      </c>
      <c r="AR56" s="274">
        <v>3.5</v>
      </c>
      <c r="AS56" s="273"/>
      <c r="AT56" s="274"/>
      <c r="AU56" s="273"/>
      <c r="AV56" s="274"/>
      <c r="AW56" s="273"/>
      <c r="AX56" s="919"/>
      <c r="AY56" s="919"/>
      <c r="AZ56" s="919"/>
      <c r="BA56" s="919"/>
      <c r="BB56" s="764"/>
      <c r="BC56" s="764"/>
      <c r="BD56" s="764"/>
      <c r="BE56" s="764"/>
      <c r="BF56" s="764"/>
      <c r="BG56" s="764"/>
    </row>
    <row r="57" spans="1:59" s="143" customFormat="1" ht="20.25" customHeight="1" thickBot="1" x14ac:dyDescent="0.45">
      <c r="A57" s="214"/>
      <c r="B57" s="205"/>
      <c r="C57" s="205"/>
      <c r="D57" s="205"/>
      <c r="E57" s="771" t="s">
        <v>368</v>
      </c>
      <c r="F57" s="771"/>
      <c r="G57" s="771"/>
      <c r="H57" s="771"/>
      <c r="I57" s="771"/>
      <c r="J57" s="771"/>
      <c r="K57" s="771"/>
      <c r="L57" s="771"/>
      <c r="M57" s="771"/>
      <c r="N57" s="771"/>
      <c r="O57" s="771"/>
      <c r="P57" s="771"/>
      <c r="Q57" s="771"/>
      <c r="R57" s="772"/>
      <c r="S57" s="266">
        <f>IF(S56&lt;&gt;"",IF(S55&gt;15,((S55-15)/5+1)*S56,S56),"")</f>
        <v>7</v>
      </c>
      <c r="T57" s="267">
        <f t="shared" ref="T57:AW57" si="3">IF(T56&lt;&gt;"",IF(T55&gt;15,((T55-15)/5+1)*T56,T56),"")</f>
        <v>3.5</v>
      </c>
      <c r="U57" s="267">
        <f>IF(U56&lt;&gt;"",IF(U55&gt;15,((U55-15)/5+1)*U56,U56),"")</f>
        <v>7</v>
      </c>
      <c r="V57" s="267">
        <f t="shared" si="3"/>
        <v>3.5</v>
      </c>
      <c r="W57" s="267">
        <f t="shared" si="3"/>
        <v>7</v>
      </c>
      <c r="X57" s="267" t="str">
        <f t="shared" si="3"/>
        <v/>
      </c>
      <c r="Y57" s="267" t="str">
        <f t="shared" si="3"/>
        <v/>
      </c>
      <c r="Z57" s="267">
        <f t="shared" si="3"/>
        <v>7</v>
      </c>
      <c r="AA57" s="267">
        <f t="shared" si="3"/>
        <v>3.5</v>
      </c>
      <c r="AB57" s="267">
        <f t="shared" si="3"/>
        <v>7</v>
      </c>
      <c r="AC57" s="267">
        <f t="shared" si="3"/>
        <v>3.5</v>
      </c>
      <c r="AD57" s="267">
        <f t="shared" si="3"/>
        <v>7</v>
      </c>
      <c r="AE57" s="267" t="str">
        <f t="shared" si="3"/>
        <v/>
      </c>
      <c r="AF57" s="267" t="str">
        <f t="shared" si="3"/>
        <v/>
      </c>
      <c r="AG57" s="267">
        <f t="shared" si="3"/>
        <v>7</v>
      </c>
      <c r="AH57" s="267">
        <f t="shared" si="3"/>
        <v>3.5</v>
      </c>
      <c r="AI57" s="267">
        <f t="shared" si="3"/>
        <v>7</v>
      </c>
      <c r="AJ57" s="267">
        <f t="shared" si="3"/>
        <v>3.5</v>
      </c>
      <c r="AK57" s="267">
        <f t="shared" si="3"/>
        <v>7</v>
      </c>
      <c r="AL57" s="267" t="str">
        <f t="shared" si="3"/>
        <v/>
      </c>
      <c r="AM57" s="267" t="str">
        <f t="shared" si="3"/>
        <v/>
      </c>
      <c r="AN57" s="267">
        <f t="shared" si="3"/>
        <v>7</v>
      </c>
      <c r="AO57" s="267">
        <f t="shared" si="3"/>
        <v>3.5</v>
      </c>
      <c r="AP57" s="267">
        <f t="shared" si="3"/>
        <v>7</v>
      </c>
      <c r="AQ57" s="267">
        <f t="shared" si="3"/>
        <v>3.5</v>
      </c>
      <c r="AR57" s="267">
        <f t="shared" si="3"/>
        <v>7</v>
      </c>
      <c r="AS57" s="267" t="str">
        <f t="shared" si="3"/>
        <v/>
      </c>
      <c r="AT57" s="267" t="str">
        <f t="shared" si="3"/>
        <v/>
      </c>
      <c r="AU57" s="267" t="str">
        <f t="shared" si="3"/>
        <v/>
      </c>
      <c r="AV57" s="267" t="str">
        <f t="shared" si="3"/>
        <v/>
      </c>
      <c r="AW57" s="278" t="str">
        <f t="shared" si="3"/>
        <v/>
      </c>
      <c r="AX57" s="919"/>
      <c r="AY57" s="919"/>
      <c r="AZ57" s="919"/>
      <c r="BA57" s="919"/>
      <c r="BB57" s="764"/>
      <c r="BC57" s="764"/>
      <c r="BD57" s="764"/>
      <c r="BE57" s="764"/>
      <c r="BF57" s="764"/>
      <c r="BG57" s="764"/>
    </row>
    <row r="58" spans="1:59" s="143" customFormat="1" ht="20.25" customHeight="1" x14ac:dyDescent="0.3">
      <c r="A58" s="906" t="s">
        <v>327</v>
      </c>
      <c r="B58" s="855"/>
      <c r="C58" s="855"/>
      <c r="D58" s="855"/>
      <c r="E58" s="855"/>
      <c r="F58" s="855"/>
      <c r="G58" s="855"/>
      <c r="H58" s="855"/>
      <c r="I58" s="855"/>
      <c r="J58" s="754" t="s">
        <v>323</v>
      </c>
      <c r="K58" s="755"/>
      <c r="L58" s="755"/>
      <c r="M58" s="755"/>
      <c r="N58" s="755"/>
      <c r="O58" s="755"/>
      <c r="P58" s="755"/>
      <c r="Q58" s="755"/>
      <c r="R58" s="756"/>
      <c r="S58" s="266">
        <f t="shared" ref="S58:AH61" si="4">IF($J58="","",IF(COUNTIFS($G$16:$G$51,$J58,S$16:S$51,"&gt;0")=0,"",COUNTIFS($G$16:$G$51,$J58,S$16:S$51,"&gt;0")))</f>
        <v>1</v>
      </c>
      <c r="T58" s="267">
        <f t="shared" si="4"/>
        <v>1</v>
      </c>
      <c r="U58" s="267">
        <f t="shared" si="4"/>
        <v>1</v>
      </c>
      <c r="V58" s="267">
        <f t="shared" si="4"/>
        <v>1</v>
      </c>
      <c r="W58" s="267">
        <f t="shared" si="4"/>
        <v>1</v>
      </c>
      <c r="X58" s="267" t="str">
        <f t="shared" si="4"/>
        <v/>
      </c>
      <c r="Y58" s="267" t="str">
        <f t="shared" si="4"/>
        <v/>
      </c>
      <c r="Z58" s="267">
        <f t="shared" si="4"/>
        <v>1</v>
      </c>
      <c r="AA58" s="267">
        <f t="shared" si="4"/>
        <v>1</v>
      </c>
      <c r="AB58" s="267">
        <f t="shared" si="4"/>
        <v>1</v>
      </c>
      <c r="AC58" s="267">
        <f t="shared" si="4"/>
        <v>1</v>
      </c>
      <c r="AD58" s="267">
        <f t="shared" si="4"/>
        <v>1</v>
      </c>
      <c r="AE58" s="267" t="str">
        <f t="shared" si="4"/>
        <v/>
      </c>
      <c r="AF58" s="267" t="str">
        <f t="shared" si="4"/>
        <v/>
      </c>
      <c r="AG58" s="267">
        <f t="shared" si="4"/>
        <v>1</v>
      </c>
      <c r="AH58" s="267">
        <f t="shared" si="4"/>
        <v>1</v>
      </c>
      <c r="AI58" s="267">
        <f t="shared" ref="AI58:AW61" si="5">IF($J58="","",IF(COUNTIFS($G$16:$G$51,$J58,AI$16:AI$51,"&gt;0")=0,"",COUNTIFS($G$16:$G$51,$J58,AI$16:AI$51,"&gt;0")))</f>
        <v>1</v>
      </c>
      <c r="AJ58" s="267">
        <f t="shared" si="5"/>
        <v>1</v>
      </c>
      <c r="AK58" s="267">
        <f t="shared" si="5"/>
        <v>1</v>
      </c>
      <c r="AL58" s="267" t="str">
        <f t="shared" si="5"/>
        <v/>
      </c>
      <c r="AM58" s="267" t="str">
        <f t="shared" si="5"/>
        <v/>
      </c>
      <c r="AN58" s="267">
        <f t="shared" si="5"/>
        <v>1</v>
      </c>
      <c r="AO58" s="267">
        <f t="shared" si="5"/>
        <v>1</v>
      </c>
      <c r="AP58" s="267">
        <f t="shared" si="5"/>
        <v>1</v>
      </c>
      <c r="AQ58" s="267">
        <f t="shared" si="5"/>
        <v>1</v>
      </c>
      <c r="AR58" s="267">
        <f t="shared" si="5"/>
        <v>1</v>
      </c>
      <c r="AS58" s="267" t="str">
        <f t="shared" si="5"/>
        <v/>
      </c>
      <c r="AT58" s="267" t="str">
        <f t="shared" si="5"/>
        <v/>
      </c>
      <c r="AU58" s="267" t="str">
        <f t="shared" si="5"/>
        <v/>
      </c>
      <c r="AV58" s="267" t="str">
        <f t="shared" si="5"/>
        <v/>
      </c>
      <c r="AW58" s="267" t="str">
        <f t="shared" si="5"/>
        <v/>
      </c>
      <c r="AX58" s="919"/>
      <c r="AY58" s="919"/>
      <c r="AZ58" s="919"/>
      <c r="BA58" s="919"/>
      <c r="BB58" s="764"/>
      <c r="BC58" s="764"/>
      <c r="BD58" s="764"/>
      <c r="BE58" s="764"/>
      <c r="BF58" s="764"/>
      <c r="BG58" s="764"/>
    </row>
    <row r="59" spans="1:59" s="143" customFormat="1" ht="20.25" customHeight="1" x14ac:dyDescent="0.3">
      <c r="A59" s="907"/>
      <c r="B59" s="857"/>
      <c r="C59" s="857"/>
      <c r="D59" s="857"/>
      <c r="E59" s="857"/>
      <c r="F59" s="857"/>
      <c r="G59" s="857"/>
      <c r="H59" s="857"/>
      <c r="I59" s="857"/>
      <c r="J59" s="757" t="s">
        <v>325</v>
      </c>
      <c r="K59" s="758"/>
      <c r="L59" s="758"/>
      <c r="M59" s="758"/>
      <c r="N59" s="758"/>
      <c r="O59" s="758"/>
      <c r="P59" s="758"/>
      <c r="Q59" s="758"/>
      <c r="R59" s="759"/>
      <c r="S59" s="266">
        <f t="shared" si="4"/>
        <v>1</v>
      </c>
      <c r="T59" s="267">
        <f t="shared" si="4"/>
        <v>1</v>
      </c>
      <c r="U59" s="267">
        <f t="shared" si="4"/>
        <v>1</v>
      </c>
      <c r="V59" s="267">
        <f t="shared" si="4"/>
        <v>1</v>
      </c>
      <c r="W59" s="267">
        <f t="shared" si="4"/>
        <v>1</v>
      </c>
      <c r="X59" s="267" t="str">
        <f t="shared" si="4"/>
        <v/>
      </c>
      <c r="Y59" s="267" t="str">
        <f t="shared" si="4"/>
        <v/>
      </c>
      <c r="Z59" s="267">
        <f t="shared" si="4"/>
        <v>1</v>
      </c>
      <c r="AA59" s="267">
        <f t="shared" si="4"/>
        <v>1</v>
      </c>
      <c r="AB59" s="267">
        <f t="shared" si="4"/>
        <v>1</v>
      </c>
      <c r="AC59" s="267">
        <f t="shared" si="4"/>
        <v>1</v>
      </c>
      <c r="AD59" s="267">
        <f t="shared" si="4"/>
        <v>1</v>
      </c>
      <c r="AE59" s="267" t="str">
        <f t="shared" si="4"/>
        <v/>
      </c>
      <c r="AF59" s="267" t="str">
        <f t="shared" si="4"/>
        <v/>
      </c>
      <c r="AG59" s="267">
        <f t="shared" si="4"/>
        <v>1</v>
      </c>
      <c r="AH59" s="267">
        <f t="shared" si="4"/>
        <v>1</v>
      </c>
      <c r="AI59" s="267">
        <f t="shared" si="5"/>
        <v>1</v>
      </c>
      <c r="AJ59" s="267">
        <f t="shared" si="5"/>
        <v>1</v>
      </c>
      <c r="AK59" s="267">
        <f t="shared" si="5"/>
        <v>1</v>
      </c>
      <c r="AL59" s="267" t="str">
        <f t="shared" si="5"/>
        <v/>
      </c>
      <c r="AM59" s="267" t="str">
        <f t="shared" si="5"/>
        <v/>
      </c>
      <c r="AN59" s="267">
        <f t="shared" si="5"/>
        <v>1</v>
      </c>
      <c r="AO59" s="267">
        <f t="shared" si="5"/>
        <v>1</v>
      </c>
      <c r="AP59" s="267">
        <f t="shared" si="5"/>
        <v>1</v>
      </c>
      <c r="AQ59" s="267">
        <f t="shared" si="5"/>
        <v>1</v>
      </c>
      <c r="AR59" s="267">
        <f t="shared" si="5"/>
        <v>1</v>
      </c>
      <c r="AS59" s="267" t="str">
        <f t="shared" si="5"/>
        <v/>
      </c>
      <c r="AT59" s="267" t="str">
        <f t="shared" si="5"/>
        <v/>
      </c>
      <c r="AU59" s="267" t="str">
        <f t="shared" si="5"/>
        <v/>
      </c>
      <c r="AV59" s="267" t="str">
        <f t="shared" si="5"/>
        <v/>
      </c>
      <c r="AW59" s="267" t="str">
        <f t="shared" si="5"/>
        <v/>
      </c>
      <c r="AX59" s="919"/>
      <c r="AY59" s="919"/>
      <c r="AZ59" s="919"/>
      <c r="BA59" s="919"/>
      <c r="BB59" s="764"/>
      <c r="BC59" s="764"/>
      <c r="BD59" s="764"/>
      <c r="BE59" s="764"/>
      <c r="BF59" s="764"/>
      <c r="BG59" s="764"/>
    </row>
    <row r="60" spans="1:59" s="143" customFormat="1" ht="20.25" customHeight="1" x14ac:dyDescent="0.3">
      <c r="A60" s="907"/>
      <c r="B60" s="857"/>
      <c r="C60" s="857"/>
      <c r="D60" s="857"/>
      <c r="E60" s="857"/>
      <c r="F60" s="857"/>
      <c r="G60" s="857"/>
      <c r="H60" s="857"/>
      <c r="I60" s="857"/>
      <c r="J60" s="757" t="s">
        <v>324</v>
      </c>
      <c r="K60" s="758"/>
      <c r="L60" s="758"/>
      <c r="M60" s="758"/>
      <c r="N60" s="758"/>
      <c r="O60" s="758"/>
      <c r="P60" s="758"/>
      <c r="Q60" s="758"/>
      <c r="R60" s="759"/>
      <c r="S60" s="266">
        <f t="shared" si="4"/>
        <v>2</v>
      </c>
      <c r="T60" s="267">
        <f t="shared" si="4"/>
        <v>1</v>
      </c>
      <c r="U60" s="267">
        <f t="shared" si="4"/>
        <v>2</v>
      </c>
      <c r="V60" s="267">
        <f t="shared" si="4"/>
        <v>1</v>
      </c>
      <c r="W60" s="267">
        <f t="shared" si="4"/>
        <v>2</v>
      </c>
      <c r="X60" s="267" t="str">
        <f t="shared" si="4"/>
        <v/>
      </c>
      <c r="Y60" s="267" t="str">
        <f t="shared" si="4"/>
        <v/>
      </c>
      <c r="Z60" s="267">
        <f t="shared" si="4"/>
        <v>2</v>
      </c>
      <c r="AA60" s="267">
        <f t="shared" si="4"/>
        <v>1</v>
      </c>
      <c r="AB60" s="267">
        <f t="shared" si="4"/>
        <v>2</v>
      </c>
      <c r="AC60" s="267">
        <f t="shared" si="4"/>
        <v>1</v>
      </c>
      <c r="AD60" s="267">
        <f t="shared" si="4"/>
        <v>2</v>
      </c>
      <c r="AE60" s="267" t="str">
        <f t="shared" si="4"/>
        <v/>
      </c>
      <c r="AF60" s="267" t="str">
        <f t="shared" si="4"/>
        <v/>
      </c>
      <c r="AG60" s="267">
        <f t="shared" si="4"/>
        <v>2</v>
      </c>
      <c r="AH60" s="267">
        <f t="shared" si="4"/>
        <v>1</v>
      </c>
      <c r="AI60" s="267">
        <f t="shared" si="5"/>
        <v>2</v>
      </c>
      <c r="AJ60" s="267">
        <f t="shared" si="5"/>
        <v>1</v>
      </c>
      <c r="AK60" s="267">
        <f t="shared" si="5"/>
        <v>2</v>
      </c>
      <c r="AL60" s="267" t="str">
        <f t="shared" si="5"/>
        <v/>
      </c>
      <c r="AM60" s="267" t="str">
        <f t="shared" si="5"/>
        <v/>
      </c>
      <c r="AN60" s="267">
        <f t="shared" si="5"/>
        <v>2</v>
      </c>
      <c r="AO60" s="267">
        <f t="shared" si="5"/>
        <v>1</v>
      </c>
      <c r="AP60" s="267">
        <f t="shared" si="5"/>
        <v>2</v>
      </c>
      <c r="AQ60" s="267">
        <f t="shared" si="5"/>
        <v>1</v>
      </c>
      <c r="AR60" s="267">
        <f t="shared" si="5"/>
        <v>2</v>
      </c>
      <c r="AS60" s="267" t="str">
        <f t="shared" si="5"/>
        <v/>
      </c>
      <c r="AT60" s="267" t="str">
        <f t="shared" si="5"/>
        <v/>
      </c>
      <c r="AU60" s="267" t="str">
        <f t="shared" si="5"/>
        <v/>
      </c>
      <c r="AV60" s="267" t="str">
        <f t="shared" si="5"/>
        <v/>
      </c>
      <c r="AW60" s="267" t="str">
        <f t="shared" si="5"/>
        <v/>
      </c>
      <c r="AX60" s="919"/>
      <c r="AY60" s="919"/>
      <c r="AZ60" s="919"/>
      <c r="BA60" s="919"/>
      <c r="BB60" s="764"/>
      <c r="BC60" s="764"/>
      <c r="BD60" s="764"/>
      <c r="BE60" s="764"/>
      <c r="BF60" s="764"/>
      <c r="BG60" s="764"/>
    </row>
    <row r="61" spans="1:59" s="143" customFormat="1" ht="20.25" customHeight="1" x14ac:dyDescent="0.3">
      <c r="A61" s="907"/>
      <c r="B61" s="857"/>
      <c r="C61" s="857"/>
      <c r="D61" s="857"/>
      <c r="E61" s="857"/>
      <c r="F61" s="857"/>
      <c r="G61" s="857"/>
      <c r="H61" s="857"/>
      <c r="I61" s="857"/>
      <c r="J61" s="757" t="s">
        <v>326</v>
      </c>
      <c r="K61" s="758"/>
      <c r="L61" s="758"/>
      <c r="M61" s="758"/>
      <c r="N61" s="758"/>
      <c r="O61" s="758"/>
      <c r="P61" s="758"/>
      <c r="Q61" s="758"/>
      <c r="R61" s="759"/>
      <c r="S61" s="266">
        <f t="shared" si="4"/>
        <v>1</v>
      </c>
      <c r="T61" s="267">
        <f t="shared" si="4"/>
        <v>1</v>
      </c>
      <c r="U61" s="267">
        <f t="shared" si="4"/>
        <v>1</v>
      </c>
      <c r="V61" s="267">
        <f t="shared" si="4"/>
        <v>1</v>
      </c>
      <c r="W61" s="267">
        <f t="shared" si="4"/>
        <v>1</v>
      </c>
      <c r="X61" s="267" t="str">
        <f t="shared" si="4"/>
        <v/>
      </c>
      <c r="Y61" s="267" t="str">
        <f t="shared" si="4"/>
        <v/>
      </c>
      <c r="Z61" s="267">
        <f t="shared" si="4"/>
        <v>1</v>
      </c>
      <c r="AA61" s="267">
        <f t="shared" si="4"/>
        <v>1</v>
      </c>
      <c r="AB61" s="267">
        <f t="shared" si="4"/>
        <v>1</v>
      </c>
      <c r="AC61" s="267">
        <f t="shared" si="4"/>
        <v>1</v>
      </c>
      <c r="AD61" s="267">
        <f t="shared" si="4"/>
        <v>1</v>
      </c>
      <c r="AE61" s="267" t="str">
        <f t="shared" si="4"/>
        <v/>
      </c>
      <c r="AF61" s="267" t="str">
        <f t="shared" si="4"/>
        <v/>
      </c>
      <c r="AG61" s="267">
        <f t="shared" si="4"/>
        <v>1</v>
      </c>
      <c r="AH61" s="267">
        <f t="shared" si="4"/>
        <v>1</v>
      </c>
      <c r="AI61" s="267">
        <f t="shared" si="5"/>
        <v>1</v>
      </c>
      <c r="AJ61" s="267">
        <f t="shared" si="5"/>
        <v>1</v>
      </c>
      <c r="AK61" s="267">
        <f t="shared" si="5"/>
        <v>1</v>
      </c>
      <c r="AL61" s="267" t="str">
        <f t="shared" si="5"/>
        <v/>
      </c>
      <c r="AM61" s="267" t="str">
        <f t="shared" si="5"/>
        <v/>
      </c>
      <c r="AN61" s="267">
        <f t="shared" si="5"/>
        <v>1</v>
      </c>
      <c r="AO61" s="267">
        <f t="shared" si="5"/>
        <v>1</v>
      </c>
      <c r="AP61" s="267">
        <f t="shared" si="5"/>
        <v>1</v>
      </c>
      <c r="AQ61" s="267">
        <f t="shared" si="5"/>
        <v>1</v>
      </c>
      <c r="AR61" s="267">
        <f t="shared" si="5"/>
        <v>1</v>
      </c>
      <c r="AS61" s="267" t="str">
        <f t="shared" si="5"/>
        <v/>
      </c>
      <c r="AT61" s="267" t="str">
        <f t="shared" si="5"/>
        <v/>
      </c>
      <c r="AU61" s="267" t="str">
        <f t="shared" si="5"/>
        <v/>
      </c>
      <c r="AV61" s="267" t="str">
        <f t="shared" si="5"/>
        <v/>
      </c>
      <c r="AW61" s="267" t="str">
        <f t="shared" si="5"/>
        <v/>
      </c>
      <c r="AX61" s="919"/>
      <c r="AY61" s="919"/>
      <c r="AZ61" s="919"/>
      <c r="BA61" s="919"/>
      <c r="BB61" s="764"/>
      <c r="BC61" s="764"/>
      <c r="BD61" s="764"/>
      <c r="BE61" s="764"/>
      <c r="BF61" s="764"/>
      <c r="BG61" s="764"/>
    </row>
    <row r="62" spans="1:59" s="143" customFormat="1" ht="20.25" customHeight="1" thickBot="1" x14ac:dyDescent="0.35">
      <c r="A62" s="908"/>
      <c r="B62" s="909"/>
      <c r="C62" s="909"/>
      <c r="D62" s="909"/>
      <c r="E62" s="909"/>
      <c r="F62" s="909"/>
      <c r="G62" s="909"/>
      <c r="H62" s="909"/>
      <c r="I62" s="909"/>
      <c r="J62" s="760"/>
      <c r="K62" s="761"/>
      <c r="L62" s="761"/>
      <c r="M62" s="761"/>
      <c r="N62" s="761"/>
      <c r="O62" s="761"/>
      <c r="P62" s="761"/>
      <c r="Q62" s="761"/>
      <c r="R62" s="762"/>
      <c r="S62" s="271" t="str">
        <f>IF($J62="","",IF(COUNTIFS($G$16:$G$51,$J62,S$16:S$51,"&gt;0")=0,"",COUNTIFS($G$16:$G$51,$J62,S$16:S$51,"&gt;0")))</f>
        <v/>
      </c>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919"/>
      <c r="AY62" s="919"/>
      <c r="AZ62" s="919"/>
      <c r="BA62" s="919"/>
      <c r="BB62" s="764"/>
      <c r="BC62" s="764"/>
      <c r="BD62" s="764"/>
      <c r="BE62" s="764"/>
      <c r="BF62" s="764"/>
      <c r="BG62" s="764"/>
    </row>
    <row r="63" spans="1:59" s="20" customFormat="1" ht="27" customHeight="1" x14ac:dyDescent="0.3">
      <c r="A63" s="241"/>
      <c r="B63" s="242" t="s">
        <v>339</v>
      </c>
      <c r="C63" s="241"/>
      <c r="D63" s="241"/>
      <c r="E63" s="241"/>
      <c r="F63" s="241"/>
      <c r="G63" s="241"/>
      <c r="H63" s="241"/>
      <c r="I63" s="241"/>
      <c r="J63" s="241"/>
      <c r="K63" s="241"/>
      <c r="L63" s="241"/>
      <c r="M63" s="241"/>
      <c r="N63" s="241"/>
      <c r="O63" s="241"/>
      <c r="P63" s="241"/>
      <c r="Q63" s="241"/>
      <c r="R63" s="241"/>
      <c r="S63" s="241"/>
      <c r="T63" s="241"/>
      <c r="U63" s="241"/>
      <c r="V63" s="241"/>
      <c r="W63" s="241"/>
      <c r="X63" s="241"/>
      <c r="Z63" s="243" t="s">
        <v>86</v>
      </c>
      <c r="AA63" s="243"/>
      <c r="AB63" s="244"/>
      <c r="AD63" s="207"/>
      <c r="AE63" s="207"/>
    </row>
    <row r="64" spans="1:59" s="20" customFormat="1" ht="27" customHeight="1" x14ac:dyDescent="0.25">
      <c r="A64" s="231">
        <v>1</v>
      </c>
      <c r="B64" s="231" t="s">
        <v>82</v>
      </c>
      <c r="E64" s="231"/>
      <c r="F64" s="233"/>
      <c r="G64" s="233"/>
      <c r="H64" s="231"/>
      <c r="I64" s="231"/>
      <c r="J64" s="233"/>
      <c r="K64" s="233"/>
      <c r="L64" s="233"/>
      <c r="M64" s="233"/>
      <c r="N64" s="233"/>
      <c r="O64" s="233"/>
      <c r="P64" s="233"/>
      <c r="Q64" s="233"/>
      <c r="R64" s="233"/>
      <c r="S64" s="233"/>
      <c r="T64" s="231"/>
      <c r="U64" s="231"/>
      <c r="V64" s="231"/>
      <c r="W64" s="231"/>
      <c r="X64" s="231"/>
      <c r="Z64" s="231"/>
      <c r="AA64" s="231"/>
      <c r="AB64" s="245" t="s">
        <v>87</v>
      </c>
      <c r="AD64" s="225"/>
      <c r="AE64" s="225"/>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row>
    <row r="65" spans="1:54" s="20" customFormat="1" ht="27" customHeight="1" x14ac:dyDescent="0.25">
      <c r="A65" s="231">
        <v>2</v>
      </c>
      <c r="B65" s="233" t="s">
        <v>362</v>
      </c>
      <c r="E65" s="231"/>
      <c r="F65" s="232"/>
      <c r="G65" s="232"/>
      <c r="H65" s="231"/>
      <c r="I65" s="231"/>
      <c r="J65" s="232"/>
      <c r="K65" s="232"/>
      <c r="L65" s="232"/>
      <c r="M65" s="232"/>
      <c r="N65" s="232"/>
      <c r="O65" s="232"/>
      <c r="P65" s="232"/>
      <c r="Q65" s="232"/>
      <c r="R65" s="232"/>
      <c r="S65" s="232"/>
      <c r="T65" s="231"/>
      <c r="U65" s="231"/>
      <c r="V65" s="231"/>
      <c r="W65" s="231"/>
      <c r="X65" s="231"/>
      <c r="Z65" s="231"/>
      <c r="AA65" s="231"/>
      <c r="AB65" s="235" t="s">
        <v>332</v>
      </c>
      <c r="AD65" s="224"/>
      <c r="AE65" s="224"/>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row>
    <row r="66" spans="1:54" s="20" customFormat="1" ht="27" customHeight="1" x14ac:dyDescent="0.25">
      <c r="A66" s="231">
        <v>3</v>
      </c>
      <c r="B66" s="232" t="s">
        <v>328</v>
      </c>
      <c r="E66" s="231"/>
      <c r="F66" s="232"/>
      <c r="G66" s="232"/>
      <c r="H66" s="231"/>
      <c r="I66" s="231"/>
      <c r="J66" s="232"/>
      <c r="K66" s="232"/>
      <c r="L66" s="232"/>
      <c r="M66" s="232"/>
      <c r="N66" s="232"/>
      <c r="O66" s="232"/>
      <c r="P66" s="232"/>
      <c r="Q66" s="232"/>
      <c r="R66" s="231"/>
      <c r="S66" s="231"/>
      <c r="T66" s="231"/>
      <c r="U66" s="231"/>
      <c r="V66" s="231"/>
      <c r="W66" s="231"/>
      <c r="X66" s="231"/>
      <c r="Z66" s="231"/>
      <c r="AA66" s="231"/>
      <c r="AB66" s="235" t="s">
        <v>333</v>
      </c>
      <c r="AD66" s="224"/>
      <c r="AE66" s="224"/>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row>
    <row r="67" spans="1:54" s="20" customFormat="1" ht="27" customHeight="1" x14ac:dyDescent="0.25">
      <c r="A67" s="231">
        <v>4</v>
      </c>
      <c r="B67" s="232" t="s">
        <v>329</v>
      </c>
      <c r="E67" s="231"/>
      <c r="G67" s="237"/>
      <c r="H67" s="231"/>
      <c r="I67" s="231"/>
      <c r="J67" s="237"/>
      <c r="K67" s="237"/>
      <c r="L67" s="237"/>
      <c r="M67" s="237"/>
      <c r="N67" s="237"/>
      <c r="O67" s="237"/>
      <c r="P67" s="237"/>
      <c r="Q67" s="237"/>
      <c r="R67" s="231"/>
      <c r="S67" s="231"/>
      <c r="T67" s="231"/>
      <c r="U67" s="231"/>
      <c r="V67" s="231"/>
      <c r="W67" s="231"/>
      <c r="X67" s="231"/>
      <c r="Z67" s="231"/>
      <c r="AA67" s="231"/>
      <c r="AB67" s="245" t="s">
        <v>88</v>
      </c>
      <c r="AD67" s="226"/>
      <c r="AE67" s="226"/>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row>
    <row r="68" spans="1:54" s="20" customFormat="1" ht="27" customHeight="1" x14ac:dyDescent="0.25">
      <c r="A68" s="231"/>
      <c r="B68" s="231"/>
      <c r="E68" s="236" t="s">
        <v>186</v>
      </c>
      <c r="F68" s="232"/>
      <c r="G68" s="232"/>
      <c r="H68" s="231"/>
      <c r="I68" s="231"/>
      <c r="J68" s="232"/>
      <c r="K68" s="232"/>
      <c r="L68" s="232"/>
      <c r="M68" s="232"/>
      <c r="N68" s="232"/>
      <c r="O68" s="232"/>
      <c r="P68" s="232"/>
      <c r="Q68" s="232"/>
      <c r="R68" s="231"/>
      <c r="S68" s="231"/>
      <c r="T68" s="231"/>
      <c r="U68" s="231"/>
      <c r="V68" s="231"/>
      <c r="W68" s="231"/>
      <c r="X68" s="231"/>
      <c r="Z68" s="231"/>
      <c r="AA68" s="231"/>
      <c r="AB68" s="235" t="s">
        <v>334</v>
      </c>
      <c r="AD68" s="224"/>
      <c r="AE68" s="224"/>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row>
    <row r="69" spans="1:54" s="20" customFormat="1" ht="27" customHeight="1" x14ac:dyDescent="0.25">
      <c r="A69" s="231">
        <v>5</v>
      </c>
      <c r="B69" s="232" t="s">
        <v>337</v>
      </c>
      <c r="E69" s="231"/>
      <c r="F69" s="231"/>
      <c r="G69" s="231"/>
      <c r="H69" s="231"/>
      <c r="I69" s="231"/>
      <c r="J69" s="223"/>
      <c r="K69" s="223"/>
      <c r="L69" s="223"/>
      <c r="M69" s="223"/>
      <c r="N69" s="223"/>
      <c r="O69" s="223"/>
      <c r="P69" s="223"/>
      <c r="Q69" s="223"/>
      <c r="R69" s="231"/>
      <c r="S69" s="231"/>
      <c r="T69" s="231"/>
      <c r="U69" s="231"/>
      <c r="V69" s="231"/>
      <c r="W69" s="231"/>
      <c r="X69" s="231"/>
      <c r="Z69" s="231"/>
      <c r="AA69" s="231"/>
      <c r="AB69" s="235" t="s">
        <v>335</v>
      </c>
      <c r="AD69" s="227"/>
      <c r="AE69" s="227"/>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2"/>
    </row>
    <row r="70" spans="1:54" s="20" customFormat="1" ht="27" customHeight="1" x14ac:dyDescent="0.25">
      <c r="A70" s="231"/>
      <c r="B70" s="231" t="s">
        <v>363</v>
      </c>
      <c r="E70" s="231"/>
      <c r="F70" s="223"/>
      <c r="G70" s="223"/>
      <c r="H70" s="231"/>
      <c r="I70" s="231"/>
      <c r="J70" s="238"/>
      <c r="K70" s="238"/>
      <c r="L70" s="238"/>
      <c r="M70" s="238"/>
      <c r="N70" s="238"/>
      <c r="O70" s="238"/>
      <c r="P70" s="238"/>
      <c r="Q70" s="238"/>
      <c r="R70" s="231"/>
      <c r="S70" s="231"/>
      <c r="T70" s="231"/>
      <c r="U70" s="231"/>
      <c r="V70" s="231"/>
      <c r="W70" s="231"/>
      <c r="X70" s="231"/>
      <c r="Z70" s="231"/>
      <c r="AA70" s="231"/>
      <c r="AB70" s="246" t="s">
        <v>89</v>
      </c>
      <c r="AD70" s="228"/>
      <c r="AE70" s="228"/>
      <c r="AF70" s="222"/>
      <c r="AG70" s="222"/>
      <c r="AH70" s="222"/>
      <c r="AI70" s="222"/>
      <c r="AJ70" s="222"/>
      <c r="AK70" s="222"/>
      <c r="AL70" s="222"/>
      <c r="AM70" s="222"/>
      <c r="AN70" s="222"/>
      <c r="AO70" s="222"/>
      <c r="AP70" s="222"/>
      <c r="AQ70" s="222"/>
      <c r="AR70" s="222"/>
      <c r="AS70" s="222"/>
      <c r="AT70" s="222"/>
      <c r="AU70" s="222"/>
      <c r="AV70" s="222"/>
      <c r="AW70" s="222"/>
      <c r="AX70" s="222"/>
      <c r="AY70" s="222"/>
      <c r="AZ70" s="222"/>
      <c r="BA70" s="222"/>
      <c r="BB70" s="222"/>
    </row>
    <row r="71" spans="1:54" s="20" customFormat="1" ht="27" customHeight="1" x14ac:dyDescent="0.25">
      <c r="A71" s="231">
        <v>6</v>
      </c>
      <c r="B71" s="232" t="s">
        <v>85</v>
      </c>
      <c r="E71" s="231"/>
      <c r="F71" s="238"/>
      <c r="G71" s="238"/>
      <c r="H71" s="231"/>
      <c r="I71" s="231"/>
      <c r="J71" s="232"/>
      <c r="K71" s="232"/>
      <c r="L71" s="232"/>
      <c r="M71" s="232"/>
      <c r="N71" s="232"/>
      <c r="O71" s="232"/>
      <c r="P71" s="232"/>
      <c r="Q71" s="232"/>
      <c r="R71" s="231"/>
      <c r="S71" s="231"/>
      <c r="T71" s="231"/>
      <c r="U71" s="231"/>
      <c r="V71" s="231"/>
      <c r="W71" s="231"/>
      <c r="X71" s="231"/>
      <c r="Z71" s="231"/>
      <c r="AA71" s="231"/>
      <c r="AB71" s="235" t="s">
        <v>340</v>
      </c>
      <c r="AD71" s="224"/>
      <c r="AE71" s="224"/>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22"/>
    </row>
    <row r="72" spans="1:54" ht="27" customHeight="1" x14ac:dyDescent="0.25">
      <c r="A72" s="231">
        <v>7</v>
      </c>
      <c r="B72" s="231" t="s">
        <v>183</v>
      </c>
      <c r="E72" s="231"/>
      <c r="F72" s="232"/>
      <c r="G72" s="232"/>
      <c r="H72" s="231"/>
      <c r="I72" s="231"/>
      <c r="J72" s="231"/>
      <c r="K72" s="231"/>
      <c r="L72" s="231"/>
      <c r="M72" s="231"/>
      <c r="N72" s="231"/>
      <c r="O72" s="231"/>
      <c r="P72" s="231"/>
      <c r="Q72" s="231"/>
      <c r="R72" s="231"/>
      <c r="S72" s="231"/>
      <c r="T72" s="231"/>
      <c r="U72" s="231"/>
      <c r="V72" s="231"/>
      <c r="W72" s="231"/>
      <c r="X72" s="231"/>
      <c r="Z72" s="231"/>
      <c r="AA72" s="231"/>
      <c r="AB72" s="232" t="s">
        <v>336</v>
      </c>
      <c r="AD72" s="229"/>
      <c r="AE72" s="229"/>
    </row>
    <row r="73" spans="1:54" ht="27" customHeight="1" x14ac:dyDescent="0.25">
      <c r="A73" s="231">
        <v>8</v>
      </c>
      <c r="B73" s="232" t="s">
        <v>184</v>
      </c>
      <c r="E73" s="231"/>
      <c r="F73" s="231"/>
      <c r="G73" s="231"/>
      <c r="H73" s="231"/>
      <c r="I73" s="231"/>
      <c r="J73" s="233"/>
      <c r="K73" s="233"/>
      <c r="L73" s="231"/>
      <c r="M73" s="231"/>
      <c r="N73" s="231"/>
      <c r="O73" s="231"/>
      <c r="P73" s="231"/>
      <c r="Q73" s="231"/>
      <c r="R73" s="231"/>
      <c r="S73" s="231"/>
      <c r="T73" s="231"/>
      <c r="U73" s="231"/>
      <c r="V73" s="231"/>
      <c r="W73" s="232"/>
      <c r="X73" s="231"/>
      <c r="Z73" s="231"/>
      <c r="AA73" s="231"/>
      <c r="AB73" s="232"/>
      <c r="AC73" s="231"/>
      <c r="AD73" s="229"/>
      <c r="AE73" s="229"/>
    </row>
    <row r="74" spans="1:54" ht="27" customHeight="1" x14ac:dyDescent="0.25">
      <c r="A74" s="231"/>
      <c r="B74" s="231"/>
      <c r="C74" s="231"/>
      <c r="D74" s="231"/>
      <c r="E74" s="231"/>
      <c r="F74" s="231"/>
      <c r="G74" s="231"/>
      <c r="H74" s="231"/>
      <c r="I74" s="231"/>
      <c r="J74" s="239"/>
      <c r="K74" s="239"/>
      <c r="L74" s="234"/>
      <c r="M74" s="234"/>
      <c r="N74" s="234"/>
      <c r="O74" s="234"/>
      <c r="P74" s="234"/>
      <c r="Q74" s="234"/>
      <c r="R74" s="234"/>
      <c r="S74" s="234"/>
      <c r="T74" s="234"/>
      <c r="U74" s="234"/>
      <c r="V74" s="234"/>
      <c r="W74" s="231"/>
      <c r="X74" s="231"/>
      <c r="Y74" s="231"/>
      <c r="Z74" s="231"/>
      <c r="AA74" s="231"/>
      <c r="AB74" s="231"/>
      <c r="AC74" s="231"/>
      <c r="AD74" s="230"/>
      <c r="AE74" s="230"/>
      <c r="AF74" s="44"/>
      <c r="AG74" s="44"/>
      <c r="AH74" s="44"/>
      <c r="AI74" s="44"/>
      <c r="AJ74" s="44"/>
      <c r="AK74" s="44"/>
      <c r="AL74" s="44"/>
      <c r="AM74" s="44"/>
      <c r="AN74" s="44"/>
      <c r="AO74" s="44"/>
      <c r="AP74" s="44"/>
      <c r="AQ74" s="44"/>
      <c r="AR74" s="44"/>
      <c r="AS74" s="44"/>
      <c r="AT74" s="44"/>
      <c r="AU74" s="44"/>
      <c r="AV74" s="44"/>
      <c r="AW74" s="44"/>
      <c r="AX74" s="44"/>
      <c r="AY74" s="44"/>
      <c r="AZ74" s="44"/>
      <c r="BA74" s="44"/>
    </row>
    <row r="75" spans="1:54" ht="27" customHeight="1" x14ac:dyDescent="0.25">
      <c r="A75" s="216"/>
      <c r="B75" s="216"/>
      <c r="C75" s="216"/>
      <c r="D75" s="216"/>
      <c r="E75" s="216"/>
      <c r="F75" s="216"/>
      <c r="G75" s="216"/>
      <c r="H75" s="216"/>
      <c r="I75" s="216"/>
      <c r="J75" s="217"/>
      <c r="K75" s="217"/>
      <c r="L75" s="217"/>
      <c r="M75" s="217"/>
      <c r="N75" s="217"/>
      <c r="O75" s="217"/>
      <c r="P75" s="217"/>
      <c r="Q75" s="217"/>
      <c r="R75" s="217"/>
      <c r="S75" s="217"/>
      <c r="T75" s="217"/>
      <c r="U75" s="217"/>
      <c r="V75" s="217"/>
      <c r="W75" s="216"/>
      <c r="X75" s="240"/>
      <c r="Y75" s="240"/>
      <c r="Z75" s="240"/>
      <c r="AA75" s="240"/>
      <c r="AB75" s="240"/>
      <c r="AC75" s="240"/>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row>
    <row r="76" spans="1:54" ht="27" customHeight="1" x14ac:dyDescent="0.4">
      <c r="J76" s="43"/>
      <c r="K76" s="43"/>
      <c r="L76" s="44"/>
      <c r="M76" s="44"/>
      <c r="N76" s="44"/>
      <c r="O76" s="44"/>
      <c r="P76" s="44"/>
      <c r="Q76" s="44"/>
      <c r="R76" s="44"/>
      <c r="S76" s="44"/>
      <c r="T76" s="44"/>
      <c r="U76" s="44"/>
      <c r="V76" s="44"/>
      <c r="W76" s="44"/>
      <c r="X76" s="215"/>
      <c r="Y76" s="215"/>
      <c r="Z76" s="215"/>
      <c r="AA76" s="215"/>
      <c r="AB76" s="215"/>
      <c r="AC76" s="215"/>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row>
    <row r="77" spans="1:54" ht="28.5" customHeight="1" x14ac:dyDescent="0.4">
      <c r="J77" s="215"/>
      <c r="K77" s="215"/>
      <c r="L77" s="215"/>
      <c r="M77" s="215"/>
      <c r="N77" s="215"/>
      <c r="O77" s="215"/>
      <c r="P77" s="215"/>
      <c r="Q77" s="215"/>
      <c r="R77" s="215"/>
      <c r="S77" s="215"/>
      <c r="T77" s="215"/>
      <c r="U77" s="215"/>
      <c r="V77" s="215"/>
      <c r="W77" s="215"/>
      <c r="X77" s="44"/>
      <c r="Y77" s="44"/>
      <c r="Z77" s="44"/>
      <c r="AA77" s="44"/>
      <c r="AB77" s="44"/>
      <c r="AC77" s="44"/>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c r="BB77" s="215"/>
    </row>
    <row r="78" spans="1:54" ht="20.25" customHeight="1" x14ac:dyDescent="0.4">
      <c r="J78" s="45"/>
      <c r="K78" s="45"/>
      <c r="L78" s="45"/>
      <c r="M78" s="45"/>
      <c r="N78" s="45"/>
      <c r="O78" s="45"/>
      <c r="P78" s="45"/>
      <c r="Q78" s="45"/>
      <c r="R78" s="45"/>
      <c r="S78" s="45"/>
      <c r="T78" s="45"/>
      <c r="U78" s="45"/>
      <c r="V78" s="45"/>
      <c r="W78" s="44"/>
      <c r="X78" s="215"/>
      <c r="Y78" s="215"/>
      <c r="Z78" s="215"/>
      <c r="AA78" s="215"/>
      <c r="AB78" s="215"/>
      <c r="AC78" s="215"/>
      <c r="AD78" s="45"/>
      <c r="AE78" s="45"/>
      <c r="AF78" s="45"/>
      <c r="AG78" s="45"/>
      <c r="AH78" s="45"/>
      <c r="AI78" s="45"/>
      <c r="AJ78" s="45"/>
      <c r="AK78" s="45"/>
      <c r="AL78" s="45"/>
      <c r="AM78" s="45"/>
      <c r="AN78" s="45"/>
      <c r="AO78" s="45"/>
      <c r="AP78" s="45"/>
      <c r="AQ78" s="45"/>
      <c r="AR78" s="45"/>
      <c r="AS78" s="45"/>
      <c r="AT78" s="45"/>
      <c r="AU78" s="45"/>
      <c r="AV78" s="45"/>
      <c r="AW78" s="43"/>
      <c r="AX78" s="43"/>
      <c r="AY78" s="43"/>
      <c r="AZ78" s="43"/>
      <c r="BA78" s="45"/>
    </row>
    <row r="79" spans="1:54" ht="20.25" customHeight="1" x14ac:dyDescent="0.4">
      <c r="J79" s="215"/>
      <c r="K79" s="215"/>
      <c r="L79" s="215"/>
      <c r="M79" s="215"/>
      <c r="N79" s="215"/>
      <c r="O79" s="215"/>
      <c r="P79" s="215"/>
      <c r="Q79" s="215"/>
      <c r="R79" s="215"/>
      <c r="S79" s="215"/>
      <c r="T79" s="215"/>
      <c r="U79" s="215"/>
      <c r="V79" s="215"/>
      <c r="W79" s="215"/>
      <c r="X79" s="45"/>
      <c r="Y79" s="45"/>
      <c r="Z79" s="45"/>
      <c r="AA79" s="45"/>
      <c r="AB79" s="45"/>
      <c r="AC79" s="45"/>
      <c r="AD79" s="215"/>
      <c r="AE79" s="215"/>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5"/>
      <c r="BB79" s="215"/>
    </row>
    <row r="80" spans="1:54" x14ac:dyDescent="0.4">
      <c r="W80" s="45"/>
      <c r="X80" s="215"/>
      <c r="Y80" s="215"/>
      <c r="Z80" s="215"/>
      <c r="AA80" s="215"/>
      <c r="AB80" s="215"/>
      <c r="AC80" s="215"/>
    </row>
    <row r="81" spans="23:23" ht="12" customHeight="1" x14ac:dyDescent="0.4">
      <c r="W81" s="215"/>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46:A48"/>
    <mergeCell ref="B46:F48"/>
    <mergeCell ref="H46:I48"/>
    <mergeCell ref="J46:O48"/>
    <mergeCell ref="P46:R46"/>
    <mergeCell ref="AX46:AY46"/>
    <mergeCell ref="AZ49:BA49"/>
    <mergeCell ref="BB49:BG51"/>
    <mergeCell ref="P50:R50"/>
    <mergeCell ref="AX50:AY50"/>
    <mergeCell ref="J49:O51"/>
    <mergeCell ref="P49:R49"/>
    <mergeCell ref="AX49:AY49"/>
    <mergeCell ref="AZ46:BA46"/>
    <mergeCell ref="BB46:BG48"/>
    <mergeCell ref="P47:R47"/>
    <mergeCell ref="AX47:AY47"/>
    <mergeCell ref="AZ47:BA47"/>
    <mergeCell ref="P48:R48"/>
    <mergeCell ref="AX48:AY48"/>
    <mergeCell ref="AZ48:BA48"/>
    <mergeCell ref="AZ50:BA50"/>
    <mergeCell ref="P51:R51"/>
    <mergeCell ref="AX51:AY51"/>
    <mergeCell ref="AZ51:BA51"/>
    <mergeCell ref="E57:R57"/>
    <mergeCell ref="E53:R53"/>
    <mergeCell ref="AX53:AY53"/>
    <mergeCell ref="AZ53:BA53"/>
    <mergeCell ref="BB53:BG62"/>
    <mergeCell ref="E54:R54"/>
    <mergeCell ref="AX54:AY54"/>
    <mergeCell ref="AZ54:BA54"/>
    <mergeCell ref="E55:R55"/>
    <mergeCell ref="AX55:BA62"/>
    <mergeCell ref="E56:R56"/>
    <mergeCell ref="A58:I62"/>
    <mergeCell ref="J58:R58"/>
    <mergeCell ref="J59:R59"/>
    <mergeCell ref="J60:R60"/>
    <mergeCell ref="J61:R61"/>
    <mergeCell ref="J62:R62"/>
    <mergeCell ref="A49:A51"/>
    <mergeCell ref="B49:F51"/>
    <mergeCell ref="H49:I51"/>
  </mergeCells>
  <phoneticPr fontId="11"/>
  <dataValidations count="5">
    <dataValidation type="list" allowBlank="1" showInputMessage="1" showErrorMessage="1" sqref="H16:I52">
      <formula1>"Ａ,Ｂ,Ｃ,Ｄ"</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S16:AW16 S49:AW49 S19:AW19 S22:AW22 S25:AW25 S28:AW28 S31:AW31 S34:AW34 S37:AW37 S40:AW40 S43:AW43 S46:AW46">
      <formula1>"a,b,c,d,e,f,g,h,I,j,k,l,m,n,o,p,q,r,s,t,u,v,w,x,y,z,休,‐"</formula1>
    </dataValidation>
    <dataValidation type="list" allowBlank="1" showInputMessage="1" showErrorMessage="1" sqref="BB5 BA6">
      <formula1>"予定,実績,予定・実績"</formula1>
    </dataValidation>
    <dataValidation type="list" allowBlank="1" showInputMessage="1" showErrorMessage="1" sqref="BB4:BD4">
      <formula1>"４週,暦月"</formula1>
    </dataValidation>
  </dataValidations>
  <printOptions horizontalCentered="1"/>
  <pageMargins left="0.39370078740157483" right="0.78740157480314965" top="0.38" bottom="0.23" header="0.28000000000000003" footer="0.28999999999999998"/>
  <pageSetup paperSize="9" scale="3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42"/>
  <sheetViews>
    <sheetView view="pageBreakPreview" topLeftCell="A37" zoomScale="55" zoomScaleNormal="55" zoomScaleSheetLayoutView="55" workbookViewId="0">
      <selection activeCell="M2" sqref="M2"/>
    </sheetView>
  </sheetViews>
  <sheetFormatPr defaultColWidth="9" defaultRowHeight="36" customHeight="1" x14ac:dyDescent="0.8"/>
  <cols>
    <col min="1" max="1" width="1.83203125" style="182" customWidth="1"/>
    <col min="2" max="2" width="6" style="182" customWidth="1"/>
    <col min="3" max="3" width="10.58203125" style="182" customWidth="1"/>
    <col min="4" max="4" width="3.5" style="182" customWidth="1"/>
    <col min="5" max="5" width="15.75" style="182" customWidth="1"/>
    <col min="6" max="6" width="3.5" style="182" customWidth="1"/>
    <col min="7" max="7" width="15.75" style="182" customWidth="1"/>
    <col min="8" max="8" width="3.5" style="182" customWidth="1"/>
    <col min="9" max="9" width="15.75" style="182" customWidth="1"/>
    <col min="10" max="10" width="3.5" style="182" customWidth="1"/>
    <col min="11" max="11" width="15.75" style="182" customWidth="1"/>
    <col min="12" max="12" width="3.5" style="182" customWidth="1"/>
    <col min="13" max="13" width="15.75" style="182" customWidth="1"/>
    <col min="14" max="14" width="3.5" style="182" customWidth="1"/>
    <col min="15" max="15" width="15.75" style="182" customWidth="1"/>
    <col min="16" max="16" width="3.5" style="182" customWidth="1"/>
    <col min="17" max="17" width="15.75" style="182" customWidth="1"/>
    <col min="18" max="18" width="3.5" style="182" customWidth="1"/>
    <col min="19" max="19" width="15.75" style="182" customWidth="1"/>
    <col min="20" max="20" width="3.5" style="182" customWidth="1"/>
    <col min="21" max="21" width="15.75" style="182" customWidth="1"/>
    <col min="22" max="22" width="3.33203125" style="182" customWidth="1"/>
    <col min="23" max="23" width="48.08203125" style="182" customWidth="1"/>
    <col min="24" max="16384" width="9" style="182"/>
  </cols>
  <sheetData>
    <row r="1" spans="2:23" s="183" customFormat="1" ht="26.25" customHeight="1" x14ac:dyDescent="0.8">
      <c r="B1" s="190" t="s">
        <v>269</v>
      </c>
    </row>
    <row r="2" spans="2:23" s="183" customFormat="1" ht="26.25" customHeight="1" x14ac:dyDescent="0.8">
      <c r="B2" s="183" t="s">
        <v>270</v>
      </c>
    </row>
    <row r="3" spans="2:23" s="183" customFormat="1" ht="26.25" customHeight="1" x14ac:dyDescent="0.8">
      <c r="B3" s="190" t="s">
        <v>271</v>
      </c>
      <c r="C3" s="190"/>
      <c r="D3" s="190"/>
      <c r="E3" s="190" t="s">
        <v>272</v>
      </c>
      <c r="F3" s="190"/>
      <c r="G3" s="190"/>
      <c r="H3" s="190"/>
      <c r="I3" s="190"/>
      <c r="J3" s="190"/>
      <c r="K3" s="190"/>
      <c r="L3" s="190"/>
      <c r="M3" s="190"/>
      <c r="N3" s="190"/>
      <c r="O3" s="190"/>
    </row>
    <row r="4" spans="2:23" ht="26.25" customHeight="1" x14ac:dyDescent="0.8">
      <c r="E4" s="914" t="s">
        <v>273</v>
      </c>
      <c r="F4" s="915"/>
      <c r="G4" s="915"/>
      <c r="H4" s="915"/>
      <c r="I4" s="915"/>
      <c r="J4" s="915"/>
      <c r="K4" s="916"/>
      <c r="M4" s="918" t="s">
        <v>274</v>
      </c>
      <c r="N4" s="918"/>
      <c r="O4" s="918"/>
      <c r="P4" s="186"/>
      <c r="Q4" s="918" t="s">
        <v>275</v>
      </c>
      <c r="R4" s="918"/>
      <c r="S4" s="918"/>
      <c r="T4" s="918"/>
      <c r="U4" s="918"/>
      <c r="W4" s="917" t="s">
        <v>276</v>
      </c>
    </row>
    <row r="5" spans="2:23" ht="26.25" customHeight="1" x14ac:dyDescent="0.8">
      <c r="B5" s="182" t="s">
        <v>277</v>
      </c>
      <c r="C5" s="182" t="s">
        <v>278</v>
      </c>
      <c r="E5" s="182" t="s">
        <v>279</v>
      </c>
      <c r="G5" s="182" t="s">
        <v>280</v>
      </c>
      <c r="I5" s="182" t="s">
        <v>281</v>
      </c>
      <c r="K5" s="182" t="s">
        <v>273</v>
      </c>
      <c r="M5" s="182" t="s">
        <v>282</v>
      </c>
      <c r="O5" s="182" t="s">
        <v>283</v>
      </c>
      <c r="Q5" s="182" t="s">
        <v>282</v>
      </c>
      <c r="S5" s="182" t="s">
        <v>283</v>
      </c>
      <c r="U5" s="182" t="s">
        <v>273</v>
      </c>
      <c r="W5" s="917"/>
    </row>
    <row r="6" spans="2:23" ht="26.25" customHeight="1" x14ac:dyDescent="0.8">
      <c r="B6" s="182">
        <v>1</v>
      </c>
      <c r="C6" s="256" t="s">
        <v>284</v>
      </c>
      <c r="D6" s="182" t="s">
        <v>285</v>
      </c>
      <c r="E6" s="188">
        <v>0.35416666666666669</v>
      </c>
      <c r="F6" s="182" t="s">
        <v>264</v>
      </c>
      <c r="G6" s="188">
        <v>0.375</v>
      </c>
      <c r="H6" s="182" t="s">
        <v>286</v>
      </c>
      <c r="I6" s="188">
        <v>0</v>
      </c>
      <c r="J6" s="182" t="s">
        <v>287</v>
      </c>
      <c r="K6" s="256">
        <f>(G6-E6-I6)*24</f>
        <v>0.49999999999999956</v>
      </c>
      <c r="M6" s="188">
        <v>0.36458333333333331</v>
      </c>
      <c r="N6" s="182" t="s">
        <v>264</v>
      </c>
      <c r="O6" s="188">
        <v>0.375</v>
      </c>
      <c r="Q6" s="185">
        <f>IF(E6&lt;M6,M6,E6)</f>
        <v>0.36458333333333331</v>
      </c>
      <c r="R6" s="182" t="s">
        <v>264</v>
      </c>
      <c r="S6" s="185">
        <f>IF(G6&gt;O6,O6,G6)</f>
        <v>0.375</v>
      </c>
      <c r="U6" s="256">
        <f>(S6-Q6)*24</f>
        <v>0.25000000000000044</v>
      </c>
      <c r="W6" s="187"/>
    </row>
    <row r="7" spans="2:23" ht="26.25" customHeight="1" x14ac:dyDescent="0.8">
      <c r="B7" s="182">
        <v>2</v>
      </c>
      <c r="C7" s="256" t="s">
        <v>288</v>
      </c>
      <c r="D7" s="182" t="s">
        <v>285</v>
      </c>
      <c r="E7" s="188">
        <v>0.375</v>
      </c>
      <c r="F7" s="182" t="s">
        <v>264</v>
      </c>
      <c r="G7" s="188">
        <v>0.52083333333333337</v>
      </c>
      <c r="H7" s="182" t="s">
        <v>286</v>
      </c>
      <c r="I7" s="188">
        <v>0</v>
      </c>
      <c r="J7" s="182" t="s">
        <v>287</v>
      </c>
      <c r="K7" s="256">
        <f>(G7-E7-I7)*24</f>
        <v>3.5000000000000009</v>
      </c>
      <c r="M7" s="188">
        <v>0.375</v>
      </c>
      <c r="N7" s="182" t="s">
        <v>264</v>
      </c>
      <c r="O7" s="188">
        <v>0.51041666666666663</v>
      </c>
      <c r="Q7" s="185">
        <f t="shared" ref="Q7:Q35" si="0">IF(E7&lt;M7,M7,E7)</f>
        <v>0.375</v>
      </c>
      <c r="R7" s="182" t="s">
        <v>264</v>
      </c>
      <c r="S7" s="185">
        <f t="shared" ref="S7:S35" si="1">IF(G7&gt;O7,O7,G7)</f>
        <v>0.51041666666666663</v>
      </c>
      <c r="U7" s="256">
        <f t="shared" ref="U7:U35" si="2">(S7-Q7)*24</f>
        <v>3.2499999999999991</v>
      </c>
      <c r="W7" s="187"/>
    </row>
    <row r="8" spans="2:23" ht="26.25" customHeight="1" x14ac:dyDescent="0.8">
      <c r="B8" s="182">
        <v>3</v>
      </c>
      <c r="C8" s="256" t="s">
        <v>289</v>
      </c>
      <c r="D8" s="182" t="s">
        <v>285</v>
      </c>
      <c r="E8" s="188">
        <v>0.35416666666666669</v>
      </c>
      <c r="F8" s="182" t="s">
        <v>264</v>
      </c>
      <c r="G8" s="188">
        <v>0.52083333333333337</v>
      </c>
      <c r="H8" s="182" t="s">
        <v>286</v>
      </c>
      <c r="I8" s="188">
        <v>0</v>
      </c>
      <c r="J8" s="182" t="s">
        <v>287</v>
      </c>
      <c r="K8" s="256">
        <f t="shared" ref="K8:K35" si="3">(G8-E8-I8)*24</f>
        <v>4</v>
      </c>
      <c r="M8" s="188">
        <v>0.36458333333333331</v>
      </c>
      <c r="N8" s="182" t="s">
        <v>264</v>
      </c>
      <c r="O8" s="188">
        <v>0.51041666666666663</v>
      </c>
      <c r="Q8" s="185">
        <f t="shared" si="0"/>
        <v>0.36458333333333331</v>
      </c>
      <c r="R8" s="182" t="s">
        <v>264</v>
      </c>
      <c r="S8" s="185">
        <f t="shared" si="1"/>
        <v>0.51041666666666663</v>
      </c>
      <c r="U8" s="256">
        <f t="shared" si="2"/>
        <v>3.4999999999999996</v>
      </c>
      <c r="W8" s="187"/>
    </row>
    <row r="9" spans="2:23" ht="26.25" customHeight="1" x14ac:dyDescent="0.8">
      <c r="B9" s="182">
        <v>4</v>
      </c>
      <c r="C9" s="256" t="s">
        <v>290</v>
      </c>
      <c r="D9" s="182" t="s">
        <v>285</v>
      </c>
      <c r="E9" s="188">
        <v>0.35416666666666669</v>
      </c>
      <c r="F9" s="182" t="s">
        <v>264</v>
      </c>
      <c r="G9" s="188">
        <v>0.4375</v>
      </c>
      <c r="H9" s="182" t="s">
        <v>286</v>
      </c>
      <c r="I9" s="188">
        <v>0</v>
      </c>
      <c r="J9" s="182" t="s">
        <v>287</v>
      </c>
      <c r="K9" s="256">
        <f t="shared" si="3"/>
        <v>1.9999999999999996</v>
      </c>
      <c r="M9" s="188">
        <v>0.36458333333333331</v>
      </c>
      <c r="N9" s="182" t="s">
        <v>264</v>
      </c>
      <c r="O9" s="188">
        <v>0.4375</v>
      </c>
      <c r="Q9" s="185">
        <f t="shared" si="0"/>
        <v>0.36458333333333331</v>
      </c>
      <c r="R9" s="182" t="s">
        <v>264</v>
      </c>
      <c r="S9" s="185">
        <f t="shared" si="1"/>
        <v>0.4375</v>
      </c>
      <c r="U9" s="256">
        <f t="shared" si="2"/>
        <v>1.7500000000000004</v>
      </c>
      <c r="W9" s="187"/>
    </row>
    <row r="10" spans="2:23" ht="26.25" customHeight="1" x14ac:dyDescent="0.8">
      <c r="B10" s="182">
        <v>5</v>
      </c>
      <c r="C10" s="256" t="s">
        <v>291</v>
      </c>
      <c r="D10" s="182" t="s">
        <v>285</v>
      </c>
      <c r="E10" s="188">
        <v>0.4375</v>
      </c>
      <c r="F10" s="182" t="s">
        <v>264</v>
      </c>
      <c r="G10" s="188">
        <v>0.52083333333333337</v>
      </c>
      <c r="H10" s="182" t="s">
        <v>286</v>
      </c>
      <c r="I10" s="188">
        <v>0</v>
      </c>
      <c r="J10" s="182" t="s">
        <v>287</v>
      </c>
      <c r="K10" s="256">
        <f t="shared" si="3"/>
        <v>2.0000000000000009</v>
      </c>
      <c r="M10" s="188">
        <v>0.4375</v>
      </c>
      <c r="N10" s="182" t="s">
        <v>264</v>
      </c>
      <c r="O10" s="188">
        <v>0.51041666666666663</v>
      </c>
      <c r="Q10" s="185">
        <f t="shared" si="0"/>
        <v>0.4375</v>
      </c>
      <c r="R10" s="182" t="s">
        <v>264</v>
      </c>
      <c r="S10" s="185">
        <f t="shared" si="1"/>
        <v>0.51041666666666663</v>
      </c>
      <c r="U10" s="256">
        <f t="shared" si="2"/>
        <v>1.7499999999999991</v>
      </c>
      <c r="W10" s="187"/>
    </row>
    <row r="11" spans="2:23" ht="26.25" customHeight="1" x14ac:dyDescent="0.8">
      <c r="B11" s="182">
        <v>6</v>
      </c>
      <c r="C11" s="256" t="s">
        <v>292</v>
      </c>
      <c r="D11" s="182" t="s">
        <v>285</v>
      </c>
      <c r="E11" s="188">
        <v>0.5625</v>
      </c>
      <c r="F11" s="182" t="s">
        <v>264</v>
      </c>
      <c r="G11" s="188">
        <v>0.58333333333333337</v>
      </c>
      <c r="H11" s="182" t="s">
        <v>286</v>
      </c>
      <c r="I11" s="188">
        <v>0</v>
      </c>
      <c r="J11" s="182" t="s">
        <v>287</v>
      </c>
      <c r="K11" s="256">
        <f t="shared" si="3"/>
        <v>0.50000000000000089</v>
      </c>
      <c r="M11" s="188">
        <v>0.57291666666666663</v>
      </c>
      <c r="N11" s="182" t="s">
        <v>264</v>
      </c>
      <c r="O11" s="188">
        <v>0.58333333333333337</v>
      </c>
      <c r="Q11" s="185">
        <f t="shared" si="0"/>
        <v>0.57291666666666663</v>
      </c>
      <c r="R11" s="182" t="s">
        <v>264</v>
      </c>
      <c r="S11" s="185">
        <f>IF(G11&gt;O11,O11,G11)</f>
        <v>0.58333333333333337</v>
      </c>
      <c r="U11" s="256">
        <f>(S11-Q11)*24</f>
        <v>0.25000000000000178</v>
      </c>
      <c r="W11" s="187"/>
    </row>
    <row r="12" spans="2:23" ht="26.25" customHeight="1" x14ac:dyDescent="0.8">
      <c r="B12" s="182">
        <v>7</v>
      </c>
      <c r="C12" s="256" t="s">
        <v>293</v>
      </c>
      <c r="D12" s="182" t="s">
        <v>285</v>
      </c>
      <c r="E12" s="188">
        <v>0.58333333333333337</v>
      </c>
      <c r="F12" s="182" t="s">
        <v>264</v>
      </c>
      <c r="G12" s="188">
        <v>0.72916666666666663</v>
      </c>
      <c r="H12" s="182" t="s">
        <v>286</v>
      </c>
      <c r="I12" s="188">
        <v>0</v>
      </c>
      <c r="J12" s="182" t="s">
        <v>287</v>
      </c>
      <c r="K12" s="256">
        <f t="shared" si="3"/>
        <v>3.4999999999999982</v>
      </c>
      <c r="M12" s="188">
        <v>0.58333333333333337</v>
      </c>
      <c r="N12" s="182" t="s">
        <v>264</v>
      </c>
      <c r="O12" s="188">
        <v>0.71875</v>
      </c>
      <c r="Q12" s="185">
        <f t="shared" si="0"/>
        <v>0.58333333333333337</v>
      </c>
      <c r="R12" s="182" t="s">
        <v>264</v>
      </c>
      <c r="S12" s="185">
        <f t="shared" si="1"/>
        <v>0.71875</v>
      </c>
      <c r="U12" s="256">
        <f t="shared" si="2"/>
        <v>3.2499999999999991</v>
      </c>
      <c r="W12" s="187"/>
    </row>
    <row r="13" spans="2:23" ht="26.25" customHeight="1" x14ac:dyDescent="0.8">
      <c r="B13" s="182">
        <v>8</v>
      </c>
      <c r="C13" s="256" t="s">
        <v>294</v>
      </c>
      <c r="D13" s="182" t="s">
        <v>285</v>
      </c>
      <c r="E13" s="188">
        <v>0.5625</v>
      </c>
      <c r="F13" s="182" t="s">
        <v>264</v>
      </c>
      <c r="G13" s="188">
        <v>0.72916666666666663</v>
      </c>
      <c r="H13" s="182" t="s">
        <v>286</v>
      </c>
      <c r="I13" s="188">
        <v>0</v>
      </c>
      <c r="J13" s="182" t="s">
        <v>287</v>
      </c>
      <c r="K13" s="256">
        <f t="shared" si="3"/>
        <v>3.9999999999999991</v>
      </c>
      <c r="M13" s="188">
        <v>0.57291666666666663</v>
      </c>
      <c r="N13" s="182" t="s">
        <v>264</v>
      </c>
      <c r="O13" s="188">
        <v>0.71875</v>
      </c>
      <c r="Q13" s="185">
        <f t="shared" si="0"/>
        <v>0.57291666666666663</v>
      </c>
      <c r="R13" s="182" t="s">
        <v>264</v>
      </c>
      <c r="S13" s="185">
        <f t="shared" si="1"/>
        <v>0.71875</v>
      </c>
      <c r="U13" s="256">
        <f t="shared" si="2"/>
        <v>3.5000000000000009</v>
      </c>
      <c r="W13" s="187"/>
    </row>
    <row r="14" spans="2:23" ht="26.25" customHeight="1" x14ac:dyDescent="0.8">
      <c r="B14" s="182">
        <v>9</v>
      </c>
      <c r="C14" s="256" t="s">
        <v>295</v>
      </c>
      <c r="D14" s="182" t="s">
        <v>285</v>
      </c>
      <c r="E14" s="188">
        <v>0.5625</v>
      </c>
      <c r="F14" s="182" t="s">
        <v>264</v>
      </c>
      <c r="G14" s="188">
        <v>0.64583333333333337</v>
      </c>
      <c r="H14" s="182" t="s">
        <v>286</v>
      </c>
      <c r="I14" s="188">
        <v>0</v>
      </c>
      <c r="J14" s="182" t="s">
        <v>287</v>
      </c>
      <c r="K14" s="256">
        <f t="shared" si="3"/>
        <v>2.0000000000000009</v>
      </c>
      <c r="M14" s="188">
        <v>0.57291666666666663</v>
      </c>
      <c r="N14" s="182" t="s">
        <v>264</v>
      </c>
      <c r="O14" s="188">
        <v>0.64583333333333337</v>
      </c>
      <c r="Q14" s="185">
        <f t="shared" si="0"/>
        <v>0.57291666666666663</v>
      </c>
      <c r="R14" s="182" t="s">
        <v>264</v>
      </c>
      <c r="S14" s="185">
        <f t="shared" si="1"/>
        <v>0.64583333333333337</v>
      </c>
      <c r="U14" s="256">
        <f t="shared" si="2"/>
        <v>1.7500000000000018</v>
      </c>
      <c r="W14" s="187"/>
    </row>
    <row r="15" spans="2:23" ht="26.25" customHeight="1" x14ac:dyDescent="0.8">
      <c r="B15" s="182">
        <v>10</v>
      </c>
      <c r="C15" s="256" t="s">
        <v>296</v>
      </c>
      <c r="D15" s="182" t="s">
        <v>285</v>
      </c>
      <c r="E15" s="187"/>
      <c r="F15" s="182" t="s">
        <v>264</v>
      </c>
      <c r="G15" s="187"/>
      <c r="H15" s="182" t="s">
        <v>286</v>
      </c>
      <c r="I15" s="188">
        <v>0</v>
      </c>
      <c r="J15" s="182" t="s">
        <v>287</v>
      </c>
      <c r="K15" s="256">
        <f t="shared" si="3"/>
        <v>0</v>
      </c>
      <c r="M15" s="187"/>
      <c r="N15" s="182" t="s">
        <v>264</v>
      </c>
      <c r="O15" s="187"/>
      <c r="Q15" s="185">
        <f t="shared" si="0"/>
        <v>0</v>
      </c>
      <c r="R15" s="182" t="s">
        <v>264</v>
      </c>
      <c r="S15" s="185">
        <f t="shared" si="1"/>
        <v>0</v>
      </c>
      <c r="U15" s="256">
        <f t="shared" si="2"/>
        <v>0</v>
      </c>
      <c r="W15" s="187"/>
    </row>
    <row r="16" spans="2:23" ht="26.25" customHeight="1" x14ac:dyDescent="0.8">
      <c r="B16" s="182">
        <v>11</v>
      </c>
      <c r="C16" s="256" t="s">
        <v>297</v>
      </c>
      <c r="D16" s="182" t="s">
        <v>285</v>
      </c>
      <c r="E16" s="187"/>
      <c r="F16" s="182" t="s">
        <v>264</v>
      </c>
      <c r="G16" s="187"/>
      <c r="H16" s="182" t="s">
        <v>286</v>
      </c>
      <c r="I16" s="188">
        <v>0</v>
      </c>
      <c r="J16" s="182" t="s">
        <v>287</v>
      </c>
      <c r="K16" s="256">
        <f t="shared" si="3"/>
        <v>0</v>
      </c>
      <c r="M16" s="187"/>
      <c r="N16" s="182" t="s">
        <v>264</v>
      </c>
      <c r="O16" s="187"/>
      <c r="Q16" s="185">
        <f t="shared" si="0"/>
        <v>0</v>
      </c>
      <c r="R16" s="182" t="s">
        <v>264</v>
      </c>
      <c r="S16" s="185">
        <f t="shared" si="1"/>
        <v>0</v>
      </c>
      <c r="U16" s="256">
        <f t="shared" si="2"/>
        <v>0</v>
      </c>
      <c r="W16" s="187"/>
    </row>
    <row r="17" spans="2:23" ht="26.25" customHeight="1" x14ac:dyDescent="0.8">
      <c r="B17" s="182">
        <v>12</v>
      </c>
      <c r="C17" s="256" t="s">
        <v>298</v>
      </c>
      <c r="D17" s="182" t="s">
        <v>285</v>
      </c>
      <c r="E17" s="187"/>
      <c r="F17" s="182" t="s">
        <v>264</v>
      </c>
      <c r="G17" s="187"/>
      <c r="H17" s="182" t="s">
        <v>286</v>
      </c>
      <c r="I17" s="188">
        <v>0</v>
      </c>
      <c r="J17" s="182" t="s">
        <v>287</v>
      </c>
      <c r="K17" s="256">
        <f t="shared" si="3"/>
        <v>0</v>
      </c>
      <c r="M17" s="187"/>
      <c r="N17" s="182" t="s">
        <v>264</v>
      </c>
      <c r="O17" s="187"/>
      <c r="Q17" s="185">
        <f t="shared" si="0"/>
        <v>0</v>
      </c>
      <c r="R17" s="182" t="s">
        <v>264</v>
      </c>
      <c r="S17" s="185">
        <f t="shared" si="1"/>
        <v>0</v>
      </c>
      <c r="U17" s="256">
        <f t="shared" si="2"/>
        <v>0</v>
      </c>
      <c r="W17" s="187"/>
    </row>
    <row r="18" spans="2:23" ht="26.25" customHeight="1" x14ac:dyDescent="0.8">
      <c r="B18" s="182">
        <v>13</v>
      </c>
      <c r="C18" s="256" t="s">
        <v>299</v>
      </c>
      <c r="D18" s="182" t="s">
        <v>285</v>
      </c>
      <c r="E18" s="187"/>
      <c r="F18" s="182" t="s">
        <v>264</v>
      </c>
      <c r="G18" s="187"/>
      <c r="H18" s="182" t="s">
        <v>286</v>
      </c>
      <c r="I18" s="188">
        <v>0</v>
      </c>
      <c r="J18" s="182" t="s">
        <v>287</v>
      </c>
      <c r="K18" s="256">
        <f t="shared" si="3"/>
        <v>0</v>
      </c>
      <c r="M18" s="187"/>
      <c r="N18" s="182" t="s">
        <v>264</v>
      </c>
      <c r="O18" s="187"/>
      <c r="Q18" s="185">
        <f t="shared" si="0"/>
        <v>0</v>
      </c>
      <c r="R18" s="182" t="s">
        <v>264</v>
      </c>
      <c r="S18" s="185">
        <f t="shared" si="1"/>
        <v>0</v>
      </c>
      <c r="U18" s="256">
        <f t="shared" si="2"/>
        <v>0</v>
      </c>
      <c r="W18" s="187"/>
    </row>
    <row r="19" spans="2:23" ht="26.25" customHeight="1" x14ac:dyDescent="0.8">
      <c r="B19" s="182">
        <v>14</v>
      </c>
      <c r="C19" s="256" t="s">
        <v>300</v>
      </c>
      <c r="D19" s="182" t="s">
        <v>285</v>
      </c>
      <c r="E19" s="187"/>
      <c r="F19" s="182" t="s">
        <v>264</v>
      </c>
      <c r="G19" s="187"/>
      <c r="H19" s="182" t="s">
        <v>286</v>
      </c>
      <c r="I19" s="188">
        <v>0</v>
      </c>
      <c r="J19" s="182" t="s">
        <v>287</v>
      </c>
      <c r="K19" s="256">
        <f t="shared" si="3"/>
        <v>0</v>
      </c>
      <c r="M19" s="187"/>
      <c r="N19" s="182" t="s">
        <v>264</v>
      </c>
      <c r="O19" s="187"/>
      <c r="Q19" s="185">
        <f t="shared" si="0"/>
        <v>0</v>
      </c>
      <c r="R19" s="182" t="s">
        <v>264</v>
      </c>
      <c r="S19" s="185">
        <f t="shared" si="1"/>
        <v>0</v>
      </c>
      <c r="U19" s="256">
        <f t="shared" si="2"/>
        <v>0</v>
      </c>
      <c r="W19" s="187"/>
    </row>
    <row r="20" spans="2:23" ht="26.25" customHeight="1" x14ac:dyDescent="0.8">
      <c r="B20" s="182">
        <v>15</v>
      </c>
      <c r="C20" s="256" t="s">
        <v>301</v>
      </c>
      <c r="D20" s="182" t="s">
        <v>285</v>
      </c>
      <c r="E20" s="187"/>
      <c r="F20" s="182" t="s">
        <v>264</v>
      </c>
      <c r="G20" s="187"/>
      <c r="H20" s="182" t="s">
        <v>286</v>
      </c>
      <c r="I20" s="188">
        <v>0</v>
      </c>
      <c r="J20" s="182" t="s">
        <v>287</v>
      </c>
      <c r="K20" s="256">
        <f t="shared" si="3"/>
        <v>0</v>
      </c>
      <c r="M20" s="187"/>
      <c r="N20" s="182" t="s">
        <v>264</v>
      </c>
      <c r="O20" s="187"/>
      <c r="Q20" s="185">
        <f t="shared" si="0"/>
        <v>0</v>
      </c>
      <c r="R20" s="182" t="s">
        <v>264</v>
      </c>
      <c r="S20" s="185">
        <f t="shared" si="1"/>
        <v>0</v>
      </c>
      <c r="U20" s="256">
        <f t="shared" si="2"/>
        <v>0</v>
      </c>
      <c r="W20" s="187"/>
    </row>
    <row r="21" spans="2:23" ht="26.25" customHeight="1" x14ac:dyDescent="0.8">
      <c r="B21" s="182">
        <v>16</v>
      </c>
      <c r="C21" s="256" t="s">
        <v>302</v>
      </c>
      <c r="D21" s="182" t="s">
        <v>285</v>
      </c>
      <c r="E21" s="187"/>
      <c r="F21" s="182" t="s">
        <v>264</v>
      </c>
      <c r="G21" s="187"/>
      <c r="H21" s="182" t="s">
        <v>286</v>
      </c>
      <c r="I21" s="188">
        <v>0</v>
      </c>
      <c r="J21" s="182" t="s">
        <v>287</v>
      </c>
      <c r="K21" s="256">
        <f t="shared" si="3"/>
        <v>0</v>
      </c>
      <c r="M21" s="187"/>
      <c r="N21" s="182" t="s">
        <v>264</v>
      </c>
      <c r="O21" s="187"/>
      <c r="Q21" s="185">
        <f t="shared" si="0"/>
        <v>0</v>
      </c>
      <c r="R21" s="182" t="s">
        <v>264</v>
      </c>
      <c r="S21" s="185">
        <f t="shared" si="1"/>
        <v>0</v>
      </c>
      <c r="U21" s="256">
        <f t="shared" si="2"/>
        <v>0</v>
      </c>
      <c r="W21" s="187"/>
    </row>
    <row r="22" spans="2:23" ht="26.25" customHeight="1" x14ac:dyDescent="0.8">
      <c r="B22" s="182">
        <v>17</v>
      </c>
      <c r="C22" s="256" t="s">
        <v>303</v>
      </c>
      <c r="D22" s="182" t="s">
        <v>285</v>
      </c>
      <c r="E22" s="187"/>
      <c r="F22" s="182" t="s">
        <v>264</v>
      </c>
      <c r="G22" s="187"/>
      <c r="H22" s="182" t="s">
        <v>286</v>
      </c>
      <c r="I22" s="188">
        <v>0</v>
      </c>
      <c r="J22" s="182" t="s">
        <v>287</v>
      </c>
      <c r="K22" s="256">
        <f t="shared" si="3"/>
        <v>0</v>
      </c>
      <c r="M22" s="187"/>
      <c r="N22" s="182" t="s">
        <v>264</v>
      </c>
      <c r="O22" s="187"/>
      <c r="Q22" s="185">
        <f t="shared" si="0"/>
        <v>0</v>
      </c>
      <c r="R22" s="182" t="s">
        <v>264</v>
      </c>
      <c r="S22" s="185">
        <f t="shared" si="1"/>
        <v>0</v>
      </c>
      <c r="U22" s="256">
        <f t="shared" si="2"/>
        <v>0</v>
      </c>
      <c r="W22" s="187"/>
    </row>
    <row r="23" spans="2:23" ht="26.25" customHeight="1" x14ac:dyDescent="0.8">
      <c r="B23" s="182">
        <v>18</v>
      </c>
      <c r="C23" s="256" t="s">
        <v>304</v>
      </c>
      <c r="D23" s="182" t="s">
        <v>285</v>
      </c>
      <c r="E23" s="187"/>
      <c r="F23" s="182" t="s">
        <v>264</v>
      </c>
      <c r="G23" s="187"/>
      <c r="H23" s="182" t="s">
        <v>286</v>
      </c>
      <c r="I23" s="188">
        <v>0</v>
      </c>
      <c r="J23" s="182" t="s">
        <v>287</v>
      </c>
      <c r="K23" s="256">
        <f t="shared" si="3"/>
        <v>0</v>
      </c>
      <c r="M23" s="187"/>
      <c r="N23" s="182" t="s">
        <v>264</v>
      </c>
      <c r="O23" s="187"/>
      <c r="Q23" s="185">
        <f t="shared" si="0"/>
        <v>0</v>
      </c>
      <c r="R23" s="182" t="s">
        <v>264</v>
      </c>
      <c r="S23" s="185">
        <f t="shared" si="1"/>
        <v>0</v>
      </c>
      <c r="U23" s="256">
        <f t="shared" si="2"/>
        <v>0</v>
      </c>
      <c r="W23" s="187"/>
    </row>
    <row r="24" spans="2:23" ht="26.25" customHeight="1" x14ac:dyDescent="0.8">
      <c r="B24" s="182">
        <v>19</v>
      </c>
      <c r="C24" s="256" t="s">
        <v>305</v>
      </c>
      <c r="D24" s="182" t="s">
        <v>285</v>
      </c>
      <c r="E24" s="187"/>
      <c r="F24" s="182" t="s">
        <v>264</v>
      </c>
      <c r="G24" s="187"/>
      <c r="H24" s="182" t="s">
        <v>286</v>
      </c>
      <c r="I24" s="188">
        <v>0</v>
      </c>
      <c r="J24" s="182" t="s">
        <v>287</v>
      </c>
      <c r="K24" s="256">
        <f t="shared" si="3"/>
        <v>0</v>
      </c>
      <c r="M24" s="187"/>
      <c r="N24" s="182" t="s">
        <v>264</v>
      </c>
      <c r="O24" s="187"/>
      <c r="Q24" s="185">
        <f t="shared" si="0"/>
        <v>0</v>
      </c>
      <c r="R24" s="182" t="s">
        <v>264</v>
      </c>
      <c r="S24" s="185">
        <f t="shared" si="1"/>
        <v>0</v>
      </c>
      <c r="U24" s="256">
        <f t="shared" si="2"/>
        <v>0</v>
      </c>
      <c r="W24" s="187"/>
    </row>
    <row r="25" spans="2:23" ht="26.25" customHeight="1" x14ac:dyDescent="0.8">
      <c r="B25" s="182">
        <v>20</v>
      </c>
      <c r="C25" s="256" t="s">
        <v>306</v>
      </c>
      <c r="D25" s="182" t="s">
        <v>285</v>
      </c>
      <c r="E25" s="187"/>
      <c r="F25" s="182" t="s">
        <v>264</v>
      </c>
      <c r="G25" s="187"/>
      <c r="H25" s="182" t="s">
        <v>286</v>
      </c>
      <c r="I25" s="188">
        <v>0</v>
      </c>
      <c r="J25" s="182" t="s">
        <v>287</v>
      </c>
      <c r="K25" s="256">
        <f t="shared" si="3"/>
        <v>0</v>
      </c>
      <c r="M25" s="187"/>
      <c r="N25" s="182" t="s">
        <v>264</v>
      </c>
      <c r="O25" s="187"/>
      <c r="Q25" s="185">
        <f t="shared" si="0"/>
        <v>0</v>
      </c>
      <c r="R25" s="182" t="s">
        <v>264</v>
      </c>
      <c r="S25" s="185">
        <f t="shared" si="1"/>
        <v>0</v>
      </c>
      <c r="U25" s="256">
        <f t="shared" si="2"/>
        <v>0</v>
      </c>
      <c r="W25" s="187"/>
    </row>
    <row r="26" spans="2:23" ht="26.25" customHeight="1" x14ac:dyDescent="0.8">
      <c r="B26" s="182">
        <v>21</v>
      </c>
      <c r="C26" s="256" t="s">
        <v>307</v>
      </c>
      <c r="D26" s="182" t="s">
        <v>285</v>
      </c>
      <c r="E26" s="187"/>
      <c r="F26" s="182" t="s">
        <v>264</v>
      </c>
      <c r="G26" s="187"/>
      <c r="H26" s="182" t="s">
        <v>286</v>
      </c>
      <c r="I26" s="187"/>
      <c r="J26" s="182" t="s">
        <v>287</v>
      </c>
      <c r="K26" s="256">
        <f t="shared" si="3"/>
        <v>0</v>
      </c>
      <c r="M26" s="187"/>
      <c r="N26" s="182" t="s">
        <v>264</v>
      </c>
      <c r="O26" s="187"/>
      <c r="Q26" s="185">
        <f t="shared" si="0"/>
        <v>0</v>
      </c>
      <c r="R26" s="182" t="s">
        <v>264</v>
      </c>
      <c r="S26" s="185">
        <f t="shared" si="1"/>
        <v>0</v>
      </c>
      <c r="U26" s="256">
        <f t="shared" si="2"/>
        <v>0</v>
      </c>
      <c r="W26" s="187"/>
    </row>
    <row r="27" spans="2:23" ht="26.25" customHeight="1" x14ac:dyDescent="0.8">
      <c r="B27" s="182">
        <v>22</v>
      </c>
      <c r="C27" s="256" t="s">
        <v>308</v>
      </c>
      <c r="D27" s="182" t="s">
        <v>285</v>
      </c>
      <c r="E27" s="187"/>
      <c r="F27" s="182" t="s">
        <v>264</v>
      </c>
      <c r="G27" s="187"/>
      <c r="H27" s="182" t="s">
        <v>286</v>
      </c>
      <c r="I27" s="187"/>
      <c r="J27" s="182" t="s">
        <v>287</v>
      </c>
      <c r="K27" s="256">
        <f t="shared" si="3"/>
        <v>0</v>
      </c>
      <c r="M27" s="187"/>
      <c r="N27" s="182" t="s">
        <v>264</v>
      </c>
      <c r="O27" s="187"/>
      <c r="Q27" s="185">
        <f t="shared" si="0"/>
        <v>0</v>
      </c>
      <c r="R27" s="182" t="s">
        <v>264</v>
      </c>
      <c r="S27" s="185">
        <f t="shared" si="1"/>
        <v>0</v>
      </c>
      <c r="U27" s="256">
        <f t="shared" si="2"/>
        <v>0</v>
      </c>
      <c r="W27" s="187"/>
    </row>
    <row r="28" spans="2:23" ht="26.25" customHeight="1" x14ac:dyDescent="0.8">
      <c r="B28" s="182">
        <v>23</v>
      </c>
      <c r="C28" s="256" t="s">
        <v>309</v>
      </c>
      <c r="D28" s="182" t="s">
        <v>285</v>
      </c>
      <c r="E28" s="187"/>
      <c r="F28" s="182" t="s">
        <v>264</v>
      </c>
      <c r="G28" s="187"/>
      <c r="H28" s="182" t="s">
        <v>286</v>
      </c>
      <c r="I28" s="187"/>
      <c r="J28" s="182" t="s">
        <v>287</v>
      </c>
      <c r="K28" s="256">
        <f t="shared" si="3"/>
        <v>0</v>
      </c>
      <c r="M28" s="187"/>
      <c r="N28" s="182" t="s">
        <v>264</v>
      </c>
      <c r="O28" s="187"/>
      <c r="Q28" s="185">
        <f t="shared" si="0"/>
        <v>0</v>
      </c>
      <c r="R28" s="182" t="s">
        <v>264</v>
      </c>
      <c r="S28" s="185">
        <f t="shared" si="1"/>
        <v>0</v>
      </c>
      <c r="U28" s="256">
        <f t="shared" si="2"/>
        <v>0</v>
      </c>
      <c r="W28" s="187"/>
    </row>
    <row r="29" spans="2:23" ht="26.25" customHeight="1" x14ac:dyDescent="0.8">
      <c r="B29" s="182">
        <v>24</v>
      </c>
      <c r="C29" s="256" t="s">
        <v>310</v>
      </c>
      <c r="D29" s="182" t="s">
        <v>285</v>
      </c>
      <c r="E29" s="187"/>
      <c r="F29" s="182" t="s">
        <v>264</v>
      </c>
      <c r="G29" s="187"/>
      <c r="H29" s="182" t="s">
        <v>286</v>
      </c>
      <c r="I29" s="187"/>
      <c r="J29" s="182" t="s">
        <v>287</v>
      </c>
      <c r="K29" s="256">
        <f t="shared" si="3"/>
        <v>0</v>
      </c>
      <c r="M29" s="187"/>
      <c r="N29" s="182" t="s">
        <v>264</v>
      </c>
      <c r="O29" s="187"/>
      <c r="Q29" s="185">
        <f t="shared" si="0"/>
        <v>0</v>
      </c>
      <c r="R29" s="182" t="s">
        <v>264</v>
      </c>
      <c r="S29" s="185">
        <f t="shared" si="1"/>
        <v>0</v>
      </c>
      <c r="U29" s="256">
        <f t="shared" si="2"/>
        <v>0</v>
      </c>
      <c r="W29" s="187"/>
    </row>
    <row r="30" spans="2:23" ht="26.25" customHeight="1" x14ac:dyDescent="0.8">
      <c r="B30" s="182">
        <v>25</v>
      </c>
      <c r="C30" s="256" t="s">
        <v>311</v>
      </c>
      <c r="D30" s="182" t="s">
        <v>285</v>
      </c>
      <c r="E30" s="187"/>
      <c r="F30" s="182" t="s">
        <v>264</v>
      </c>
      <c r="G30" s="187"/>
      <c r="H30" s="182" t="s">
        <v>286</v>
      </c>
      <c r="I30" s="187"/>
      <c r="J30" s="182" t="s">
        <v>287</v>
      </c>
      <c r="K30" s="256">
        <f t="shared" si="3"/>
        <v>0</v>
      </c>
      <c r="M30" s="187"/>
      <c r="N30" s="182" t="s">
        <v>264</v>
      </c>
      <c r="O30" s="187"/>
      <c r="Q30" s="185">
        <f t="shared" si="0"/>
        <v>0</v>
      </c>
      <c r="R30" s="182" t="s">
        <v>264</v>
      </c>
      <c r="S30" s="185">
        <f t="shared" si="1"/>
        <v>0</v>
      </c>
      <c r="U30" s="256">
        <f t="shared" si="2"/>
        <v>0</v>
      </c>
      <c r="W30" s="187"/>
    </row>
    <row r="31" spans="2:23" ht="26.25" customHeight="1" x14ac:dyDescent="0.8">
      <c r="B31" s="182">
        <v>26</v>
      </c>
      <c r="C31" s="256" t="s">
        <v>312</v>
      </c>
      <c r="D31" s="182" t="s">
        <v>285</v>
      </c>
      <c r="E31" s="187"/>
      <c r="F31" s="182" t="s">
        <v>264</v>
      </c>
      <c r="G31" s="187"/>
      <c r="H31" s="182" t="s">
        <v>286</v>
      </c>
      <c r="I31" s="187"/>
      <c r="J31" s="182" t="s">
        <v>287</v>
      </c>
      <c r="K31" s="256">
        <f t="shared" si="3"/>
        <v>0</v>
      </c>
      <c r="M31" s="187"/>
      <c r="N31" s="182" t="s">
        <v>264</v>
      </c>
      <c r="O31" s="187"/>
      <c r="Q31" s="185">
        <f t="shared" si="0"/>
        <v>0</v>
      </c>
      <c r="R31" s="182" t="s">
        <v>264</v>
      </c>
      <c r="S31" s="185">
        <f t="shared" si="1"/>
        <v>0</v>
      </c>
      <c r="U31" s="256">
        <f t="shared" si="2"/>
        <v>0</v>
      </c>
      <c r="W31" s="187"/>
    </row>
    <row r="32" spans="2:23" ht="26.25" customHeight="1" x14ac:dyDescent="0.8">
      <c r="B32" s="182">
        <v>27</v>
      </c>
      <c r="C32" s="256" t="s">
        <v>313</v>
      </c>
      <c r="D32" s="182" t="s">
        <v>285</v>
      </c>
      <c r="E32" s="187"/>
      <c r="F32" s="182" t="s">
        <v>264</v>
      </c>
      <c r="G32" s="187"/>
      <c r="H32" s="182" t="s">
        <v>286</v>
      </c>
      <c r="I32" s="187"/>
      <c r="J32" s="182" t="s">
        <v>287</v>
      </c>
      <c r="K32" s="256">
        <f t="shared" si="3"/>
        <v>0</v>
      </c>
      <c r="M32" s="187"/>
      <c r="N32" s="182" t="s">
        <v>264</v>
      </c>
      <c r="O32" s="187"/>
      <c r="Q32" s="185">
        <f t="shared" si="0"/>
        <v>0</v>
      </c>
      <c r="R32" s="182" t="s">
        <v>264</v>
      </c>
      <c r="S32" s="185">
        <f t="shared" si="1"/>
        <v>0</v>
      </c>
      <c r="U32" s="256">
        <f t="shared" si="2"/>
        <v>0</v>
      </c>
      <c r="W32" s="187" t="s">
        <v>314</v>
      </c>
    </row>
    <row r="33" spans="2:23" ht="26.25" customHeight="1" x14ac:dyDescent="0.8">
      <c r="B33" s="182">
        <v>28</v>
      </c>
      <c r="C33" s="256" t="s">
        <v>315</v>
      </c>
      <c r="D33" s="182" t="s">
        <v>285</v>
      </c>
      <c r="E33" s="187"/>
      <c r="F33" s="182" t="s">
        <v>264</v>
      </c>
      <c r="G33" s="187"/>
      <c r="H33" s="182" t="s">
        <v>286</v>
      </c>
      <c r="I33" s="187"/>
      <c r="J33" s="182" t="s">
        <v>287</v>
      </c>
      <c r="K33" s="256">
        <f t="shared" si="3"/>
        <v>0</v>
      </c>
      <c r="M33" s="187"/>
      <c r="N33" s="182" t="s">
        <v>264</v>
      </c>
      <c r="O33" s="187"/>
      <c r="Q33" s="185">
        <f t="shared" si="0"/>
        <v>0</v>
      </c>
      <c r="R33" s="182" t="s">
        <v>264</v>
      </c>
      <c r="S33" s="185">
        <f t="shared" si="1"/>
        <v>0</v>
      </c>
      <c r="U33" s="256">
        <f t="shared" si="2"/>
        <v>0</v>
      </c>
      <c r="W33" s="187"/>
    </row>
    <row r="34" spans="2:23" ht="26.25" customHeight="1" x14ac:dyDescent="0.8">
      <c r="B34" s="182">
        <v>29</v>
      </c>
      <c r="C34" s="256" t="s">
        <v>315</v>
      </c>
      <c r="D34" s="182" t="s">
        <v>285</v>
      </c>
      <c r="E34" s="187"/>
      <c r="F34" s="182" t="s">
        <v>264</v>
      </c>
      <c r="G34" s="187"/>
      <c r="H34" s="182" t="s">
        <v>286</v>
      </c>
      <c r="I34" s="187"/>
      <c r="J34" s="182" t="s">
        <v>287</v>
      </c>
      <c r="K34" s="256">
        <f t="shared" si="3"/>
        <v>0</v>
      </c>
      <c r="M34" s="187"/>
      <c r="N34" s="182" t="s">
        <v>264</v>
      </c>
      <c r="O34" s="187"/>
      <c r="Q34" s="185">
        <f t="shared" si="0"/>
        <v>0</v>
      </c>
      <c r="R34" s="182" t="s">
        <v>264</v>
      </c>
      <c r="S34" s="185">
        <f t="shared" si="1"/>
        <v>0</v>
      </c>
      <c r="U34" s="256">
        <f t="shared" si="2"/>
        <v>0</v>
      </c>
      <c r="W34" s="187"/>
    </row>
    <row r="35" spans="2:23" ht="26.25" customHeight="1" x14ac:dyDescent="0.8">
      <c r="B35" s="182">
        <v>30</v>
      </c>
      <c r="C35" s="256" t="s">
        <v>315</v>
      </c>
      <c r="D35" s="182" t="s">
        <v>285</v>
      </c>
      <c r="E35" s="187"/>
      <c r="F35" s="182" t="s">
        <v>264</v>
      </c>
      <c r="G35" s="187"/>
      <c r="H35" s="182" t="s">
        <v>286</v>
      </c>
      <c r="I35" s="187"/>
      <c r="J35" s="182" t="s">
        <v>287</v>
      </c>
      <c r="K35" s="256">
        <f t="shared" si="3"/>
        <v>0</v>
      </c>
      <c r="M35" s="187"/>
      <c r="N35" s="182" t="s">
        <v>264</v>
      </c>
      <c r="O35" s="187"/>
      <c r="Q35" s="185">
        <f t="shared" si="0"/>
        <v>0</v>
      </c>
      <c r="R35" s="182" t="s">
        <v>264</v>
      </c>
      <c r="S35" s="185">
        <f t="shared" si="1"/>
        <v>0</v>
      </c>
      <c r="U35" s="256">
        <f t="shared" si="2"/>
        <v>0</v>
      </c>
      <c r="W35" s="187"/>
    </row>
    <row r="36" spans="2:23" ht="26.25" customHeight="1" x14ac:dyDescent="0.8">
      <c r="G36" s="189"/>
    </row>
    <row r="37" spans="2:23" s="183" customFormat="1" ht="26.25" customHeight="1" x14ac:dyDescent="0.8">
      <c r="C37" s="183" t="s">
        <v>316</v>
      </c>
    </row>
    <row r="38" spans="2:23" s="183" customFormat="1" ht="26.25" customHeight="1" x14ac:dyDescent="0.8">
      <c r="C38" s="183" t="s">
        <v>317</v>
      </c>
    </row>
    <row r="39" spans="2:23" s="183" customFormat="1" ht="26.25" customHeight="1" x14ac:dyDescent="0.8">
      <c r="C39" s="183" t="s">
        <v>364</v>
      </c>
    </row>
    <row r="40" spans="2:23" s="183" customFormat="1" ht="26.25" customHeight="1" x14ac:dyDescent="0.8">
      <c r="C40" s="183" t="s">
        <v>319</v>
      </c>
    </row>
    <row r="41" spans="2:23" s="183" customFormat="1" ht="26.25" customHeight="1" x14ac:dyDescent="0.8">
      <c r="C41" s="183" t="s">
        <v>330</v>
      </c>
    </row>
    <row r="42" spans="2:23" s="183" customFormat="1" ht="26.25" customHeight="1" x14ac:dyDescent="0.8">
      <c r="C42" s="183" t="s">
        <v>331</v>
      </c>
    </row>
  </sheetData>
  <mergeCells count="4">
    <mergeCell ref="E4:K4"/>
    <mergeCell ref="M4:O4"/>
    <mergeCell ref="Q4:U4"/>
    <mergeCell ref="W4:W5"/>
  </mergeCells>
  <phoneticPr fontId="11"/>
  <pageMargins left="0.7" right="0.7" top="0.75" bottom="0.75" header="0.3" footer="0.3"/>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63"/>
  <sheetViews>
    <sheetView view="pageBreakPreview" zoomScale="78" zoomScaleNormal="100" zoomScaleSheetLayoutView="78" workbookViewId="0">
      <selection activeCell="W10" sqref="W10:AG10"/>
    </sheetView>
  </sheetViews>
  <sheetFormatPr defaultColWidth="2.58203125" defaultRowHeight="20.149999999999999" customHeight="1" x14ac:dyDescent="0.2"/>
  <cols>
    <col min="1" max="1" width="3.33203125" style="21" customWidth="1"/>
    <col min="2" max="7" width="2.83203125" style="21" customWidth="1"/>
    <col min="8" max="33" width="2.58203125" style="21" customWidth="1"/>
    <col min="34" max="34" width="3.75" style="21" customWidth="1"/>
    <col min="35" max="36" width="2.83203125" style="21" customWidth="1"/>
    <col min="37" max="256" width="2.58203125" style="21"/>
    <col min="257" max="289" width="2.58203125" style="21" customWidth="1"/>
    <col min="290" max="290" width="4.08203125" style="21" customWidth="1"/>
    <col min="291" max="292" width="2.83203125" style="21" customWidth="1"/>
    <col min="293" max="512" width="2.58203125" style="21"/>
    <col min="513" max="545" width="2.58203125" style="21" customWidth="1"/>
    <col min="546" max="546" width="4.08203125" style="21" customWidth="1"/>
    <col min="547" max="548" width="2.83203125" style="21" customWidth="1"/>
    <col min="549" max="768" width="2.58203125" style="21"/>
    <col min="769" max="801" width="2.58203125" style="21" customWidth="1"/>
    <col min="802" max="802" width="4.08203125" style="21" customWidth="1"/>
    <col min="803" max="804" width="2.83203125" style="21" customWidth="1"/>
    <col min="805" max="1024" width="2.58203125" style="21"/>
    <col min="1025" max="1057" width="2.58203125" style="21" customWidth="1"/>
    <col min="1058" max="1058" width="4.08203125" style="21" customWidth="1"/>
    <col min="1059" max="1060" width="2.83203125" style="21" customWidth="1"/>
    <col min="1061" max="1280" width="2.58203125" style="21"/>
    <col min="1281" max="1313" width="2.58203125" style="21" customWidth="1"/>
    <col min="1314" max="1314" width="4.08203125" style="21" customWidth="1"/>
    <col min="1315" max="1316" width="2.83203125" style="21" customWidth="1"/>
    <col min="1317" max="1536" width="2.58203125" style="21"/>
    <col min="1537" max="1569" width="2.58203125" style="21" customWidth="1"/>
    <col min="1570" max="1570" width="4.08203125" style="21" customWidth="1"/>
    <col min="1571" max="1572" width="2.83203125" style="21" customWidth="1"/>
    <col min="1573" max="1792" width="2.58203125" style="21"/>
    <col min="1793" max="1825" width="2.58203125" style="21" customWidth="1"/>
    <col min="1826" max="1826" width="4.08203125" style="21" customWidth="1"/>
    <col min="1827" max="1828" width="2.83203125" style="21" customWidth="1"/>
    <col min="1829" max="2048" width="2.58203125" style="21"/>
    <col min="2049" max="2081" width="2.58203125" style="21" customWidth="1"/>
    <col min="2082" max="2082" width="4.08203125" style="21" customWidth="1"/>
    <col min="2083" max="2084" width="2.83203125" style="21" customWidth="1"/>
    <col min="2085" max="2304" width="2.58203125" style="21"/>
    <col min="2305" max="2337" width="2.58203125" style="21" customWidth="1"/>
    <col min="2338" max="2338" width="4.08203125" style="21" customWidth="1"/>
    <col min="2339" max="2340" width="2.83203125" style="21" customWidth="1"/>
    <col min="2341" max="2560" width="2.58203125" style="21"/>
    <col min="2561" max="2593" width="2.58203125" style="21" customWidth="1"/>
    <col min="2594" max="2594" width="4.08203125" style="21" customWidth="1"/>
    <col min="2595" max="2596" width="2.83203125" style="21" customWidth="1"/>
    <col min="2597" max="2816" width="2.58203125" style="21"/>
    <col min="2817" max="2849" width="2.58203125" style="21" customWidth="1"/>
    <col min="2850" max="2850" width="4.08203125" style="21" customWidth="1"/>
    <col min="2851" max="2852" width="2.83203125" style="21" customWidth="1"/>
    <col min="2853" max="3072" width="2.58203125" style="21"/>
    <col min="3073" max="3105" width="2.58203125" style="21" customWidth="1"/>
    <col min="3106" max="3106" width="4.08203125" style="21" customWidth="1"/>
    <col min="3107" max="3108" width="2.83203125" style="21" customWidth="1"/>
    <col min="3109" max="3328" width="2.58203125" style="21"/>
    <col min="3329" max="3361" width="2.58203125" style="21" customWidth="1"/>
    <col min="3362" max="3362" width="4.08203125" style="21" customWidth="1"/>
    <col min="3363" max="3364" width="2.83203125" style="21" customWidth="1"/>
    <col min="3365" max="3584" width="2.58203125" style="21"/>
    <col min="3585" max="3617" width="2.58203125" style="21" customWidth="1"/>
    <col min="3618" max="3618" width="4.08203125" style="21" customWidth="1"/>
    <col min="3619" max="3620" width="2.83203125" style="21" customWidth="1"/>
    <col min="3621" max="3840" width="2.58203125" style="21"/>
    <col min="3841" max="3873" width="2.58203125" style="21" customWidth="1"/>
    <col min="3874" max="3874" width="4.08203125" style="21" customWidth="1"/>
    <col min="3875" max="3876" width="2.83203125" style="21" customWidth="1"/>
    <col min="3877" max="4096" width="2.58203125" style="21"/>
    <col min="4097" max="4129" width="2.58203125" style="21" customWidth="1"/>
    <col min="4130" max="4130" width="4.08203125" style="21" customWidth="1"/>
    <col min="4131" max="4132" width="2.83203125" style="21" customWidth="1"/>
    <col min="4133" max="4352" width="2.58203125" style="21"/>
    <col min="4353" max="4385" width="2.58203125" style="21" customWidth="1"/>
    <col min="4386" max="4386" width="4.08203125" style="21" customWidth="1"/>
    <col min="4387" max="4388" width="2.83203125" style="21" customWidth="1"/>
    <col min="4389" max="4608" width="2.58203125" style="21"/>
    <col min="4609" max="4641" width="2.58203125" style="21" customWidth="1"/>
    <col min="4642" max="4642" width="4.08203125" style="21" customWidth="1"/>
    <col min="4643" max="4644" width="2.83203125" style="21" customWidth="1"/>
    <col min="4645" max="4864" width="2.58203125" style="21"/>
    <col min="4865" max="4897" width="2.58203125" style="21" customWidth="1"/>
    <col min="4898" max="4898" width="4.08203125" style="21" customWidth="1"/>
    <col min="4899" max="4900" width="2.83203125" style="21" customWidth="1"/>
    <col min="4901" max="5120" width="2.58203125" style="21"/>
    <col min="5121" max="5153" width="2.58203125" style="21" customWidth="1"/>
    <col min="5154" max="5154" width="4.08203125" style="21" customWidth="1"/>
    <col min="5155" max="5156" width="2.83203125" style="21" customWidth="1"/>
    <col min="5157" max="5376" width="2.58203125" style="21"/>
    <col min="5377" max="5409" width="2.58203125" style="21" customWidth="1"/>
    <col min="5410" max="5410" width="4.08203125" style="21" customWidth="1"/>
    <col min="5411" max="5412" width="2.83203125" style="21" customWidth="1"/>
    <col min="5413" max="5632" width="2.58203125" style="21"/>
    <col min="5633" max="5665" width="2.58203125" style="21" customWidth="1"/>
    <col min="5666" max="5666" width="4.08203125" style="21" customWidth="1"/>
    <col min="5667" max="5668" width="2.83203125" style="21" customWidth="1"/>
    <col min="5669" max="5888" width="2.58203125" style="21"/>
    <col min="5889" max="5921" width="2.58203125" style="21" customWidth="1"/>
    <col min="5922" max="5922" width="4.08203125" style="21" customWidth="1"/>
    <col min="5923" max="5924" width="2.83203125" style="21" customWidth="1"/>
    <col min="5925" max="6144" width="2.58203125" style="21"/>
    <col min="6145" max="6177" width="2.58203125" style="21" customWidth="1"/>
    <col min="6178" max="6178" width="4.08203125" style="21" customWidth="1"/>
    <col min="6179" max="6180" width="2.83203125" style="21" customWidth="1"/>
    <col min="6181" max="6400" width="2.58203125" style="21"/>
    <col min="6401" max="6433" width="2.58203125" style="21" customWidth="1"/>
    <col min="6434" max="6434" width="4.08203125" style="21" customWidth="1"/>
    <col min="6435" max="6436" width="2.83203125" style="21" customWidth="1"/>
    <col min="6437" max="6656" width="2.58203125" style="21"/>
    <col min="6657" max="6689" width="2.58203125" style="21" customWidth="1"/>
    <col min="6690" max="6690" width="4.08203125" style="21" customWidth="1"/>
    <col min="6691" max="6692" width="2.83203125" style="21" customWidth="1"/>
    <col min="6693" max="6912" width="2.58203125" style="21"/>
    <col min="6913" max="6945" width="2.58203125" style="21" customWidth="1"/>
    <col min="6946" max="6946" width="4.08203125" style="21" customWidth="1"/>
    <col min="6947" max="6948" width="2.83203125" style="21" customWidth="1"/>
    <col min="6949" max="7168" width="2.58203125" style="21"/>
    <col min="7169" max="7201" width="2.58203125" style="21" customWidth="1"/>
    <col min="7202" max="7202" width="4.08203125" style="21" customWidth="1"/>
    <col min="7203" max="7204" width="2.83203125" style="21" customWidth="1"/>
    <col min="7205" max="7424" width="2.58203125" style="21"/>
    <col min="7425" max="7457" width="2.58203125" style="21" customWidth="1"/>
    <col min="7458" max="7458" width="4.08203125" style="21" customWidth="1"/>
    <col min="7459" max="7460" width="2.83203125" style="21" customWidth="1"/>
    <col min="7461" max="7680" width="2.58203125" style="21"/>
    <col min="7681" max="7713" width="2.58203125" style="21" customWidth="1"/>
    <col min="7714" max="7714" width="4.08203125" style="21" customWidth="1"/>
    <col min="7715" max="7716" width="2.83203125" style="21" customWidth="1"/>
    <col min="7717" max="7936" width="2.58203125" style="21"/>
    <col min="7937" max="7969" width="2.58203125" style="21" customWidth="1"/>
    <col min="7970" max="7970" width="4.08203125" style="21" customWidth="1"/>
    <col min="7971" max="7972" width="2.83203125" style="21" customWidth="1"/>
    <col min="7973" max="8192" width="2.58203125" style="21"/>
    <col min="8193" max="8225" width="2.58203125" style="21" customWidth="1"/>
    <col min="8226" max="8226" width="4.08203125" style="21" customWidth="1"/>
    <col min="8227" max="8228" width="2.83203125" style="21" customWidth="1"/>
    <col min="8229" max="8448" width="2.58203125" style="21"/>
    <col min="8449" max="8481" width="2.58203125" style="21" customWidth="1"/>
    <col min="8482" max="8482" width="4.08203125" style="21" customWidth="1"/>
    <col min="8483" max="8484" width="2.83203125" style="21" customWidth="1"/>
    <col min="8485" max="8704" width="2.58203125" style="21"/>
    <col min="8705" max="8737" width="2.58203125" style="21" customWidth="1"/>
    <col min="8738" max="8738" width="4.08203125" style="21" customWidth="1"/>
    <col min="8739" max="8740" width="2.83203125" style="21" customWidth="1"/>
    <col min="8741" max="8960" width="2.58203125" style="21"/>
    <col min="8961" max="8993" width="2.58203125" style="21" customWidth="1"/>
    <col min="8994" max="8994" width="4.08203125" style="21" customWidth="1"/>
    <col min="8995" max="8996" width="2.83203125" style="21" customWidth="1"/>
    <col min="8997" max="9216" width="2.58203125" style="21"/>
    <col min="9217" max="9249" width="2.58203125" style="21" customWidth="1"/>
    <col min="9250" max="9250" width="4.08203125" style="21" customWidth="1"/>
    <col min="9251" max="9252" width="2.83203125" style="21" customWidth="1"/>
    <col min="9253" max="9472" width="2.58203125" style="21"/>
    <col min="9473" max="9505" width="2.58203125" style="21" customWidth="1"/>
    <col min="9506" max="9506" width="4.08203125" style="21" customWidth="1"/>
    <col min="9507" max="9508" width="2.83203125" style="21" customWidth="1"/>
    <col min="9509" max="9728" width="2.58203125" style="21"/>
    <col min="9729" max="9761" width="2.58203125" style="21" customWidth="1"/>
    <col min="9762" max="9762" width="4.08203125" style="21" customWidth="1"/>
    <col min="9763" max="9764" width="2.83203125" style="21" customWidth="1"/>
    <col min="9765" max="9984" width="2.58203125" style="21"/>
    <col min="9985" max="10017" width="2.58203125" style="21" customWidth="1"/>
    <col min="10018" max="10018" width="4.08203125" style="21" customWidth="1"/>
    <col min="10019" max="10020" width="2.83203125" style="21" customWidth="1"/>
    <col min="10021" max="10240" width="2.58203125" style="21"/>
    <col min="10241" max="10273" width="2.58203125" style="21" customWidth="1"/>
    <col min="10274" max="10274" width="4.08203125" style="21" customWidth="1"/>
    <col min="10275" max="10276" width="2.83203125" style="21" customWidth="1"/>
    <col min="10277" max="10496" width="2.58203125" style="21"/>
    <col min="10497" max="10529" width="2.58203125" style="21" customWidth="1"/>
    <col min="10530" max="10530" width="4.08203125" style="21" customWidth="1"/>
    <col min="10531" max="10532" width="2.83203125" style="21" customWidth="1"/>
    <col min="10533" max="10752" width="2.58203125" style="21"/>
    <col min="10753" max="10785" width="2.58203125" style="21" customWidth="1"/>
    <col min="10786" max="10786" width="4.08203125" style="21" customWidth="1"/>
    <col min="10787" max="10788" width="2.83203125" style="21" customWidth="1"/>
    <col min="10789" max="11008" width="2.58203125" style="21"/>
    <col min="11009" max="11041" width="2.58203125" style="21" customWidth="1"/>
    <col min="11042" max="11042" width="4.08203125" style="21" customWidth="1"/>
    <col min="11043" max="11044" width="2.83203125" style="21" customWidth="1"/>
    <col min="11045" max="11264" width="2.58203125" style="21"/>
    <col min="11265" max="11297" width="2.58203125" style="21" customWidth="1"/>
    <col min="11298" max="11298" width="4.08203125" style="21" customWidth="1"/>
    <col min="11299" max="11300" width="2.83203125" style="21" customWidth="1"/>
    <col min="11301" max="11520" width="2.58203125" style="21"/>
    <col min="11521" max="11553" width="2.58203125" style="21" customWidth="1"/>
    <col min="11554" max="11554" width="4.08203125" style="21" customWidth="1"/>
    <col min="11555" max="11556" width="2.83203125" style="21" customWidth="1"/>
    <col min="11557" max="11776" width="2.58203125" style="21"/>
    <col min="11777" max="11809" width="2.58203125" style="21" customWidth="1"/>
    <col min="11810" max="11810" width="4.08203125" style="21" customWidth="1"/>
    <col min="11811" max="11812" width="2.83203125" style="21" customWidth="1"/>
    <col min="11813" max="12032" width="2.58203125" style="21"/>
    <col min="12033" max="12065" width="2.58203125" style="21" customWidth="1"/>
    <col min="12066" max="12066" width="4.08203125" style="21" customWidth="1"/>
    <col min="12067" max="12068" width="2.83203125" style="21" customWidth="1"/>
    <col min="12069" max="12288" width="2.58203125" style="21"/>
    <col min="12289" max="12321" width="2.58203125" style="21" customWidth="1"/>
    <col min="12322" max="12322" width="4.08203125" style="21" customWidth="1"/>
    <col min="12323" max="12324" width="2.83203125" style="21" customWidth="1"/>
    <col min="12325" max="12544" width="2.58203125" style="21"/>
    <col min="12545" max="12577" width="2.58203125" style="21" customWidth="1"/>
    <col min="12578" max="12578" width="4.08203125" style="21" customWidth="1"/>
    <col min="12579" max="12580" width="2.83203125" style="21" customWidth="1"/>
    <col min="12581" max="12800" width="2.58203125" style="21"/>
    <col min="12801" max="12833" width="2.58203125" style="21" customWidth="1"/>
    <col min="12834" max="12834" width="4.08203125" style="21" customWidth="1"/>
    <col min="12835" max="12836" width="2.83203125" style="21" customWidth="1"/>
    <col min="12837" max="13056" width="2.58203125" style="21"/>
    <col min="13057" max="13089" width="2.58203125" style="21" customWidth="1"/>
    <col min="13090" max="13090" width="4.08203125" style="21" customWidth="1"/>
    <col min="13091" max="13092" width="2.83203125" style="21" customWidth="1"/>
    <col min="13093" max="13312" width="2.58203125" style="21"/>
    <col min="13313" max="13345" width="2.58203125" style="21" customWidth="1"/>
    <col min="13346" max="13346" width="4.08203125" style="21" customWidth="1"/>
    <col min="13347" max="13348" width="2.83203125" style="21" customWidth="1"/>
    <col min="13349" max="13568" width="2.58203125" style="21"/>
    <col min="13569" max="13601" width="2.58203125" style="21" customWidth="1"/>
    <col min="13602" max="13602" width="4.08203125" style="21" customWidth="1"/>
    <col min="13603" max="13604" width="2.83203125" style="21" customWidth="1"/>
    <col min="13605" max="13824" width="2.58203125" style="21"/>
    <col min="13825" max="13857" width="2.58203125" style="21" customWidth="1"/>
    <col min="13858" max="13858" width="4.08203125" style="21" customWidth="1"/>
    <col min="13859" max="13860" width="2.83203125" style="21" customWidth="1"/>
    <col min="13861" max="14080" width="2.58203125" style="21"/>
    <col min="14081" max="14113" width="2.58203125" style="21" customWidth="1"/>
    <col min="14114" max="14114" width="4.08203125" style="21" customWidth="1"/>
    <col min="14115" max="14116" width="2.83203125" style="21" customWidth="1"/>
    <col min="14117" max="14336" width="2.58203125" style="21"/>
    <col min="14337" max="14369" width="2.58203125" style="21" customWidth="1"/>
    <col min="14370" max="14370" width="4.08203125" style="21" customWidth="1"/>
    <col min="14371" max="14372" width="2.83203125" style="21" customWidth="1"/>
    <col min="14373" max="14592" width="2.58203125" style="21"/>
    <col min="14593" max="14625" width="2.58203125" style="21" customWidth="1"/>
    <col min="14626" max="14626" width="4.08203125" style="21" customWidth="1"/>
    <col min="14627" max="14628" width="2.83203125" style="21" customWidth="1"/>
    <col min="14629" max="14848" width="2.58203125" style="21"/>
    <col min="14849" max="14881" width="2.58203125" style="21" customWidth="1"/>
    <col min="14882" max="14882" width="4.08203125" style="21" customWidth="1"/>
    <col min="14883" max="14884" width="2.83203125" style="21" customWidth="1"/>
    <col min="14885" max="15104" width="2.58203125" style="21"/>
    <col min="15105" max="15137" width="2.58203125" style="21" customWidth="1"/>
    <col min="15138" max="15138" width="4.08203125" style="21" customWidth="1"/>
    <col min="15139" max="15140" width="2.83203125" style="21" customWidth="1"/>
    <col min="15141" max="15360" width="2.58203125" style="21"/>
    <col min="15361" max="15393" width="2.58203125" style="21" customWidth="1"/>
    <col min="15394" max="15394" width="4.08203125" style="21" customWidth="1"/>
    <col min="15395" max="15396" width="2.83203125" style="21" customWidth="1"/>
    <col min="15397" max="15616" width="2.58203125" style="21"/>
    <col min="15617" max="15649" width="2.58203125" style="21" customWidth="1"/>
    <col min="15650" max="15650" width="4.08203125" style="21" customWidth="1"/>
    <col min="15651" max="15652" width="2.83203125" style="21" customWidth="1"/>
    <col min="15653" max="15872" width="2.58203125" style="21"/>
    <col min="15873" max="15905" width="2.58203125" style="21" customWidth="1"/>
    <col min="15906" max="15906" width="4.08203125" style="21" customWidth="1"/>
    <col min="15907" max="15908" width="2.83203125" style="21" customWidth="1"/>
    <col min="15909" max="16128" width="2.58203125" style="21"/>
    <col min="16129" max="16161" width="2.58203125" style="21" customWidth="1"/>
    <col min="16162" max="16162" width="4.08203125" style="21" customWidth="1"/>
    <col min="16163" max="16164" width="2.83203125" style="21" customWidth="1"/>
    <col min="16165" max="16384" width="2.58203125" style="21"/>
  </cols>
  <sheetData>
    <row r="1" spans="1:72" ht="17.25" customHeight="1" x14ac:dyDescent="0.2">
      <c r="A1" s="121" t="s">
        <v>210</v>
      </c>
      <c r="B1" s="22"/>
      <c r="C1" s="22"/>
      <c r="D1" s="22"/>
      <c r="E1" s="22"/>
      <c r="F1" s="22"/>
      <c r="G1" s="22"/>
      <c r="M1" s="23"/>
      <c r="N1" s="23"/>
      <c r="W1" s="24"/>
      <c r="Y1" s="23"/>
      <c r="Z1" s="23"/>
      <c r="AK1" s="63"/>
      <c r="AL1" s="63"/>
      <c r="AM1" s="63"/>
      <c r="AN1" s="63"/>
      <c r="AO1" s="63"/>
      <c r="AP1" s="63"/>
      <c r="AQ1" s="63"/>
      <c r="AR1" s="63"/>
      <c r="AS1" s="63"/>
      <c r="AT1" s="63"/>
      <c r="AU1" s="63"/>
      <c r="AV1" s="63"/>
      <c r="AW1" s="131"/>
      <c r="AX1" s="131"/>
      <c r="AY1" s="131"/>
      <c r="AZ1" s="131"/>
      <c r="BA1" s="131"/>
      <c r="BB1" s="131"/>
      <c r="BC1" s="131"/>
      <c r="BD1" s="131"/>
      <c r="BE1" s="131"/>
      <c r="BF1" s="131"/>
      <c r="BG1" s="131"/>
      <c r="BH1" s="131"/>
      <c r="BI1" s="24"/>
      <c r="BJ1" s="24"/>
      <c r="BK1" s="24"/>
      <c r="BL1" s="24"/>
      <c r="BM1" s="24"/>
      <c r="BN1" s="24"/>
      <c r="BO1" s="24"/>
      <c r="BP1" s="24"/>
      <c r="BQ1" s="24"/>
      <c r="BR1" s="131"/>
      <c r="BS1" s="131"/>
      <c r="BT1" s="131"/>
    </row>
    <row r="2" spans="1:72" ht="26.25" customHeight="1" x14ac:dyDescent="0.2">
      <c r="W2" s="24"/>
      <c r="X2" s="24"/>
      <c r="Y2" s="24"/>
      <c r="Z2" s="24"/>
      <c r="AA2" s="24"/>
      <c r="AB2" s="24"/>
      <c r="AC2" s="24"/>
      <c r="AD2" s="24"/>
      <c r="AE2" s="24"/>
      <c r="AK2" s="63"/>
      <c r="AL2" s="63"/>
      <c r="AM2" s="63"/>
      <c r="AN2" s="63"/>
      <c r="AO2" s="63"/>
      <c r="AP2" s="63"/>
      <c r="AQ2" s="63"/>
      <c r="AR2" s="63"/>
      <c r="AS2" s="63"/>
      <c r="AT2" s="63"/>
      <c r="AU2" s="63"/>
      <c r="AV2" s="63"/>
      <c r="AW2" s="131"/>
      <c r="AX2" s="131"/>
      <c r="AY2" s="131"/>
      <c r="AZ2" s="131"/>
      <c r="BA2" s="131"/>
      <c r="BB2" s="131"/>
      <c r="BC2" s="131"/>
      <c r="BD2" s="131"/>
      <c r="BE2" s="131"/>
      <c r="BF2" s="131"/>
      <c r="BG2" s="131"/>
      <c r="BH2" s="131"/>
      <c r="BI2" s="24"/>
      <c r="BJ2" s="24"/>
      <c r="BK2" s="24"/>
      <c r="BL2" s="24"/>
      <c r="BM2" s="24"/>
      <c r="BN2" s="24"/>
      <c r="BO2" s="24"/>
      <c r="BP2" s="24"/>
      <c r="BQ2" s="24"/>
      <c r="BR2" s="131"/>
      <c r="BS2" s="131"/>
      <c r="BT2" s="131"/>
    </row>
    <row r="3" spans="1:72" ht="16.5" x14ac:dyDescent="0.2">
      <c r="A3" s="944" t="s">
        <v>200</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K3" s="63"/>
      <c r="AL3" s="63"/>
      <c r="AM3" s="63"/>
      <c r="AN3" s="63"/>
      <c r="AO3" s="63"/>
      <c r="AP3" s="63"/>
      <c r="AQ3" s="63"/>
      <c r="AR3" s="63"/>
      <c r="AS3" s="63"/>
      <c r="AT3" s="63"/>
      <c r="AU3" s="63"/>
      <c r="AV3" s="63"/>
      <c r="AW3" s="131"/>
      <c r="AX3" s="131"/>
      <c r="AY3" s="131"/>
      <c r="AZ3" s="131"/>
      <c r="BA3" s="131"/>
      <c r="BB3" s="131"/>
      <c r="BC3" s="131"/>
      <c r="BD3" s="131"/>
      <c r="BE3" s="131"/>
      <c r="BF3" s="131"/>
      <c r="BG3" s="131"/>
      <c r="BH3" s="131"/>
      <c r="BI3" s="131"/>
      <c r="BJ3" s="131"/>
      <c r="BK3" s="131"/>
      <c r="BL3" s="131"/>
      <c r="BM3" s="24"/>
      <c r="BN3" s="24"/>
      <c r="BO3" s="24"/>
      <c r="BP3" s="24"/>
      <c r="BQ3" s="24"/>
      <c r="BR3" s="24"/>
      <c r="BS3" s="24"/>
      <c r="BT3" s="24"/>
    </row>
    <row r="4" spans="1:72" ht="16.5" x14ac:dyDescent="0.2">
      <c r="A4" s="470" t="s">
        <v>201</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K4" s="63"/>
      <c r="AL4" s="63"/>
      <c r="AM4" s="63"/>
      <c r="AN4" s="63"/>
      <c r="AO4" s="63"/>
      <c r="AP4" s="63"/>
      <c r="AQ4" s="63"/>
      <c r="AR4" s="63"/>
      <c r="AS4" s="63"/>
      <c r="AT4" s="63"/>
      <c r="AU4" s="63"/>
      <c r="AV4" s="63"/>
      <c r="AW4" s="131"/>
      <c r="AX4" s="131"/>
      <c r="AY4" s="131"/>
      <c r="AZ4" s="131"/>
      <c r="BA4" s="131"/>
      <c r="BB4" s="131"/>
      <c r="BC4" s="131"/>
      <c r="BD4" s="131"/>
      <c r="BE4" s="131"/>
      <c r="BF4" s="131"/>
      <c r="BG4" s="131"/>
      <c r="BH4" s="131"/>
      <c r="BI4" s="131"/>
      <c r="BJ4" s="131"/>
      <c r="BK4" s="131"/>
      <c r="BL4" s="131"/>
      <c r="BM4" s="24"/>
      <c r="BN4" s="24"/>
      <c r="BO4" s="24"/>
      <c r="BP4" s="24"/>
      <c r="BQ4" s="24"/>
      <c r="BR4" s="24"/>
      <c r="BS4" s="24"/>
      <c r="BT4" s="24"/>
    </row>
    <row r="5" spans="1:72" ht="21.75" customHeight="1" x14ac:dyDescent="0.2">
      <c r="G5" s="131"/>
      <c r="H5" s="131"/>
      <c r="I5" s="131"/>
      <c r="J5" s="131"/>
      <c r="K5" s="131"/>
      <c r="L5" s="131"/>
      <c r="M5" s="131"/>
      <c r="N5" s="131"/>
      <c r="O5" s="131"/>
      <c r="P5" s="131"/>
      <c r="Q5" s="131"/>
      <c r="R5" s="131"/>
      <c r="AK5" s="63"/>
      <c r="AL5" s="63"/>
      <c r="AM5" s="63"/>
      <c r="AN5" s="63"/>
      <c r="AO5" s="63"/>
      <c r="AP5" s="63"/>
      <c r="AQ5" s="63"/>
      <c r="AR5" s="63"/>
      <c r="AS5" s="63"/>
      <c r="AT5" s="63"/>
      <c r="AU5" s="63"/>
      <c r="AV5" s="63"/>
      <c r="AW5" s="131"/>
      <c r="AX5" s="131"/>
      <c r="AY5" s="131"/>
      <c r="AZ5" s="131"/>
      <c r="BA5" s="131"/>
      <c r="BB5" s="131"/>
      <c r="BC5" s="131"/>
      <c r="BD5" s="131"/>
      <c r="BE5" s="131"/>
      <c r="BF5" s="131"/>
      <c r="BG5" s="131"/>
      <c r="BH5" s="131"/>
      <c r="BI5" s="131"/>
      <c r="BJ5" s="131"/>
      <c r="BK5" s="131"/>
      <c r="BL5" s="131"/>
      <c r="BM5" s="24"/>
      <c r="BN5" s="24"/>
      <c r="BO5" s="24"/>
      <c r="BP5" s="24"/>
      <c r="BQ5" s="24"/>
      <c r="BR5" s="24"/>
      <c r="BS5" s="24"/>
      <c r="BT5" s="24"/>
    </row>
    <row r="6" spans="1:72" ht="16" customHeight="1" x14ac:dyDescent="0.2">
      <c r="C6" s="131"/>
      <c r="D6" s="131"/>
      <c r="F6" s="131"/>
      <c r="G6" s="131"/>
      <c r="H6" s="131"/>
      <c r="I6" s="131"/>
      <c r="J6" s="131"/>
      <c r="K6" s="131"/>
      <c r="Z6" s="498"/>
      <c r="AA6" s="498"/>
      <c r="AB6" s="21" t="s">
        <v>65</v>
      </c>
      <c r="AC6" s="498"/>
      <c r="AD6" s="498"/>
      <c r="AE6" s="21" t="s">
        <v>17</v>
      </c>
      <c r="AF6" s="498"/>
      <c r="AG6" s="498"/>
      <c r="AH6" s="21" t="s">
        <v>18</v>
      </c>
      <c r="AK6" s="63"/>
      <c r="AL6" s="63"/>
      <c r="AM6" s="63"/>
      <c r="AN6" s="63"/>
      <c r="AO6" s="63"/>
      <c r="AP6" s="63"/>
      <c r="AQ6" s="63"/>
      <c r="AR6" s="63"/>
      <c r="AS6" s="63"/>
      <c r="AT6" s="63"/>
      <c r="AU6" s="63"/>
      <c r="AV6" s="63"/>
      <c r="AW6" s="131"/>
      <c r="AX6" s="131"/>
      <c r="AY6" s="131"/>
      <c r="AZ6" s="131"/>
      <c r="BA6" s="131"/>
      <c r="BB6" s="131"/>
      <c r="BC6" s="131"/>
      <c r="BD6" s="131"/>
      <c r="BE6" s="131"/>
      <c r="BF6" s="131"/>
      <c r="BG6" s="131"/>
      <c r="BH6" s="131"/>
      <c r="BI6" s="131"/>
      <c r="BJ6" s="131"/>
      <c r="BK6" s="131"/>
      <c r="BL6" s="131"/>
      <c r="BM6" s="24"/>
      <c r="BN6" s="24"/>
      <c r="BO6" s="24"/>
      <c r="BP6" s="24"/>
      <c r="BQ6" s="24"/>
      <c r="BR6" s="24"/>
      <c r="BS6" s="24"/>
      <c r="BT6" s="24"/>
    </row>
    <row r="7" spans="1:72" ht="18" customHeight="1" x14ac:dyDescent="0.2">
      <c r="C7" s="131"/>
      <c r="D7" s="131"/>
      <c r="E7" s="131"/>
      <c r="F7" s="131"/>
      <c r="G7" s="131"/>
      <c r="H7" s="131"/>
      <c r="I7" s="131"/>
      <c r="J7" s="131"/>
      <c r="K7" s="131"/>
      <c r="AK7" s="63"/>
      <c r="AL7" s="63"/>
      <c r="AM7" s="63"/>
      <c r="AN7" s="63"/>
      <c r="AO7" s="63"/>
      <c r="AP7" s="63"/>
      <c r="AQ7" s="63"/>
      <c r="AR7" s="63"/>
      <c r="AS7" s="63"/>
      <c r="AT7" s="63"/>
      <c r="AU7" s="63"/>
      <c r="AV7" s="63"/>
      <c r="AW7" s="131"/>
      <c r="AX7" s="131"/>
      <c r="AY7" s="131"/>
      <c r="AZ7" s="131"/>
      <c r="BA7" s="131"/>
      <c r="BB7" s="131"/>
      <c r="BC7" s="131"/>
      <c r="BD7" s="131"/>
      <c r="BE7" s="131"/>
      <c r="BF7" s="131"/>
      <c r="BG7" s="131"/>
      <c r="BH7" s="131"/>
      <c r="BI7" s="131"/>
      <c r="BJ7" s="131"/>
      <c r="BK7" s="131"/>
      <c r="BL7" s="131"/>
      <c r="BM7" s="24"/>
      <c r="BN7" s="24"/>
      <c r="BO7" s="24"/>
      <c r="BP7" s="24"/>
      <c r="BQ7" s="24"/>
      <c r="BR7" s="24"/>
      <c r="BS7" s="24"/>
      <c r="BT7" s="24"/>
    </row>
    <row r="8" spans="1:72" ht="16.5" customHeight="1" x14ac:dyDescent="0.2">
      <c r="B8" s="21" t="s">
        <v>232</v>
      </c>
      <c r="H8" s="131"/>
      <c r="I8" s="131"/>
      <c r="J8" s="131"/>
      <c r="K8" s="131"/>
      <c r="Q8" s="499" t="s">
        <v>66</v>
      </c>
      <c r="R8" s="499"/>
      <c r="S8" s="499"/>
      <c r="W8" s="501"/>
      <c r="X8" s="501"/>
      <c r="Y8" s="501"/>
      <c r="Z8" s="501"/>
      <c r="AA8" s="501"/>
      <c r="AB8" s="501"/>
      <c r="AC8" s="501"/>
      <c r="AD8" s="501"/>
      <c r="AE8" s="501"/>
      <c r="AF8" s="501"/>
      <c r="AG8" s="501"/>
      <c r="AH8" s="501"/>
      <c r="AK8" s="63"/>
      <c r="AL8" s="63"/>
      <c r="AM8" s="63"/>
      <c r="AN8" s="63"/>
      <c r="AO8" s="63"/>
      <c r="AP8" s="63"/>
      <c r="AQ8" s="63"/>
      <c r="AR8" s="63"/>
      <c r="AS8" s="63"/>
      <c r="AT8" s="63"/>
      <c r="AU8" s="63"/>
      <c r="AV8" s="63"/>
      <c r="AW8" s="131"/>
      <c r="AX8" s="131"/>
      <c r="AY8" s="131"/>
      <c r="AZ8" s="131"/>
      <c r="BA8" s="131"/>
      <c r="BB8" s="131"/>
      <c r="BC8" s="131"/>
      <c r="BD8" s="131"/>
      <c r="BE8" s="131"/>
      <c r="BF8" s="131"/>
      <c r="BG8" s="131"/>
      <c r="BH8" s="131"/>
      <c r="BI8" s="131"/>
      <c r="BJ8" s="131"/>
      <c r="BK8" s="131"/>
      <c r="BL8" s="131"/>
      <c r="BM8" s="24"/>
      <c r="BN8" s="24"/>
      <c r="BO8" s="24"/>
      <c r="BP8" s="24"/>
      <c r="BQ8" s="24"/>
      <c r="BR8" s="24"/>
      <c r="BS8" s="24"/>
      <c r="BT8" s="24"/>
    </row>
    <row r="9" spans="1:72" ht="16.5" customHeight="1" x14ac:dyDescent="0.2">
      <c r="C9" s="131"/>
      <c r="D9" s="131"/>
      <c r="E9" s="131"/>
      <c r="F9" s="131"/>
      <c r="G9" s="131"/>
      <c r="H9" s="131"/>
      <c r="I9" s="131"/>
      <c r="J9" s="131"/>
      <c r="K9" s="131"/>
      <c r="M9" s="21" t="s">
        <v>67</v>
      </c>
      <c r="Q9" s="499" t="s">
        <v>120</v>
      </c>
      <c r="R9" s="499"/>
      <c r="S9" s="499"/>
      <c r="W9" s="501"/>
      <c r="X9" s="501"/>
      <c r="Y9" s="501"/>
      <c r="Z9" s="501"/>
      <c r="AA9" s="501"/>
      <c r="AB9" s="501"/>
      <c r="AC9" s="501"/>
      <c r="AD9" s="501"/>
      <c r="AE9" s="501"/>
      <c r="AF9" s="501"/>
      <c r="AG9" s="501"/>
      <c r="AH9" s="501"/>
      <c r="AK9" s="63"/>
      <c r="AL9" s="63"/>
      <c r="AM9" s="63"/>
      <c r="AN9" s="63"/>
      <c r="AO9" s="63"/>
      <c r="AP9" s="63"/>
      <c r="AQ9" s="63"/>
      <c r="AR9" s="63"/>
      <c r="AS9" s="63"/>
      <c r="AT9" s="63"/>
      <c r="AU9" s="63"/>
      <c r="AV9" s="63"/>
      <c r="AW9" s="131"/>
      <c r="AX9" s="131"/>
      <c r="AY9" s="131"/>
      <c r="AZ9" s="131"/>
      <c r="BA9" s="131"/>
      <c r="BB9" s="131"/>
      <c r="BC9" s="131"/>
      <c r="BD9" s="131"/>
      <c r="BE9" s="131"/>
      <c r="BF9" s="131"/>
      <c r="BG9" s="131"/>
      <c r="BH9" s="131"/>
      <c r="BI9" s="131"/>
      <c r="BJ9" s="131"/>
      <c r="BK9" s="131"/>
      <c r="BL9" s="131"/>
      <c r="BM9" s="24"/>
      <c r="BN9" s="24"/>
      <c r="BO9" s="24"/>
      <c r="BP9" s="24"/>
      <c r="BQ9" s="24"/>
      <c r="BR9" s="24"/>
      <c r="BS9" s="24"/>
      <c r="BT9" s="24"/>
    </row>
    <row r="10" spans="1:72" ht="16.5" customHeight="1" x14ac:dyDescent="0.2">
      <c r="C10" s="131"/>
      <c r="D10" s="131"/>
      <c r="E10" s="131"/>
      <c r="F10" s="131"/>
      <c r="G10" s="131"/>
      <c r="H10" s="131"/>
      <c r="I10" s="131"/>
      <c r="J10" s="131"/>
      <c r="K10" s="131"/>
      <c r="Q10" s="499" t="s">
        <v>68</v>
      </c>
      <c r="R10" s="499"/>
      <c r="S10" s="499"/>
      <c r="T10" s="499"/>
      <c r="U10" s="499"/>
      <c r="V10" s="499"/>
      <c r="W10" s="502"/>
      <c r="X10" s="502"/>
      <c r="Y10" s="502"/>
      <c r="Z10" s="502"/>
      <c r="AA10" s="502"/>
      <c r="AB10" s="502"/>
      <c r="AC10" s="502"/>
      <c r="AD10" s="502"/>
      <c r="AE10" s="502"/>
      <c r="AF10" s="502"/>
      <c r="AG10" s="502"/>
      <c r="AH10" s="64"/>
      <c r="AK10" s="63"/>
      <c r="AL10" s="63"/>
      <c r="AM10" s="63"/>
      <c r="AN10" s="63"/>
      <c r="AO10" s="63"/>
      <c r="AP10" s="63"/>
      <c r="AQ10" s="63"/>
      <c r="AR10" s="63"/>
      <c r="AS10" s="63"/>
      <c r="AT10" s="63"/>
      <c r="AU10" s="63"/>
      <c r="AV10" s="63"/>
      <c r="AW10" s="131"/>
      <c r="AX10" s="131"/>
      <c r="AY10" s="131"/>
      <c r="AZ10" s="131"/>
      <c r="BA10" s="131"/>
      <c r="BB10" s="131"/>
      <c r="BC10" s="131"/>
      <c r="BD10" s="131"/>
      <c r="BE10" s="131"/>
      <c r="BF10" s="131"/>
      <c r="BG10" s="131"/>
      <c r="BH10" s="131"/>
      <c r="BI10" s="131"/>
      <c r="BJ10" s="131"/>
      <c r="BK10" s="131"/>
      <c r="BL10" s="131"/>
      <c r="BM10" s="24"/>
      <c r="BN10" s="24"/>
      <c r="BO10" s="24"/>
      <c r="BP10" s="24"/>
      <c r="BQ10" s="24"/>
      <c r="BR10" s="24"/>
      <c r="BS10" s="24"/>
      <c r="BT10" s="24"/>
    </row>
    <row r="11" spans="1:72" ht="48" customHeight="1" x14ac:dyDescent="0.2">
      <c r="C11" s="131"/>
      <c r="D11" s="131"/>
      <c r="E11" s="131"/>
      <c r="F11" s="131"/>
      <c r="G11" s="131"/>
      <c r="H11" s="131"/>
      <c r="I11" s="131"/>
      <c r="J11" s="131"/>
      <c r="K11" s="131"/>
      <c r="X11" s="26"/>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24"/>
      <c r="BN11" s="24"/>
      <c r="BO11" s="24"/>
      <c r="BP11" s="24"/>
      <c r="BQ11" s="24"/>
      <c r="BR11" s="24"/>
      <c r="BS11" s="24"/>
      <c r="BT11" s="24"/>
    </row>
    <row r="12" spans="1:72" ht="16" customHeight="1" x14ac:dyDescent="0.2">
      <c r="B12" s="21" t="s">
        <v>202</v>
      </c>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24"/>
      <c r="BN12" s="24"/>
      <c r="BO12" s="24"/>
      <c r="BP12" s="24"/>
      <c r="BQ12" s="24"/>
      <c r="BR12" s="24"/>
      <c r="BS12" s="24"/>
      <c r="BT12" s="24"/>
    </row>
    <row r="13" spans="1:72" ht="89.25" customHeight="1" x14ac:dyDescent="0.2">
      <c r="A13" s="945" t="s">
        <v>45</v>
      </c>
      <c r="B13" s="945"/>
      <c r="C13" s="945"/>
      <c r="D13" s="945"/>
      <c r="E13" s="945"/>
      <c r="F13" s="945"/>
      <c r="G13" s="945"/>
      <c r="H13" s="945"/>
      <c r="I13" s="945"/>
      <c r="J13" s="945"/>
      <c r="K13" s="945"/>
      <c r="L13" s="945"/>
      <c r="M13" s="945"/>
      <c r="N13" s="945"/>
      <c r="O13" s="945"/>
      <c r="P13" s="945"/>
      <c r="Q13" s="945"/>
      <c r="R13" s="945"/>
      <c r="S13" s="945"/>
      <c r="T13" s="945"/>
      <c r="U13" s="945"/>
      <c r="V13" s="945"/>
      <c r="W13" s="945"/>
      <c r="X13" s="945"/>
      <c r="Y13" s="945"/>
      <c r="Z13" s="945"/>
      <c r="AA13" s="945"/>
      <c r="AB13" s="945"/>
      <c r="AC13" s="945"/>
      <c r="AD13" s="945"/>
      <c r="AE13" s="945"/>
      <c r="AF13" s="945"/>
      <c r="AG13" s="945"/>
      <c r="AH13" s="945"/>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24"/>
      <c r="BN13" s="24"/>
      <c r="BO13" s="24"/>
      <c r="BP13" s="24"/>
      <c r="BQ13" s="24"/>
      <c r="BR13" s="24"/>
      <c r="BS13" s="24"/>
      <c r="BT13" s="24"/>
    </row>
    <row r="14" spans="1:72" ht="16.5" customHeight="1" x14ac:dyDescent="0.2">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24"/>
      <c r="BN14" s="24"/>
      <c r="BO14" s="24"/>
      <c r="BP14" s="24"/>
      <c r="BQ14" s="24"/>
      <c r="BR14" s="24"/>
      <c r="BS14" s="24"/>
      <c r="BT14" s="24"/>
    </row>
    <row r="15" spans="1:72" ht="16" customHeight="1" x14ac:dyDescent="0.2">
      <c r="B15" s="21" t="s">
        <v>55</v>
      </c>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24"/>
      <c r="BN15" s="24"/>
      <c r="BO15" s="24"/>
      <c r="BP15" s="24"/>
      <c r="BQ15" s="24"/>
      <c r="BR15" s="24"/>
      <c r="BS15" s="24"/>
      <c r="BT15" s="24"/>
    </row>
    <row r="16" spans="1:72" ht="16" customHeight="1" x14ac:dyDescent="0.2">
      <c r="B16" s="942" t="s">
        <v>236</v>
      </c>
      <c r="C16" s="942"/>
      <c r="D16" s="942"/>
      <c r="E16" s="942"/>
      <c r="F16" s="942"/>
      <c r="G16" s="942"/>
      <c r="H16" s="942"/>
      <c r="I16" s="942"/>
      <c r="J16" s="942"/>
      <c r="K16" s="942"/>
      <c r="L16" s="942"/>
      <c r="M16" s="942"/>
      <c r="N16" s="942"/>
      <c r="O16" s="942"/>
      <c r="P16" s="942"/>
      <c r="Q16" s="942"/>
      <c r="R16" s="942"/>
      <c r="S16" s="942"/>
      <c r="T16" s="942"/>
      <c r="U16" s="942"/>
      <c r="V16" s="942"/>
      <c r="W16" s="942"/>
      <c r="X16" s="942"/>
      <c r="Y16" s="942"/>
      <c r="Z16" s="942"/>
      <c r="AA16" s="942"/>
      <c r="AB16" s="942"/>
      <c r="AC16" s="942"/>
      <c r="AD16" s="942"/>
      <c r="AE16" s="942"/>
      <c r="AF16" s="942"/>
      <c r="AG16" s="942"/>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24"/>
      <c r="BN16" s="24"/>
      <c r="BO16" s="24"/>
      <c r="BP16" s="24"/>
      <c r="BQ16" s="24"/>
      <c r="BR16" s="24"/>
      <c r="BS16" s="24"/>
      <c r="BT16" s="24"/>
    </row>
    <row r="17" spans="2:72" ht="16" customHeight="1" x14ac:dyDescent="0.2">
      <c r="B17" s="942"/>
      <c r="C17" s="942"/>
      <c r="D17" s="942"/>
      <c r="E17" s="942"/>
      <c r="F17" s="942"/>
      <c r="G17" s="942"/>
      <c r="H17" s="942"/>
      <c r="I17" s="942"/>
      <c r="J17" s="942"/>
      <c r="K17" s="942"/>
      <c r="L17" s="942"/>
      <c r="M17" s="942"/>
      <c r="N17" s="942"/>
      <c r="O17" s="942"/>
      <c r="P17" s="942"/>
      <c r="Q17" s="942"/>
      <c r="R17" s="942"/>
      <c r="S17" s="942"/>
      <c r="T17" s="942"/>
      <c r="U17" s="942"/>
      <c r="V17" s="942"/>
      <c r="W17" s="942"/>
      <c r="X17" s="942"/>
      <c r="Y17" s="942"/>
      <c r="Z17" s="942"/>
      <c r="AA17" s="942"/>
      <c r="AB17" s="942"/>
      <c r="AC17" s="942"/>
      <c r="AD17" s="942"/>
      <c r="AE17" s="942"/>
      <c r="AF17" s="942"/>
      <c r="AG17" s="942"/>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24"/>
      <c r="BN17" s="24"/>
      <c r="BO17" s="24"/>
      <c r="BP17" s="24"/>
      <c r="BQ17" s="24"/>
      <c r="BR17" s="24"/>
      <c r="BS17" s="24"/>
      <c r="BT17" s="24"/>
    </row>
    <row r="18" spans="2:72" ht="16" customHeight="1" x14ac:dyDescent="0.2">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24"/>
      <c r="BN18" s="24"/>
      <c r="BO18" s="24"/>
      <c r="BP18" s="24"/>
      <c r="BQ18" s="24"/>
      <c r="BR18" s="24"/>
      <c r="BS18" s="24"/>
      <c r="BT18" s="24"/>
    </row>
    <row r="19" spans="2:72" ht="16" customHeight="1" x14ac:dyDescent="0.2">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24"/>
      <c r="BN19" s="24"/>
      <c r="BO19" s="24"/>
      <c r="BP19" s="24"/>
      <c r="BQ19" s="24"/>
      <c r="BR19" s="24"/>
      <c r="BS19" s="24"/>
      <c r="BT19" s="24"/>
    </row>
    <row r="20" spans="2:72" ht="16" customHeight="1" x14ac:dyDescent="0.2">
      <c r="B20" s="21" t="s">
        <v>220</v>
      </c>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24"/>
      <c r="BN20" s="24"/>
      <c r="BO20" s="24"/>
      <c r="BP20" s="24"/>
      <c r="BQ20" s="24"/>
      <c r="BR20" s="24"/>
      <c r="BS20" s="24"/>
      <c r="BT20" s="24"/>
    </row>
    <row r="21" spans="2:72" ht="16" customHeight="1" x14ac:dyDescent="0.2">
      <c r="B21" s="942" t="s">
        <v>221</v>
      </c>
      <c r="C21" s="942"/>
      <c r="D21" s="942"/>
      <c r="E21" s="942"/>
      <c r="F21" s="942"/>
      <c r="G21" s="942"/>
      <c r="H21" s="942"/>
      <c r="I21" s="942"/>
      <c r="J21" s="942"/>
      <c r="K21" s="942"/>
      <c r="L21" s="942"/>
      <c r="M21" s="942"/>
      <c r="N21" s="942"/>
      <c r="O21" s="942"/>
      <c r="P21" s="942"/>
      <c r="Q21" s="942"/>
      <c r="R21" s="942"/>
      <c r="S21" s="942"/>
      <c r="T21" s="942"/>
      <c r="U21" s="942"/>
      <c r="V21" s="942"/>
      <c r="W21" s="942"/>
      <c r="X21" s="942"/>
      <c r="Y21" s="942"/>
      <c r="Z21" s="942"/>
      <c r="AA21" s="942"/>
      <c r="AB21" s="942"/>
      <c r="AC21" s="942"/>
      <c r="AD21" s="942"/>
      <c r="AE21" s="942"/>
      <c r="AF21" s="942"/>
      <c r="AG21" s="942"/>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24"/>
      <c r="BN21" s="24"/>
      <c r="BO21" s="24"/>
      <c r="BP21" s="24"/>
      <c r="BQ21" s="24"/>
      <c r="BR21" s="24"/>
      <c r="BS21" s="24"/>
      <c r="BT21" s="24"/>
    </row>
    <row r="22" spans="2:72" ht="16" customHeight="1" x14ac:dyDescent="0.2">
      <c r="B22" s="942"/>
      <c r="C22" s="942"/>
      <c r="D22" s="942"/>
      <c r="E22" s="942"/>
      <c r="F22" s="942"/>
      <c r="G22" s="942"/>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24"/>
      <c r="BN22" s="24"/>
      <c r="BO22" s="24"/>
      <c r="BP22" s="24"/>
      <c r="BQ22" s="24"/>
      <c r="BR22" s="24"/>
      <c r="BS22" s="24"/>
      <c r="BT22" s="24"/>
    </row>
    <row r="23" spans="2:72" ht="16" customHeight="1" x14ac:dyDescent="0.2">
      <c r="B23" s="943" t="s">
        <v>222</v>
      </c>
      <c r="C23" s="943"/>
      <c r="D23" s="943"/>
      <c r="E23" s="943"/>
      <c r="F23" s="943"/>
      <c r="G23" s="943"/>
      <c r="H23" s="943"/>
      <c r="I23" s="943"/>
      <c r="J23" s="943"/>
      <c r="K23" s="943"/>
      <c r="L23" s="943"/>
      <c r="M23" s="943"/>
      <c r="N23" s="943"/>
      <c r="O23" s="943"/>
      <c r="P23" s="943"/>
      <c r="Q23" s="943"/>
      <c r="R23" s="943"/>
      <c r="S23" s="943"/>
      <c r="T23" s="943"/>
      <c r="U23" s="943"/>
      <c r="V23" s="943"/>
      <c r="W23" s="943"/>
      <c r="X23" s="943"/>
      <c r="Y23" s="943"/>
      <c r="Z23" s="943"/>
      <c r="AA23" s="943"/>
      <c r="AB23" s="943"/>
      <c r="AC23" s="943"/>
      <c r="AD23" s="943"/>
      <c r="AE23" s="943"/>
      <c r="AF23" s="943"/>
      <c r="AG23" s="943"/>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24"/>
      <c r="BN23" s="24"/>
      <c r="BO23" s="24"/>
      <c r="BP23" s="24"/>
      <c r="BQ23" s="24"/>
      <c r="BR23" s="24"/>
      <c r="BS23" s="24"/>
      <c r="BT23" s="24"/>
    </row>
    <row r="24" spans="2:72" ht="9" customHeight="1" x14ac:dyDescent="0.2">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24"/>
      <c r="BN24" s="24"/>
      <c r="BO24" s="24"/>
      <c r="BP24" s="24"/>
      <c r="BQ24" s="24"/>
      <c r="BR24" s="24"/>
      <c r="BS24" s="24"/>
      <c r="BT24" s="24"/>
    </row>
    <row r="25" spans="2:72" ht="16" customHeight="1" x14ac:dyDescent="0.2">
      <c r="B25" s="122"/>
      <c r="C25" s="124" t="s">
        <v>64</v>
      </c>
      <c r="D25" s="942" t="s">
        <v>203</v>
      </c>
      <c r="E25" s="942"/>
      <c r="F25" s="942"/>
      <c r="G25" s="942"/>
      <c r="H25" s="942"/>
      <c r="I25" s="942"/>
      <c r="J25" s="942"/>
      <c r="K25" s="942"/>
      <c r="L25" s="942"/>
      <c r="M25" s="942"/>
      <c r="N25" s="942"/>
      <c r="O25" s="942"/>
      <c r="P25" s="942"/>
      <c r="Q25" s="942"/>
      <c r="R25" s="942"/>
      <c r="S25" s="942"/>
      <c r="T25" s="942"/>
      <c r="U25" s="942"/>
      <c r="V25" s="942"/>
      <c r="W25" s="942"/>
      <c r="X25" s="942"/>
      <c r="Y25" s="942"/>
      <c r="Z25" s="942"/>
      <c r="AA25" s="942"/>
      <c r="AB25" s="942"/>
      <c r="AC25" s="942"/>
      <c r="AD25" s="942"/>
      <c r="AE25" s="942"/>
      <c r="AF25" s="942"/>
      <c r="AG25" s="942"/>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24"/>
      <c r="BN25" s="24"/>
      <c r="BO25" s="24"/>
      <c r="BP25" s="24"/>
      <c r="BQ25" s="24"/>
      <c r="BR25" s="24"/>
      <c r="BS25" s="24"/>
      <c r="BT25" s="24"/>
    </row>
    <row r="26" spans="2:72" ht="16" customHeight="1" x14ac:dyDescent="0.2">
      <c r="B26" s="122"/>
      <c r="C26" s="122"/>
      <c r="D26" s="942"/>
      <c r="E26" s="942"/>
      <c r="F26" s="942"/>
      <c r="G26" s="942"/>
      <c r="H26" s="942"/>
      <c r="I26" s="942"/>
      <c r="J26" s="942"/>
      <c r="K26" s="942"/>
      <c r="L26" s="942"/>
      <c r="M26" s="942"/>
      <c r="N26" s="942"/>
      <c r="O26" s="942"/>
      <c r="P26" s="942"/>
      <c r="Q26" s="942"/>
      <c r="R26" s="942"/>
      <c r="S26" s="942"/>
      <c r="T26" s="942"/>
      <c r="U26" s="942"/>
      <c r="V26" s="942"/>
      <c r="W26" s="942"/>
      <c r="X26" s="942"/>
      <c r="Y26" s="942"/>
      <c r="Z26" s="942"/>
      <c r="AA26" s="942"/>
      <c r="AB26" s="942"/>
      <c r="AC26" s="942"/>
      <c r="AD26" s="942"/>
      <c r="AE26" s="942"/>
      <c r="AF26" s="942"/>
      <c r="AG26" s="942"/>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24"/>
      <c r="BN26" s="24"/>
      <c r="BO26" s="24"/>
      <c r="BP26" s="24"/>
      <c r="BQ26" s="24"/>
      <c r="BR26" s="24"/>
      <c r="BS26" s="24"/>
      <c r="BT26" s="24"/>
    </row>
    <row r="27" spans="2:72" ht="16" customHeight="1" x14ac:dyDescent="0.2">
      <c r="B27" s="122"/>
      <c r="C27" s="122"/>
      <c r="D27" s="942"/>
      <c r="E27" s="942"/>
      <c r="F27" s="942"/>
      <c r="G27" s="942"/>
      <c r="H27" s="942"/>
      <c r="I27" s="942"/>
      <c r="J27" s="942"/>
      <c r="K27" s="942"/>
      <c r="L27" s="942"/>
      <c r="M27" s="942"/>
      <c r="N27" s="942"/>
      <c r="O27" s="942"/>
      <c r="P27" s="942"/>
      <c r="Q27" s="942"/>
      <c r="R27" s="942"/>
      <c r="S27" s="942"/>
      <c r="T27" s="942"/>
      <c r="U27" s="942"/>
      <c r="V27" s="942"/>
      <c r="W27" s="942"/>
      <c r="X27" s="942"/>
      <c r="Y27" s="942"/>
      <c r="Z27" s="942"/>
      <c r="AA27" s="942"/>
      <c r="AB27" s="942"/>
      <c r="AC27" s="942"/>
      <c r="AD27" s="942"/>
      <c r="AE27" s="942"/>
      <c r="AF27" s="942"/>
      <c r="AG27" s="942"/>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24"/>
      <c r="BN27" s="24"/>
      <c r="BO27" s="24"/>
      <c r="BP27" s="24"/>
      <c r="BQ27" s="24"/>
      <c r="BR27" s="24"/>
      <c r="BS27" s="24"/>
      <c r="BT27" s="24"/>
    </row>
    <row r="28" spans="2:72" ht="16" customHeight="1" x14ac:dyDescent="0.2">
      <c r="B28" s="122"/>
      <c r="C28" s="122"/>
      <c r="D28" s="942"/>
      <c r="E28" s="942"/>
      <c r="F28" s="942"/>
      <c r="G28" s="942"/>
      <c r="H28" s="942"/>
      <c r="I28" s="942"/>
      <c r="J28" s="942"/>
      <c r="K28" s="942"/>
      <c r="L28" s="942"/>
      <c r="M28" s="942"/>
      <c r="N28" s="942"/>
      <c r="O28" s="942"/>
      <c r="P28" s="942"/>
      <c r="Q28" s="942"/>
      <c r="R28" s="942"/>
      <c r="S28" s="942"/>
      <c r="T28" s="942"/>
      <c r="U28" s="942"/>
      <c r="V28" s="942"/>
      <c r="W28" s="942"/>
      <c r="X28" s="942"/>
      <c r="Y28" s="942"/>
      <c r="Z28" s="942"/>
      <c r="AA28" s="942"/>
      <c r="AB28" s="942"/>
      <c r="AC28" s="942"/>
      <c r="AD28" s="942"/>
      <c r="AE28" s="942"/>
      <c r="AF28" s="942"/>
      <c r="AG28" s="942"/>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24"/>
      <c r="BN28" s="24"/>
      <c r="BO28" s="24"/>
      <c r="BP28" s="24"/>
      <c r="BQ28" s="24"/>
      <c r="BR28" s="24"/>
      <c r="BS28" s="24"/>
      <c r="BT28" s="24"/>
    </row>
    <row r="29" spans="2:72" ht="16" customHeight="1" x14ac:dyDescent="0.2">
      <c r="B29" s="122"/>
      <c r="C29" s="122"/>
      <c r="D29" s="942"/>
      <c r="E29" s="942"/>
      <c r="F29" s="942"/>
      <c r="G29" s="942"/>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24"/>
      <c r="BN29" s="24"/>
      <c r="BO29" s="24"/>
      <c r="BP29" s="24"/>
      <c r="BQ29" s="24"/>
      <c r="BR29" s="24"/>
      <c r="BS29" s="24"/>
      <c r="BT29" s="24"/>
    </row>
    <row r="30" spans="2:72" ht="16" customHeight="1" x14ac:dyDescent="0.2">
      <c r="B30" s="122"/>
      <c r="C30" s="122"/>
      <c r="D30" s="942"/>
      <c r="E30" s="942"/>
      <c r="F30" s="942"/>
      <c r="G30" s="942"/>
      <c r="H30" s="942"/>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24"/>
      <c r="BN30" s="24"/>
      <c r="BO30" s="24"/>
      <c r="BP30" s="24"/>
      <c r="BQ30" s="24"/>
      <c r="BR30" s="24"/>
      <c r="BS30" s="24"/>
      <c r="BT30" s="24"/>
    </row>
    <row r="31" spans="2:72" ht="16" customHeight="1" x14ac:dyDescent="0.2">
      <c r="B31" s="122"/>
      <c r="C31" s="122"/>
      <c r="D31" s="942"/>
      <c r="E31" s="942"/>
      <c r="F31" s="942"/>
      <c r="G31" s="942"/>
      <c r="H31" s="942"/>
      <c r="I31" s="942"/>
      <c r="J31" s="942"/>
      <c r="K31" s="942"/>
      <c r="L31" s="942"/>
      <c r="M31" s="942"/>
      <c r="N31" s="942"/>
      <c r="O31" s="942"/>
      <c r="P31" s="942"/>
      <c r="Q31" s="942"/>
      <c r="R31" s="942"/>
      <c r="S31" s="942"/>
      <c r="T31" s="942"/>
      <c r="U31" s="942"/>
      <c r="V31" s="942"/>
      <c r="W31" s="942"/>
      <c r="X31" s="942"/>
      <c r="Y31" s="942"/>
      <c r="Z31" s="942"/>
      <c r="AA31" s="942"/>
      <c r="AB31" s="942"/>
      <c r="AC31" s="942"/>
      <c r="AD31" s="942"/>
      <c r="AE31" s="942"/>
      <c r="AF31" s="942"/>
      <c r="AG31" s="942"/>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24"/>
      <c r="BN31" s="24"/>
      <c r="BO31" s="24"/>
      <c r="BP31" s="24"/>
      <c r="BQ31" s="24"/>
      <c r="BR31" s="24"/>
      <c r="BS31" s="24"/>
      <c r="BT31" s="24"/>
    </row>
    <row r="32" spans="2:72" ht="16" customHeight="1" x14ac:dyDescent="0.2">
      <c r="B32" s="122"/>
      <c r="C32" s="122"/>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2"/>
      <c r="AF32" s="942"/>
      <c r="AG32" s="942"/>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24"/>
      <c r="BN32" s="24"/>
      <c r="BO32" s="24"/>
      <c r="BP32" s="24"/>
      <c r="BQ32" s="24"/>
      <c r="BR32" s="24"/>
      <c r="BS32" s="24"/>
      <c r="BT32" s="24"/>
    </row>
    <row r="33" spans="1:72" ht="9" customHeight="1" x14ac:dyDescent="0.2">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24"/>
      <c r="BN33" s="24"/>
      <c r="BO33" s="24"/>
      <c r="BP33" s="24"/>
      <c r="BQ33" s="24"/>
      <c r="BR33" s="24"/>
      <c r="BS33" s="24"/>
      <c r="BT33" s="24"/>
    </row>
    <row r="34" spans="1:72" ht="16" customHeight="1" x14ac:dyDescent="0.2">
      <c r="B34" s="123"/>
      <c r="C34" s="124" t="s">
        <v>204</v>
      </c>
      <c r="D34" s="942" t="s">
        <v>205</v>
      </c>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24"/>
      <c r="BN34" s="24"/>
      <c r="BO34" s="24"/>
      <c r="BP34" s="24"/>
      <c r="BQ34" s="24"/>
      <c r="BR34" s="24"/>
      <c r="BS34" s="24"/>
      <c r="BT34" s="24"/>
    </row>
    <row r="35" spans="1:72" ht="16" customHeight="1" x14ac:dyDescent="0.2">
      <c r="B35" s="122"/>
      <c r="C35" s="122"/>
      <c r="D35" s="942"/>
      <c r="E35" s="942"/>
      <c r="F35" s="942"/>
      <c r="G35" s="942"/>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24"/>
      <c r="BN35" s="24"/>
      <c r="BO35" s="24"/>
      <c r="BP35" s="24"/>
      <c r="BQ35" s="24"/>
      <c r="BR35" s="24"/>
      <c r="BS35" s="24"/>
      <c r="BT35" s="24"/>
    </row>
    <row r="36" spans="1:72" ht="16" customHeight="1" x14ac:dyDescent="0.2">
      <c r="B36" s="122"/>
      <c r="C36" s="122"/>
      <c r="D36" s="942"/>
      <c r="E36" s="942"/>
      <c r="F36" s="942"/>
      <c r="G36" s="942"/>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24"/>
      <c r="BN36" s="24"/>
      <c r="BO36" s="24"/>
      <c r="BP36" s="24"/>
      <c r="BQ36" s="24"/>
      <c r="BR36" s="24"/>
      <c r="BS36" s="24"/>
      <c r="BT36" s="24"/>
    </row>
    <row r="37" spans="1:72" ht="9" customHeight="1" x14ac:dyDescent="0.2">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24"/>
      <c r="BN37" s="24"/>
      <c r="BO37" s="24"/>
      <c r="BP37" s="24"/>
      <c r="BQ37" s="24"/>
      <c r="BR37" s="24"/>
      <c r="BS37" s="24"/>
      <c r="BT37" s="24"/>
    </row>
    <row r="38" spans="1:72" ht="16" customHeight="1" x14ac:dyDescent="0.2">
      <c r="B38" s="122"/>
      <c r="C38" s="124" t="s">
        <v>223</v>
      </c>
      <c r="D38" s="942" t="s">
        <v>206</v>
      </c>
      <c r="E38" s="942"/>
      <c r="F38" s="942"/>
      <c r="G38" s="942"/>
      <c r="H38" s="942"/>
      <c r="I38" s="942"/>
      <c r="J38" s="942"/>
      <c r="K38" s="942"/>
      <c r="L38" s="942"/>
      <c r="M38" s="942"/>
      <c r="N38" s="942"/>
      <c r="O38" s="942"/>
      <c r="P38" s="942"/>
      <c r="Q38" s="942"/>
      <c r="R38" s="942"/>
      <c r="S38" s="942"/>
      <c r="T38" s="942"/>
      <c r="U38" s="942"/>
      <c r="V38" s="942"/>
      <c r="W38" s="942"/>
      <c r="X38" s="942"/>
      <c r="Y38" s="942"/>
      <c r="Z38" s="942"/>
      <c r="AA38" s="942"/>
      <c r="AB38" s="942"/>
      <c r="AC38" s="942"/>
      <c r="AD38" s="942"/>
      <c r="AE38" s="942"/>
      <c r="AF38" s="942"/>
      <c r="AG38" s="942"/>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24"/>
      <c r="BN38" s="24"/>
      <c r="BO38" s="24"/>
      <c r="BP38" s="24"/>
      <c r="BQ38" s="24"/>
      <c r="BR38" s="24"/>
      <c r="BS38" s="24"/>
      <c r="BT38" s="24"/>
    </row>
    <row r="39" spans="1:72" ht="16" customHeight="1" x14ac:dyDescent="0.2">
      <c r="B39" s="122"/>
      <c r="C39" s="123"/>
      <c r="D39" s="942"/>
      <c r="E39" s="942"/>
      <c r="F39" s="942"/>
      <c r="G39" s="942"/>
      <c r="H39" s="942"/>
      <c r="I39" s="942"/>
      <c r="J39" s="942"/>
      <c r="K39" s="942"/>
      <c r="L39" s="942"/>
      <c r="M39" s="942"/>
      <c r="N39" s="942"/>
      <c r="O39" s="942"/>
      <c r="P39" s="942"/>
      <c r="Q39" s="942"/>
      <c r="R39" s="942"/>
      <c r="S39" s="942"/>
      <c r="T39" s="942"/>
      <c r="U39" s="942"/>
      <c r="V39" s="942"/>
      <c r="W39" s="942"/>
      <c r="X39" s="942"/>
      <c r="Y39" s="942"/>
      <c r="Z39" s="942"/>
      <c r="AA39" s="942"/>
      <c r="AB39" s="942"/>
      <c r="AC39" s="942"/>
      <c r="AD39" s="942"/>
      <c r="AE39" s="942"/>
      <c r="AF39" s="942"/>
      <c r="AG39" s="942"/>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24"/>
      <c r="BN39" s="24"/>
      <c r="BO39" s="24"/>
      <c r="BP39" s="24"/>
      <c r="BQ39" s="24"/>
      <c r="BR39" s="24"/>
      <c r="BS39" s="24"/>
      <c r="BT39" s="24"/>
    </row>
    <row r="40" spans="1:72" ht="16" customHeight="1" x14ac:dyDescent="0.2">
      <c r="B40" s="122"/>
      <c r="C40" s="122"/>
      <c r="D40" s="942"/>
      <c r="E40" s="942"/>
      <c r="F40" s="942"/>
      <c r="G40" s="942"/>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c r="AF40" s="942"/>
      <c r="AG40" s="942"/>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24"/>
      <c r="BN40" s="24"/>
      <c r="BO40" s="24"/>
      <c r="BP40" s="24"/>
      <c r="BQ40" s="24"/>
      <c r="BR40" s="24"/>
      <c r="BS40" s="24"/>
      <c r="BT40" s="24"/>
    </row>
    <row r="41" spans="1:72" ht="16" customHeight="1" x14ac:dyDescent="0.2">
      <c r="B41" s="122"/>
      <c r="C41" s="122"/>
      <c r="D41" s="942"/>
      <c r="E41" s="942"/>
      <c r="F41" s="942"/>
      <c r="G41" s="942"/>
      <c r="H41" s="942"/>
      <c r="I41" s="942"/>
      <c r="J41" s="942"/>
      <c r="K41" s="942"/>
      <c r="L41" s="942"/>
      <c r="M41" s="942"/>
      <c r="N41" s="942"/>
      <c r="O41" s="942"/>
      <c r="P41" s="942"/>
      <c r="Q41" s="942"/>
      <c r="R41" s="942"/>
      <c r="S41" s="942"/>
      <c r="T41" s="942"/>
      <c r="U41" s="942"/>
      <c r="V41" s="942"/>
      <c r="W41" s="942"/>
      <c r="X41" s="942"/>
      <c r="Y41" s="942"/>
      <c r="Z41" s="942"/>
      <c r="AA41" s="942"/>
      <c r="AB41" s="942"/>
      <c r="AC41" s="942"/>
      <c r="AD41" s="942"/>
      <c r="AE41" s="942"/>
      <c r="AF41" s="942"/>
      <c r="AG41" s="942"/>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24"/>
      <c r="BN41" s="24"/>
      <c r="BO41" s="24"/>
      <c r="BP41" s="24"/>
      <c r="BQ41" s="24"/>
      <c r="BR41" s="24"/>
      <c r="BS41" s="24"/>
      <c r="BT41" s="24"/>
    </row>
    <row r="42" spans="1:72" ht="9" customHeight="1" x14ac:dyDescent="0.2">
      <c r="B42" s="122"/>
      <c r="C42" s="122"/>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24"/>
      <c r="BN42" s="24"/>
      <c r="BO42" s="24"/>
      <c r="BP42" s="24"/>
      <c r="BQ42" s="24"/>
      <c r="BR42" s="24"/>
      <c r="BS42" s="24"/>
      <c r="BT42" s="24"/>
    </row>
    <row r="43" spans="1:72" ht="16" customHeight="1" x14ac:dyDescent="0.2">
      <c r="B43" s="942" t="s">
        <v>207</v>
      </c>
      <c r="C43" s="942"/>
      <c r="D43" s="942"/>
      <c r="E43" s="942"/>
      <c r="F43" s="942"/>
      <c r="G43" s="942"/>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M43" s="131"/>
      <c r="AN43" s="131"/>
      <c r="AO43" s="131"/>
      <c r="AP43" s="131"/>
      <c r="AQ43" s="131"/>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24"/>
      <c r="BN43" s="24"/>
      <c r="BO43" s="24"/>
      <c r="BP43" s="24"/>
      <c r="BQ43" s="24"/>
      <c r="BR43" s="24"/>
      <c r="BS43" s="24"/>
      <c r="BT43" s="24"/>
    </row>
    <row r="44" spans="1:72" ht="18" customHeight="1" x14ac:dyDescent="0.2">
      <c r="B44" s="942"/>
      <c r="C44" s="942"/>
      <c r="D44" s="942"/>
      <c r="E44" s="942"/>
      <c r="F44" s="942"/>
      <c r="G44" s="942"/>
      <c r="H44" s="942"/>
      <c r="I44" s="942"/>
      <c r="J44" s="942"/>
      <c r="K44" s="942"/>
      <c r="L44" s="942"/>
      <c r="M44" s="942"/>
      <c r="N44" s="942"/>
      <c r="O44" s="942"/>
      <c r="P44" s="942"/>
      <c r="Q44" s="942"/>
      <c r="R44" s="942"/>
      <c r="S44" s="942"/>
      <c r="T44" s="942"/>
      <c r="U44" s="942"/>
      <c r="V44" s="942"/>
      <c r="W44" s="942"/>
      <c r="X44" s="942"/>
      <c r="Y44" s="942"/>
      <c r="Z44" s="942"/>
      <c r="AA44" s="942"/>
      <c r="AB44" s="942"/>
      <c r="AC44" s="942"/>
      <c r="AD44" s="942"/>
      <c r="AE44" s="942"/>
      <c r="AF44" s="942"/>
      <c r="AG44" s="942"/>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24"/>
      <c r="BN44" s="24"/>
      <c r="BO44" s="24"/>
      <c r="BP44" s="24"/>
      <c r="BQ44" s="24"/>
      <c r="BR44" s="24"/>
      <c r="BS44" s="24"/>
      <c r="BT44" s="24"/>
    </row>
    <row r="45" spans="1:72" ht="18" customHeight="1" x14ac:dyDescent="0.2">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24"/>
      <c r="BN45" s="24"/>
      <c r="BO45" s="24"/>
      <c r="BP45" s="24"/>
      <c r="BQ45" s="24"/>
      <c r="BR45" s="24"/>
      <c r="BS45" s="24"/>
      <c r="BT45" s="24"/>
    </row>
    <row r="46" spans="1:72" ht="18" customHeight="1" x14ac:dyDescent="0.2">
      <c r="A46" s="131"/>
    </row>
    <row r="47" spans="1:72" ht="18" customHeight="1" x14ac:dyDescent="0.2">
      <c r="A47" s="131"/>
      <c r="B47" s="941" t="s">
        <v>224</v>
      </c>
      <c r="C47" s="942"/>
      <c r="D47" s="942"/>
      <c r="E47" s="942"/>
      <c r="F47" s="942"/>
      <c r="G47" s="942"/>
      <c r="H47" s="942"/>
      <c r="I47" s="942"/>
      <c r="J47" s="942"/>
      <c r="K47" s="942"/>
      <c r="L47" s="942"/>
      <c r="M47" s="942"/>
      <c r="N47" s="942"/>
      <c r="O47" s="942"/>
      <c r="P47" s="942"/>
      <c r="Q47" s="942"/>
      <c r="R47" s="942"/>
      <c r="S47" s="942"/>
      <c r="T47" s="942"/>
      <c r="U47" s="942"/>
      <c r="V47" s="942"/>
      <c r="W47" s="942"/>
      <c r="X47" s="942"/>
      <c r="Y47" s="942"/>
      <c r="Z47" s="942"/>
      <c r="AA47" s="942"/>
      <c r="AB47" s="942"/>
      <c r="AC47" s="942"/>
      <c r="AD47" s="942"/>
      <c r="AE47" s="942"/>
      <c r="AF47" s="942"/>
      <c r="AG47" s="942"/>
    </row>
    <row r="48" spans="1:72" ht="18" customHeight="1" x14ac:dyDescent="0.2">
      <c r="A48" s="131"/>
      <c r="B48" s="942"/>
      <c r="C48" s="942"/>
      <c r="D48" s="942"/>
      <c r="E48" s="942"/>
      <c r="F48" s="942"/>
      <c r="G48" s="942"/>
      <c r="H48" s="942"/>
      <c r="I48" s="942"/>
      <c r="J48" s="942"/>
      <c r="K48" s="942"/>
      <c r="L48" s="942"/>
      <c r="M48" s="942"/>
      <c r="N48" s="942"/>
      <c r="O48" s="942"/>
      <c r="P48" s="942"/>
      <c r="Q48" s="942"/>
      <c r="R48" s="942"/>
      <c r="S48" s="942"/>
      <c r="T48" s="942"/>
      <c r="U48" s="942"/>
      <c r="V48" s="942"/>
      <c r="W48" s="942"/>
      <c r="X48" s="942"/>
      <c r="Y48" s="942"/>
      <c r="Z48" s="942"/>
      <c r="AA48" s="942"/>
      <c r="AB48" s="942"/>
      <c r="AC48" s="942"/>
      <c r="AD48" s="942"/>
      <c r="AE48" s="942"/>
      <c r="AF48" s="942"/>
      <c r="AG48" s="942"/>
    </row>
    <row r="49" spans="1:33" ht="27.75" customHeight="1" x14ac:dyDescent="0.2">
      <c r="A49" s="131"/>
      <c r="B49" s="942"/>
      <c r="C49" s="942"/>
      <c r="D49" s="942"/>
      <c r="E49" s="942"/>
      <c r="F49" s="942"/>
      <c r="G49" s="942"/>
      <c r="H49" s="942"/>
      <c r="I49" s="942"/>
      <c r="J49" s="942"/>
      <c r="K49" s="942"/>
      <c r="L49" s="942"/>
      <c r="M49" s="942"/>
      <c r="N49" s="942"/>
      <c r="O49" s="942"/>
      <c r="P49" s="942"/>
      <c r="Q49" s="942"/>
      <c r="R49" s="942"/>
      <c r="S49" s="942"/>
      <c r="T49" s="942"/>
      <c r="U49" s="942"/>
      <c r="V49" s="942"/>
      <c r="W49" s="942"/>
      <c r="X49" s="942"/>
      <c r="Y49" s="942"/>
      <c r="Z49" s="942"/>
      <c r="AA49" s="942"/>
      <c r="AB49" s="942"/>
      <c r="AC49" s="942"/>
      <c r="AD49" s="942"/>
      <c r="AE49" s="942"/>
      <c r="AF49" s="942"/>
      <c r="AG49" s="942"/>
    </row>
    <row r="50" spans="1:33" ht="38.25" customHeight="1" x14ac:dyDescent="0.2">
      <c r="A50" s="131"/>
    </row>
    <row r="51" spans="1:33" ht="20.149999999999999" customHeight="1" x14ac:dyDescent="0.2">
      <c r="A51" s="131"/>
    </row>
    <row r="52" spans="1:33" ht="20.149999999999999" customHeight="1" x14ac:dyDescent="0.2">
      <c r="A52" s="131"/>
    </row>
    <row r="53" spans="1:33" ht="20.149999999999999" customHeight="1" x14ac:dyDescent="0.2">
      <c r="A53" s="131"/>
    </row>
    <row r="54" spans="1:33" ht="20.149999999999999" customHeight="1" x14ac:dyDescent="0.2">
      <c r="A54" s="131"/>
    </row>
    <row r="55" spans="1:33" ht="20.149999999999999" customHeight="1" x14ac:dyDescent="0.2">
      <c r="A55" s="131"/>
    </row>
    <row r="56" spans="1:33" ht="20.149999999999999" customHeight="1" x14ac:dyDescent="0.2">
      <c r="A56" s="131"/>
    </row>
    <row r="57" spans="1:33" ht="20.149999999999999" customHeight="1" x14ac:dyDescent="0.2">
      <c r="A57" s="131"/>
    </row>
    <row r="58" spans="1:33" ht="20.149999999999999" customHeight="1" x14ac:dyDescent="0.2">
      <c r="A58" s="131"/>
    </row>
    <row r="59" spans="1:33" ht="20.149999999999999" customHeight="1" x14ac:dyDescent="0.2">
      <c r="A59" s="131"/>
    </row>
    <row r="60" spans="1:33" ht="20.149999999999999" customHeight="1" x14ac:dyDescent="0.2">
      <c r="A60" s="131"/>
    </row>
    <row r="61" spans="1:33" ht="20.149999999999999" customHeight="1" x14ac:dyDescent="0.2">
      <c r="A61" s="131"/>
    </row>
    <row r="62" spans="1:33" ht="20.149999999999999" customHeight="1" x14ac:dyDescent="0.2">
      <c r="A62" s="131"/>
    </row>
    <row r="63" spans="1:33" ht="20.149999999999999" customHeight="1" x14ac:dyDescent="0.2">
      <c r="A63" s="131"/>
    </row>
  </sheetData>
  <mergeCells count="20">
    <mergeCell ref="B16:AG17"/>
    <mergeCell ref="A3:AH3"/>
    <mergeCell ref="A4:AH4"/>
    <mergeCell ref="Z6:AA6"/>
    <mergeCell ref="AC6:AD6"/>
    <mergeCell ref="AF6:AG6"/>
    <mergeCell ref="Q8:S8"/>
    <mergeCell ref="W8:AH8"/>
    <mergeCell ref="Q9:S9"/>
    <mergeCell ref="W9:AH9"/>
    <mergeCell ref="Q10:V10"/>
    <mergeCell ref="W10:AG10"/>
    <mergeCell ref="A13:AH13"/>
    <mergeCell ref="B47:AG49"/>
    <mergeCell ref="B21:AG22"/>
    <mergeCell ref="B23:AG23"/>
    <mergeCell ref="D25:AG32"/>
    <mergeCell ref="D34:AG36"/>
    <mergeCell ref="D38:AG41"/>
    <mergeCell ref="B43:AG44"/>
  </mergeCells>
  <phoneticPr fontId="11"/>
  <dataValidations count="1">
    <dataValidation showInputMessage="1" showErrorMessage="1" sqref="W65474:AH65474 JS65474:KD65474 TO65474:TZ65474 ADK65474:ADV65474 ANG65474:ANR65474 AXC65474:AXN65474 BGY65474:BHJ65474 BQU65474:BRF65474 CAQ65474:CBB65474 CKM65474:CKX65474 CUI65474:CUT65474 DEE65474:DEP65474 DOA65474:DOL65474 DXW65474:DYH65474 EHS65474:EID65474 ERO65474:ERZ65474 FBK65474:FBV65474 FLG65474:FLR65474 FVC65474:FVN65474 GEY65474:GFJ65474 GOU65474:GPF65474 GYQ65474:GZB65474 HIM65474:HIX65474 HSI65474:HST65474 ICE65474:ICP65474 IMA65474:IML65474 IVW65474:IWH65474 JFS65474:JGD65474 JPO65474:JPZ65474 JZK65474:JZV65474 KJG65474:KJR65474 KTC65474:KTN65474 LCY65474:LDJ65474 LMU65474:LNF65474 LWQ65474:LXB65474 MGM65474:MGX65474 MQI65474:MQT65474 NAE65474:NAP65474 NKA65474:NKL65474 NTW65474:NUH65474 ODS65474:OED65474 ONO65474:ONZ65474 OXK65474:OXV65474 PHG65474:PHR65474 PRC65474:PRN65474 QAY65474:QBJ65474 QKU65474:QLF65474 QUQ65474:QVB65474 REM65474:REX65474 ROI65474:ROT65474 RYE65474:RYP65474 SIA65474:SIL65474 SRW65474:SSH65474 TBS65474:TCD65474 TLO65474:TLZ65474 TVK65474:TVV65474 UFG65474:UFR65474 UPC65474:UPN65474 UYY65474:UZJ65474 VIU65474:VJF65474 VSQ65474:VTB65474 WCM65474:WCX65474 WMI65474:WMT65474 WWE65474:WWP65474 W131010:AH131010 JS131010:KD131010 TO131010:TZ131010 ADK131010:ADV131010 ANG131010:ANR131010 AXC131010:AXN131010 BGY131010:BHJ131010 BQU131010:BRF131010 CAQ131010:CBB131010 CKM131010:CKX131010 CUI131010:CUT131010 DEE131010:DEP131010 DOA131010:DOL131010 DXW131010:DYH131010 EHS131010:EID131010 ERO131010:ERZ131010 FBK131010:FBV131010 FLG131010:FLR131010 FVC131010:FVN131010 GEY131010:GFJ131010 GOU131010:GPF131010 GYQ131010:GZB131010 HIM131010:HIX131010 HSI131010:HST131010 ICE131010:ICP131010 IMA131010:IML131010 IVW131010:IWH131010 JFS131010:JGD131010 JPO131010:JPZ131010 JZK131010:JZV131010 KJG131010:KJR131010 KTC131010:KTN131010 LCY131010:LDJ131010 LMU131010:LNF131010 LWQ131010:LXB131010 MGM131010:MGX131010 MQI131010:MQT131010 NAE131010:NAP131010 NKA131010:NKL131010 NTW131010:NUH131010 ODS131010:OED131010 ONO131010:ONZ131010 OXK131010:OXV131010 PHG131010:PHR131010 PRC131010:PRN131010 QAY131010:QBJ131010 QKU131010:QLF131010 QUQ131010:QVB131010 REM131010:REX131010 ROI131010:ROT131010 RYE131010:RYP131010 SIA131010:SIL131010 SRW131010:SSH131010 TBS131010:TCD131010 TLO131010:TLZ131010 TVK131010:TVV131010 UFG131010:UFR131010 UPC131010:UPN131010 UYY131010:UZJ131010 VIU131010:VJF131010 VSQ131010:VTB131010 WCM131010:WCX131010 WMI131010:WMT131010 WWE131010:WWP131010 W196546:AH196546 JS196546:KD196546 TO196546:TZ196546 ADK196546:ADV196546 ANG196546:ANR196546 AXC196546:AXN196546 BGY196546:BHJ196546 BQU196546:BRF196546 CAQ196546:CBB196546 CKM196546:CKX196546 CUI196546:CUT196546 DEE196546:DEP196546 DOA196546:DOL196546 DXW196546:DYH196546 EHS196546:EID196546 ERO196546:ERZ196546 FBK196546:FBV196546 FLG196546:FLR196546 FVC196546:FVN196546 GEY196546:GFJ196546 GOU196546:GPF196546 GYQ196546:GZB196546 HIM196546:HIX196546 HSI196546:HST196546 ICE196546:ICP196546 IMA196546:IML196546 IVW196546:IWH196546 JFS196546:JGD196546 JPO196546:JPZ196546 JZK196546:JZV196546 KJG196546:KJR196546 KTC196546:KTN196546 LCY196546:LDJ196546 LMU196546:LNF196546 LWQ196546:LXB196546 MGM196546:MGX196546 MQI196546:MQT196546 NAE196546:NAP196546 NKA196546:NKL196546 NTW196546:NUH196546 ODS196546:OED196546 ONO196546:ONZ196546 OXK196546:OXV196546 PHG196546:PHR196546 PRC196546:PRN196546 QAY196546:QBJ196546 QKU196546:QLF196546 QUQ196546:QVB196546 REM196546:REX196546 ROI196546:ROT196546 RYE196546:RYP196546 SIA196546:SIL196546 SRW196546:SSH196546 TBS196546:TCD196546 TLO196546:TLZ196546 TVK196546:TVV196546 UFG196546:UFR196546 UPC196546:UPN196546 UYY196546:UZJ196546 VIU196546:VJF196546 VSQ196546:VTB196546 WCM196546:WCX196546 WMI196546:WMT196546 WWE196546:WWP196546 W262082:AH262082 JS262082:KD262082 TO262082:TZ262082 ADK262082:ADV262082 ANG262082:ANR262082 AXC262082:AXN262082 BGY262082:BHJ262082 BQU262082:BRF262082 CAQ262082:CBB262082 CKM262082:CKX262082 CUI262082:CUT262082 DEE262082:DEP262082 DOA262082:DOL262082 DXW262082:DYH262082 EHS262082:EID262082 ERO262082:ERZ262082 FBK262082:FBV262082 FLG262082:FLR262082 FVC262082:FVN262082 GEY262082:GFJ262082 GOU262082:GPF262082 GYQ262082:GZB262082 HIM262082:HIX262082 HSI262082:HST262082 ICE262082:ICP262082 IMA262082:IML262082 IVW262082:IWH262082 JFS262082:JGD262082 JPO262082:JPZ262082 JZK262082:JZV262082 KJG262082:KJR262082 KTC262082:KTN262082 LCY262082:LDJ262082 LMU262082:LNF262082 LWQ262082:LXB262082 MGM262082:MGX262082 MQI262082:MQT262082 NAE262082:NAP262082 NKA262082:NKL262082 NTW262082:NUH262082 ODS262082:OED262082 ONO262082:ONZ262082 OXK262082:OXV262082 PHG262082:PHR262082 PRC262082:PRN262082 QAY262082:QBJ262082 QKU262082:QLF262082 QUQ262082:QVB262082 REM262082:REX262082 ROI262082:ROT262082 RYE262082:RYP262082 SIA262082:SIL262082 SRW262082:SSH262082 TBS262082:TCD262082 TLO262082:TLZ262082 TVK262082:TVV262082 UFG262082:UFR262082 UPC262082:UPN262082 UYY262082:UZJ262082 VIU262082:VJF262082 VSQ262082:VTB262082 WCM262082:WCX262082 WMI262082:WMT262082 WWE262082:WWP262082 W327618:AH327618 JS327618:KD327618 TO327618:TZ327618 ADK327618:ADV327618 ANG327618:ANR327618 AXC327618:AXN327618 BGY327618:BHJ327618 BQU327618:BRF327618 CAQ327618:CBB327618 CKM327618:CKX327618 CUI327618:CUT327618 DEE327618:DEP327618 DOA327618:DOL327618 DXW327618:DYH327618 EHS327618:EID327618 ERO327618:ERZ327618 FBK327618:FBV327618 FLG327618:FLR327618 FVC327618:FVN327618 GEY327618:GFJ327618 GOU327618:GPF327618 GYQ327618:GZB327618 HIM327618:HIX327618 HSI327618:HST327618 ICE327618:ICP327618 IMA327618:IML327618 IVW327618:IWH327618 JFS327618:JGD327618 JPO327618:JPZ327618 JZK327618:JZV327618 KJG327618:KJR327618 KTC327618:KTN327618 LCY327618:LDJ327618 LMU327618:LNF327618 LWQ327618:LXB327618 MGM327618:MGX327618 MQI327618:MQT327618 NAE327618:NAP327618 NKA327618:NKL327618 NTW327618:NUH327618 ODS327618:OED327618 ONO327618:ONZ327618 OXK327618:OXV327618 PHG327618:PHR327618 PRC327618:PRN327618 QAY327618:QBJ327618 QKU327618:QLF327618 QUQ327618:QVB327618 REM327618:REX327618 ROI327618:ROT327618 RYE327618:RYP327618 SIA327618:SIL327618 SRW327618:SSH327618 TBS327618:TCD327618 TLO327618:TLZ327618 TVK327618:TVV327618 UFG327618:UFR327618 UPC327618:UPN327618 UYY327618:UZJ327618 VIU327618:VJF327618 VSQ327618:VTB327618 WCM327618:WCX327618 WMI327618:WMT327618 WWE327618:WWP327618 W393154:AH393154 JS393154:KD393154 TO393154:TZ393154 ADK393154:ADV393154 ANG393154:ANR393154 AXC393154:AXN393154 BGY393154:BHJ393154 BQU393154:BRF393154 CAQ393154:CBB393154 CKM393154:CKX393154 CUI393154:CUT393154 DEE393154:DEP393154 DOA393154:DOL393154 DXW393154:DYH393154 EHS393154:EID393154 ERO393154:ERZ393154 FBK393154:FBV393154 FLG393154:FLR393154 FVC393154:FVN393154 GEY393154:GFJ393154 GOU393154:GPF393154 GYQ393154:GZB393154 HIM393154:HIX393154 HSI393154:HST393154 ICE393154:ICP393154 IMA393154:IML393154 IVW393154:IWH393154 JFS393154:JGD393154 JPO393154:JPZ393154 JZK393154:JZV393154 KJG393154:KJR393154 KTC393154:KTN393154 LCY393154:LDJ393154 LMU393154:LNF393154 LWQ393154:LXB393154 MGM393154:MGX393154 MQI393154:MQT393154 NAE393154:NAP393154 NKA393154:NKL393154 NTW393154:NUH393154 ODS393154:OED393154 ONO393154:ONZ393154 OXK393154:OXV393154 PHG393154:PHR393154 PRC393154:PRN393154 QAY393154:QBJ393154 QKU393154:QLF393154 QUQ393154:QVB393154 REM393154:REX393154 ROI393154:ROT393154 RYE393154:RYP393154 SIA393154:SIL393154 SRW393154:SSH393154 TBS393154:TCD393154 TLO393154:TLZ393154 TVK393154:TVV393154 UFG393154:UFR393154 UPC393154:UPN393154 UYY393154:UZJ393154 VIU393154:VJF393154 VSQ393154:VTB393154 WCM393154:WCX393154 WMI393154:WMT393154 WWE393154:WWP393154 W458690:AH458690 JS458690:KD458690 TO458690:TZ458690 ADK458690:ADV458690 ANG458690:ANR458690 AXC458690:AXN458690 BGY458690:BHJ458690 BQU458690:BRF458690 CAQ458690:CBB458690 CKM458690:CKX458690 CUI458690:CUT458690 DEE458690:DEP458690 DOA458690:DOL458690 DXW458690:DYH458690 EHS458690:EID458690 ERO458690:ERZ458690 FBK458690:FBV458690 FLG458690:FLR458690 FVC458690:FVN458690 GEY458690:GFJ458690 GOU458690:GPF458690 GYQ458690:GZB458690 HIM458690:HIX458690 HSI458690:HST458690 ICE458690:ICP458690 IMA458690:IML458690 IVW458690:IWH458690 JFS458690:JGD458690 JPO458690:JPZ458690 JZK458690:JZV458690 KJG458690:KJR458690 KTC458690:KTN458690 LCY458690:LDJ458690 LMU458690:LNF458690 LWQ458690:LXB458690 MGM458690:MGX458690 MQI458690:MQT458690 NAE458690:NAP458690 NKA458690:NKL458690 NTW458690:NUH458690 ODS458690:OED458690 ONO458690:ONZ458690 OXK458690:OXV458690 PHG458690:PHR458690 PRC458690:PRN458690 QAY458690:QBJ458690 QKU458690:QLF458690 QUQ458690:QVB458690 REM458690:REX458690 ROI458690:ROT458690 RYE458690:RYP458690 SIA458690:SIL458690 SRW458690:SSH458690 TBS458690:TCD458690 TLO458690:TLZ458690 TVK458690:TVV458690 UFG458690:UFR458690 UPC458690:UPN458690 UYY458690:UZJ458690 VIU458690:VJF458690 VSQ458690:VTB458690 WCM458690:WCX458690 WMI458690:WMT458690 WWE458690:WWP458690 W524226:AH524226 JS524226:KD524226 TO524226:TZ524226 ADK524226:ADV524226 ANG524226:ANR524226 AXC524226:AXN524226 BGY524226:BHJ524226 BQU524226:BRF524226 CAQ524226:CBB524226 CKM524226:CKX524226 CUI524226:CUT524226 DEE524226:DEP524226 DOA524226:DOL524226 DXW524226:DYH524226 EHS524226:EID524226 ERO524226:ERZ524226 FBK524226:FBV524226 FLG524226:FLR524226 FVC524226:FVN524226 GEY524226:GFJ524226 GOU524226:GPF524226 GYQ524226:GZB524226 HIM524226:HIX524226 HSI524226:HST524226 ICE524226:ICP524226 IMA524226:IML524226 IVW524226:IWH524226 JFS524226:JGD524226 JPO524226:JPZ524226 JZK524226:JZV524226 KJG524226:KJR524226 KTC524226:KTN524226 LCY524226:LDJ524226 LMU524226:LNF524226 LWQ524226:LXB524226 MGM524226:MGX524226 MQI524226:MQT524226 NAE524226:NAP524226 NKA524226:NKL524226 NTW524226:NUH524226 ODS524226:OED524226 ONO524226:ONZ524226 OXK524226:OXV524226 PHG524226:PHR524226 PRC524226:PRN524226 QAY524226:QBJ524226 QKU524226:QLF524226 QUQ524226:QVB524226 REM524226:REX524226 ROI524226:ROT524226 RYE524226:RYP524226 SIA524226:SIL524226 SRW524226:SSH524226 TBS524226:TCD524226 TLO524226:TLZ524226 TVK524226:TVV524226 UFG524226:UFR524226 UPC524226:UPN524226 UYY524226:UZJ524226 VIU524226:VJF524226 VSQ524226:VTB524226 WCM524226:WCX524226 WMI524226:WMT524226 WWE524226:WWP524226 W589762:AH589762 JS589762:KD589762 TO589762:TZ589762 ADK589762:ADV589762 ANG589762:ANR589762 AXC589762:AXN589762 BGY589762:BHJ589762 BQU589762:BRF589762 CAQ589762:CBB589762 CKM589762:CKX589762 CUI589762:CUT589762 DEE589762:DEP589762 DOA589762:DOL589762 DXW589762:DYH589762 EHS589762:EID589762 ERO589762:ERZ589762 FBK589762:FBV589762 FLG589762:FLR589762 FVC589762:FVN589762 GEY589762:GFJ589762 GOU589762:GPF589762 GYQ589762:GZB589762 HIM589762:HIX589762 HSI589762:HST589762 ICE589762:ICP589762 IMA589762:IML589762 IVW589762:IWH589762 JFS589762:JGD589762 JPO589762:JPZ589762 JZK589762:JZV589762 KJG589762:KJR589762 KTC589762:KTN589762 LCY589762:LDJ589762 LMU589762:LNF589762 LWQ589762:LXB589762 MGM589762:MGX589762 MQI589762:MQT589762 NAE589762:NAP589762 NKA589762:NKL589762 NTW589762:NUH589762 ODS589762:OED589762 ONO589762:ONZ589762 OXK589762:OXV589762 PHG589762:PHR589762 PRC589762:PRN589762 QAY589762:QBJ589762 QKU589762:QLF589762 QUQ589762:QVB589762 REM589762:REX589762 ROI589762:ROT589762 RYE589762:RYP589762 SIA589762:SIL589762 SRW589762:SSH589762 TBS589762:TCD589762 TLO589762:TLZ589762 TVK589762:TVV589762 UFG589762:UFR589762 UPC589762:UPN589762 UYY589762:UZJ589762 VIU589762:VJF589762 VSQ589762:VTB589762 WCM589762:WCX589762 WMI589762:WMT589762 WWE589762:WWP589762 W655298:AH655298 JS655298:KD655298 TO655298:TZ655298 ADK655298:ADV655298 ANG655298:ANR655298 AXC655298:AXN655298 BGY655298:BHJ655298 BQU655298:BRF655298 CAQ655298:CBB655298 CKM655298:CKX655298 CUI655298:CUT655298 DEE655298:DEP655298 DOA655298:DOL655298 DXW655298:DYH655298 EHS655298:EID655298 ERO655298:ERZ655298 FBK655298:FBV655298 FLG655298:FLR655298 FVC655298:FVN655298 GEY655298:GFJ655298 GOU655298:GPF655298 GYQ655298:GZB655298 HIM655298:HIX655298 HSI655298:HST655298 ICE655298:ICP655298 IMA655298:IML655298 IVW655298:IWH655298 JFS655298:JGD655298 JPO655298:JPZ655298 JZK655298:JZV655298 KJG655298:KJR655298 KTC655298:KTN655298 LCY655298:LDJ655298 LMU655298:LNF655298 LWQ655298:LXB655298 MGM655298:MGX655298 MQI655298:MQT655298 NAE655298:NAP655298 NKA655298:NKL655298 NTW655298:NUH655298 ODS655298:OED655298 ONO655298:ONZ655298 OXK655298:OXV655298 PHG655298:PHR655298 PRC655298:PRN655298 QAY655298:QBJ655298 QKU655298:QLF655298 QUQ655298:QVB655298 REM655298:REX655298 ROI655298:ROT655298 RYE655298:RYP655298 SIA655298:SIL655298 SRW655298:SSH655298 TBS655298:TCD655298 TLO655298:TLZ655298 TVK655298:TVV655298 UFG655298:UFR655298 UPC655298:UPN655298 UYY655298:UZJ655298 VIU655298:VJF655298 VSQ655298:VTB655298 WCM655298:WCX655298 WMI655298:WMT655298 WWE655298:WWP655298 W720834:AH720834 JS720834:KD720834 TO720834:TZ720834 ADK720834:ADV720834 ANG720834:ANR720834 AXC720834:AXN720834 BGY720834:BHJ720834 BQU720834:BRF720834 CAQ720834:CBB720834 CKM720834:CKX720834 CUI720834:CUT720834 DEE720834:DEP720834 DOA720834:DOL720834 DXW720834:DYH720834 EHS720834:EID720834 ERO720834:ERZ720834 FBK720834:FBV720834 FLG720834:FLR720834 FVC720834:FVN720834 GEY720834:GFJ720834 GOU720834:GPF720834 GYQ720834:GZB720834 HIM720834:HIX720834 HSI720834:HST720834 ICE720834:ICP720834 IMA720834:IML720834 IVW720834:IWH720834 JFS720834:JGD720834 JPO720834:JPZ720834 JZK720834:JZV720834 KJG720834:KJR720834 KTC720834:KTN720834 LCY720834:LDJ720834 LMU720834:LNF720834 LWQ720834:LXB720834 MGM720834:MGX720834 MQI720834:MQT720834 NAE720834:NAP720834 NKA720834:NKL720834 NTW720834:NUH720834 ODS720834:OED720834 ONO720834:ONZ720834 OXK720834:OXV720834 PHG720834:PHR720834 PRC720834:PRN720834 QAY720834:QBJ720834 QKU720834:QLF720834 QUQ720834:QVB720834 REM720834:REX720834 ROI720834:ROT720834 RYE720834:RYP720834 SIA720834:SIL720834 SRW720834:SSH720834 TBS720834:TCD720834 TLO720834:TLZ720834 TVK720834:TVV720834 UFG720834:UFR720834 UPC720834:UPN720834 UYY720834:UZJ720834 VIU720834:VJF720834 VSQ720834:VTB720834 WCM720834:WCX720834 WMI720834:WMT720834 WWE720834:WWP720834 W786370:AH786370 JS786370:KD786370 TO786370:TZ786370 ADK786370:ADV786370 ANG786370:ANR786370 AXC786370:AXN786370 BGY786370:BHJ786370 BQU786370:BRF786370 CAQ786370:CBB786370 CKM786370:CKX786370 CUI786370:CUT786370 DEE786370:DEP786370 DOA786370:DOL786370 DXW786370:DYH786370 EHS786370:EID786370 ERO786370:ERZ786370 FBK786370:FBV786370 FLG786370:FLR786370 FVC786370:FVN786370 GEY786370:GFJ786370 GOU786370:GPF786370 GYQ786370:GZB786370 HIM786370:HIX786370 HSI786370:HST786370 ICE786370:ICP786370 IMA786370:IML786370 IVW786370:IWH786370 JFS786370:JGD786370 JPO786370:JPZ786370 JZK786370:JZV786370 KJG786370:KJR786370 KTC786370:KTN786370 LCY786370:LDJ786370 LMU786370:LNF786370 LWQ786370:LXB786370 MGM786370:MGX786370 MQI786370:MQT786370 NAE786370:NAP786370 NKA786370:NKL786370 NTW786370:NUH786370 ODS786370:OED786370 ONO786370:ONZ786370 OXK786370:OXV786370 PHG786370:PHR786370 PRC786370:PRN786370 QAY786370:QBJ786370 QKU786370:QLF786370 QUQ786370:QVB786370 REM786370:REX786370 ROI786370:ROT786370 RYE786370:RYP786370 SIA786370:SIL786370 SRW786370:SSH786370 TBS786370:TCD786370 TLO786370:TLZ786370 TVK786370:TVV786370 UFG786370:UFR786370 UPC786370:UPN786370 UYY786370:UZJ786370 VIU786370:VJF786370 VSQ786370:VTB786370 WCM786370:WCX786370 WMI786370:WMT786370 WWE786370:WWP786370 W851906:AH851906 JS851906:KD851906 TO851906:TZ851906 ADK851906:ADV851906 ANG851906:ANR851906 AXC851906:AXN851906 BGY851906:BHJ851906 BQU851906:BRF851906 CAQ851906:CBB851906 CKM851906:CKX851906 CUI851906:CUT851906 DEE851906:DEP851906 DOA851906:DOL851906 DXW851906:DYH851906 EHS851906:EID851906 ERO851906:ERZ851906 FBK851906:FBV851906 FLG851906:FLR851906 FVC851906:FVN851906 GEY851906:GFJ851906 GOU851906:GPF851906 GYQ851906:GZB851906 HIM851906:HIX851906 HSI851906:HST851906 ICE851906:ICP851906 IMA851906:IML851906 IVW851906:IWH851906 JFS851906:JGD851906 JPO851906:JPZ851906 JZK851906:JZV851906 KJG851906:KJR851906 KTC851906:KTN851906 LCY851906:LDJ851906 LMU851906:LNF851906 LWQ851906:LXB851906 MGM851906:MGX851906 MQI851906:MQT851906 NAE851906:NAP851906 NKA851906:NKL851906 NTW851906:NUH851906 ODS851906:OED851906 ONO851906:ONZ851906 OXK851906:OXV851906 PHG851906:PHR851906 PRC851906:PRN851906 QAY851906:QBJ851906 QKU851906:QLF851906 QUQ851906:QVB851906 REM851906:REX851906 ROI851906:ROT851906 RYE851906:RYP851906 SIA851906:SIL851906 SRW851906:SSH851906 TBS851906:TCD851906 TLO851906:TLZ851906 TVK851906:TVV851906 UFG851906:UFR851906 UPC851906:UPN851906 UYY851906:UZJ851906 VIU851906:VJF851906 VSQ851906:VTB851906 WCM851906:WCX851906 WMI851906:WMT851906 WWE851906:WWP851906 W917442:AH917442 JS917442:KD917442 TO917442:TZ917442 ADK917442:ADV917442 ANG917442:ANR917442 AXC917442:AXN917442 BGY917442:BHJ917442 BQU917442:BRF917442 CAQ917442:CBB917442 CKM917442:CKX917442 CUI917442:CUT917442 DEE917442:DEP917442 DOA917442:DOL917442 DXW917442:DYH917442 EHS917442:EID917442 ERO917442:ERZ917442 FBK917442:FBV917442 FLG917442:FLR917442 FVC917442:FVN917442 GEY917442:GFJ917442 GOU917442:GPF917442 GYQ917442:GZB917442 HIM917442:HIX917442 HSI917442:HST917442 ICE917442:ICP917442 IMA917442:IML917442 IVW917442:IWH917442 JFS917442:JGD917442 JPO917442:JPZ917442 JZK917442:JZV917442 KJG917442:KJR917442 KTC917442:KTN917442 LCY917442:LDJ917442 LMU917442:LNF917442 LWQ917442:LXB917442 MGM917442:MGX917442 MQI917442:MQT917442 NAE917442:NAP917442 NKA917442:NKL917442 NTW917442:NUH917442 ODS917442:OED917442 ONO917442:ONZ917442 OXK917442:OXV917442 PHG917442:PHR917442 PRC917442:PRN917442 QAY917442:QBJ917442 QKU917442:QLF917442 QUQ917442:QVB917442 REM917442:REX917442 ROI917442:ROT917442 RYE917442:RYP917442 SIA917442:SIL917442 SRW917442:SSH917442 TBS917442:TCD917442 TLO917442:TLZ917442 TVK917442:TVV917442 UFG917442:UFR917442 UPC917442:UPN917442 UYY917442:UZJ917442 VIU917442:VJF917442 VSQ917442:VTB917442 WCM917442:WCX917442 WMI917442:WMT917442 WWE917442:WWP917442 W982978:AH982978 JS982978:KD982978 TO982978:TZ982978 ADK982978:ADV982978 ANG982978:ANR982978 AXC982978:AXN982978 BGY982978:BHJ982978 BQU982978:BRF982978 CAQ982978:CBB982978 CKM982978:CKX982978 CUI982978:CUT982978 DEE982978:DEP982978 DOA982978:DOL982978 DXW982978:DYH982978 EHS982978:EID982978 ERO982978:ERZ982978 FBK982978:FBV982978 FLG982978:FLR982978 FVC982978:FVN982978 GEY982978:GFJ982978 GOU982978:GPF982978 GYQ982978:GZB982978 HIM982978:HIX982978 HSI982978:HST982978 ICE982978:ICP982978 IMA982978:IML982978 IVW982978:IWH982978 JFS982978:JGD982978 JPO982978:JPZ982978 JZK982978:JZV982978 KJG982978:KJR982978 KTC982978:KTN982978 LCY982978:LDJ982978 LMU982978:LNF982978 LWQ982978:LXB982978 MGM982978:MGX982978 MQI982978:MQT982978 NAE982978:NAP982978 NKA982978:NKL982978 NTW982978:NUH982978 ODS982978:OED982978 ONO982978:ONZ982978 OXK982978:OXV982978 PHG982978:PHR982978 PRC982978:PRN982978 QAY982978:QBJ982978 QKU982978:QLF982978 QUQ982978:QVB982978 REM982978:REX982978 ROI982978:ROT982978 RYE982978:RYP982978 SIA982978:SIL982978 SRW982978:SSH982978 TBS982978:TCD982978 TLO982978:TLZ982978 TVK982978:TVV982978 UFG982978:UFR982978 UPC982978:UPN982978 UYY982978:UZJ982978 VIU982978:VJF982978 VSQ982978:VTB982978 WCM982978:WCX982978 WMI982978:WMT982978 WWE982978:WWP982978 WVP982978:WWA982978 H65474:S65474 JD65474:JO65474 SZ65474:TK65474 ACV65474:ADG65474 AMR65474:ANC65474 AWN65474:AWY65474 BGJ65474:BGU65474 BQF65474:BQQ65474 CAB65474:CAM65474 CJX65474:CKI65474 CTT65474:CUE65474 DDP65474:DEA65474 DNL65474:DNW65474 DXH65474:DXS65474 EHD65474:EHO65474 EQZ65474:ERK65474 FAV65474:FBG65474 FKR65474:FLC65474 FUN65474:FUY65474 GEJ65474:GEU65474 GOF65474:GOQ65474 GYB65474:GYM65474 HHX65474:HII65474 HRT65474:HSE65474 IBP65474:ICA65474 ILL65474:ILW65474 IVH65474:IVS65474 JFD65474:JFO65474 JOZ65474:JPK65474 JYV65474:JZG65474 KIR65474:KJC65474 KSN65474:KSY65474 LCJ65474:LCU65474 LMF65474:LMQ65474 LWB65474:LWM65474 MFX65474:MGI65474 MPT65474:MQE65474 MZP65474:NAA65474 NJL65474:NJW65474 NTH65474:NTS65474 ODD65474:ODO65474 OMZ65474:ONK65474 OWV65474:OXG65474 PGR65474:PHC65474 PQN65474:PQY65474 QAJ65474:QAU65474 QKF65474:QKQ65474 QUB65474:QUM65474 RDX65474:REI65474 RNT65474:ROE65474 RXP65474:RYA65474 SHL65474:SHW65474 SRH65474:SRS65474 TBD65474:TBO65474 TKZ65474:TLK65474 TUV65474:TVG65474 UER65474:UFC65474 UON65474:UOY65474 UYJ65474:UYU65474 VIF65474:VIQ65474 VSB65474:VSM65474 WBX65474:WCI65474 WLT65474:WME65474 WVP65474:WWA65474 H131010:S131010 JD131010:JO131010 SZ131010:TK131010 ACV131010:ADG131010 AMR131010:ANC131010 AWN131010:AWY131010 BGJ131010:BGU131010 BQF131010:BQQ131010 CAB131010:CAM131010 CJX131010:CKI131010 CTT131010:CUE131010 DDP131010:DEA131010 DNL131010:DNW131010 DXH131010:DXS131010 EHD131010:EHO131010 EQZ131010:ERK131010 FAV131010:FBG131010 FKR131010:FLC131010 FUN131010:FUY131010 GEJ131010:GEU131010 GOF131010:GOQ131010 GYB131010:GYM131010 HHX131010:HII131010 HRT131010:HSE131010 IBP131010:ICA131010 ILL131010:ILW131010 IVH131010:IVS131010 JFD131010:JFO131010 JOZ131010:JPK131010 JYV131010:JZG131010 KIR131010:KJC131010 KSN131010:KSY131010 LCJ131010:LCU131010 LMF131010:LMQ131010 LWB131010:LWM131010 MFX131010:MGI131010 MPT131010:MQE131010 MZP131010:NAA131010 NJL131010:NJW131010 NTH131010:NTS131010 ODD131010:ODO131010 OMZ131010:ONK131010 OWV131010:OXG131010 PGR131010:PHC131010 PQN131010:PQY131010 QAJ131010:QAU131010 QKF131010:QKQ131010 QUB131010:QUM131010 RDX131010:REI131010 RNT131010:ROE131010 RXP131010:RYA131010 SHL131010:SHW131010 SRH131010:SRS131010 TBD131010:TBO131010 TKZ131010:TLK131010 TUV131010:TVG131010 UER131010:UFC131010 UON131010:UOY131010 UYJ131010:UYU131010 VIF131010:VIQ131010 VSB131010:VSM131010 WBX131010:WCI131010 WLT131010:WME131010 WVP131010:WWA131010 H196546:S196546 JD196546:JO196546 SZ196546:TK196546 ACV196546:ADG196546 AMR196546:ANC196546 AWN196546:AWY196546 BGJ196546:BGU196546 BQF196546:BQQ196546 CAB196546:CAM196546 CJX196546:CKI196546 CTT196546:CUE196546 DDP196546:DEA196546 DNL196546:DNW196546 DXH196546:DXS196546 EHD196546:EHO196546 EQZ196546:ERK196546 FAV196546:FBG196546 FKR196546:FLC196546 FUN196546:FUY196546 GEJ196546:GEU196546 GOF196546:GOQ196546 GYB196546:GYM196546 HHX196546:HII196546 HRT196546:HSE196546 IBP196546:ICA196546 ILL196546:ILW196546 IVH196546:IVS196546 JFD196546:JFO196546 JOZ196546:JPK196546 JYV196546:JZG196546 KIR196546:KJC196546 KSN196546:KSY196546 LCJ196546:LCU196546 LMF196546:LMQ196546 LWB196546:LWM196546 MFX196546:MGI196546 MPT196546:MQE196546 MZP196546:NAA196546 NJL196546:NJW196546 NTH196546:NTS196546 ODD196546:ODO196546 OMZ196546:ONK196546 OWV196546:OXG196546 PGR196546:PHC196546 PQN196546:PQY196546 QAJ196546:QAU196546 QKF196546:QKQ196546 QUB196546:QUM196546 RDX196546:REI196546 RNT196546:ROE196546 RXP196546:RYA196546 SHL196546:SHW196546 SRH196546:SRS196546 TBD196546:TBO196546 TKZ196546:TLK196546 TUV196546:TVG196546 UER196546:UFC196546 UON196546:UOY196546 UYJ196546:UYU196546 VIF196546:VIQ196546 VSB196546:VSM196546 WBX196546:WCI196546 WLT196546:WME196546 WVP196546:WWA196546 H262082:S262082 JD262082:JO262082 SZ262082:TK262082 ACV262082:ADG262082 AMR262082:ANC262082 AWN262082:AWY262082 BGJ262082:BGU262082 BQF262082:BQQ262082 CAB262082:CAM262082 CJX262082:CKI262082 CTT262082:CUE262082 DDP262082:DEA262082 DNL262082:DNW262082 DXH262082:DXS262082 EHD262082:EHO262082 EQZ262082:ERK262082 FAV262082:FBG262082 FKR262082:FLC262082 FUN262082:FUY262082 GEJ262082:GEU262082 GOF262082:GOQ262082 GYB262082:GYM262082 HHX262082:HII262082 HRT262082:HSE262082 IBP262082:ICA262082 ILL262082:ILW262082 IVH262082:IVS262082 JFD262082:JFO262082 JOZ262082:JPK262082 JYV262082:JZG262082 KIR262082:KJC262082 KSN262082:KSY262082 LCJ262082:LCU262082 LMF262082:LMQ262082 LWB262082:LWM262082 MFX262082:MGI262082 MPT262082:MQE262082 MZP262082:NAA262082 NJL262082:NJW262082 NTH262082:NTS262082 ODD262082:ODO262082 OMZ262082:ONK262082 OWV262082:OXG262082 PGR262082:PHC262082 PQN262082:PQY262082 QAJ262082:QAU262082 QKF262082:QKQ262082 QUB262082:QUM262082 RDX262082:REI262082 RNT262082:ROE262082 RXP262082:RYA262082 SHL262082:SHW262082 SRH262082:SRS262082 TBD262082:TBO262082 TKZ262082:TLK262082 TUV262082:TVG262082 UER262082:UFC262082 UON262082:UOY262082 UYJ262082:UYU262082 VIF262082:VIQ262082 VSB262082:VSM262082 WBX262082:WCI262082 WLT262082:WME262082 WVP262082:WWA262082 H327618:S327618 JD327618:JO327618 SZ327618:TK327618 ACV327618:ADG327618 AMR327618:ANC327618 AWN327618:AWY327618 BGJ327618:BGU327618 BQF327618:BQQ327618 CAB327618:CAM327618 CJX327618:CKI327618 CTT327618:CUE327618 DDP327618:DEA327618 DNL327618:DNW327618 DXH327618:DXS327618 EHD327618:EHO327618 EQZ327618:ERK327618 FAV327618:FBG327618 FKR327618:FLC327618 FUN327618:FUY327618 GEJ327618:GEU327618 GOF327618:GOQ327618 GYB327618:GYM327618 HHX327618:HII327618 HRT327618:HSE327618 IBP327618:ICA327618 ILL327618:ILW327618 IVH327618:IVS327618 JFD327618:JFO327618 JOZ327618:JPK327618 JYV327618:JZG327618 KIR327618:KJC327618 KSN327618:KSY327618 LCJ327618:LCU327618 LMF327618:LMQ327618 LWB327618:LWM327618 MFX327618:MGI327618 MPT327618:MQE327618 MZP327618:NAA327618 NJL327618:NJW327618 NTH327618:NTS327618 ODD327618:ODO327618 OMZ327618:ONK327618 OWV327618:OXG327618 PGR327618:PHC327618 PQN327618:PQY327618 QAJ327618:QAU327618 QKF327618:QKQ327618 QUB327618:QUM327618 RDX327618:REI327618 RNT327618:ROE327618 RXP327618:RYA327618 SHL327618:SHW327618 SRH327618:SRS327618 TBD327618:TBO327618 TKZ327618:TLK327618 TUV327618:TVG327618 UER327618:UFC327618 UON327618:UOY327618 UYJ327618:UYU327618 VIF327618:VIQ327618 VSB327618:VSM327618 WBX327618:WCI327618 WLT327618:WME327618 WVP327618:WWA327618 H393154:S393154 JD393154:JO393154 SZ393154:TK393154 ACV393154:ADG393154 AMR393154:ANC393154 AWN393154:AWY393154 BGJ393154:BGU393154 BQF393154:BQQ393154 CAB393154:CAM393154 CJX393154:CKI393154 CTT393154:CUE393154 DDP393154:DEA393154 DNL393154:DNW393154 DXH393154:DXS393154 EHD393154:EHO393154 EQZ393154:ERK393154 FAV393154:FBG393154 FKR393154:FLC393154 FUN393154:FUY393154 GEJ393154:GEU393154 GOF393154:GOQ393154 GYB393154:GYM393154 HHX393154:HII393154 HRT393154:HSE393154 IBP393154:ICA393154 ILL393154:ILW393154 IVH393154:IVS393154 JFD393154:JFO393154 JOZ393154:JPK393154 JYV393154:JZG393154 KIR393154:KJC393154 KSN393154:KSY393154 LCJ393154:LCU393154 LMF393154:LMQ393154 LWB393154:LWM393154 MFX393154:MGI393154 MPT393154:MQE393154 MZP393154:NAA393154 NJL393154:NJW393154 NTH393154:NTS393154 ODD393154:ODO393154 OMZ393154:ONK393154 OWV393154:OXG393154 PGR393154:PHC393154 PQN393154:PQY393154 QAJ393154:QAU393154 QKF393154:QKQ393154 QUB393154:QUM393154 RDX393154:REI393154 RNT393154:ROE393154 RXP393154:RYA393154 SHL393154:SHW393154 SRH393154:SRS393154 TBD393154:TBO393154 TKZ393154:TLK393154 TUV393154:TVG393154 UER393154:UFC393154 UON393154:UOY393154 UYJ393154:UYU393154 VIF393154:VIQ393154 VSB393154:VSM393154 WBX393154:WCI393154 WLT393154:WME393154 WVP393154:WWA393154 H458690:S458690 JD458690:JO458690 SZ458690:TK458690 ACV458690:ADG458690 AMR458690:ANC458690 AWN458690:AWY458690 BGJ458690:BGU458690 BQF458690:BQQ458690 CAB458690:CAM458690 CJX458690:CKI458690 CTT458690:CUE458690 DDP458690:DEA458690 DNL458690:DNW458690 DXH458690:DXS458690 EHD458690:EHO458690 EQZ458690:ERK458690 FAV458690:FBG458690 FKR458690:FLC458690 FUN458690:FUY458690 GEJ458690:GEU458690 GOF458690:GOQ458690 GYB458690:GYM458690 HHX458690:HII458690 HRT458690:HSE458690 IBP458690:ICA458690 ILL458690:ILW458690 IVH458690:IVS458690 JFD458690:JFO458690 JOZ458690:JPK458690 JYV458690:JZG458690 KIR458690:KJC458690 KSN458690:KSY458690 LCJ458690:LCU458690 LMF458690:LMQ458690 LWB458690:LWM458690 MFX458690:MGI458690 MPT458690:MQE458690 MZP458690:NAA458690 NJL458690:NJW458690 NTH458690:NTS458690 ODD458690:ODO458690 OMZ458690:ONK458690 OWV458690:OXG458690 PGR458690:PHC458690 PQN458690:PQY458690 QAJ458690:QAU458690 QKF458690:QKQ458690 QUB458690:QUM458690 RDX458690:REI458690 RNT458690:ROE458690 RXP458690:RYA458690 SHL458690:SHW458690 SRH458690:SRS458690 TBD458690:TBO458690 TKZ458690:TLK458690 TUV458690:TVG458690 UER458690:UFC458690 UON458690:UOY458690 UYJ458690:UYU458690 VIF458690:VIQ458690 VSB458690:VSM458690 WBX458690:WCI458690 WLT458690:WME458690 WVP458690:WWA458690 H524226:S524226 JD524226:JO524226 SZ524226:TK524226 ACV524226:ADG524226 AMR524226:ANC524226 AWN524226:AWY524226 BGJ524226:BGU524226 BQF524226:BQQ524226 CAB524226:CAM524226 CJX524226:CKI524226 CTT524226:CUE524226 DDP524226:DEA524226 DNL524226:DNW524226 DXH524226:DXS524226 EHD524226:EHO524226 EQZ524226:ERK524226 FAV524226:FBG524226 FKR524226:FLC524226 FUN524226:FUY524226 GEJ524226:GEU524226 GOF524226:GOQ524226 GYB524226:GYM524226 HHX524226:HII524226 HRT524226:HSE524226 IBP524226:ICA524226 ILL524226:ILW524226 IVH524226:IVS524226 JFD524226:JFO524226 JOZ524226:JPK524226 JYV524226:JZG524226 KIR524226:KJC524226 KSN524226:KSY524226 LCJ524226:LCU524226 LMF524226:LMQ524226 LWB524226:LWM524226 MFX524226:MGI524226 MPT524226:MQE524226 MZP524226:NAA524226 NJL524226:NJW524226 NTH524226:NTS524226 ODD524226:ODO524226 OMZ524226:ONK524226 OWV524226:OXG524226 PGR524226:PHC524226 PQN524226:PQY524226 QAJ524226:QAU524226 QKF524226:QKQ524226 QUB524226:QUM524226 RDX524226:REI524226 RNT524226:ROE524226 RXP524226:RYA524226 SHL524226:SHW524226 SRH524226:SRS524226 TBD524226:TBO524226 TKZ524226:TLK524226 TUV524226:TVG524226 UER524226:UFC524226 UON524226:UOY524226 UYJ524226:UYU524226 VIF524226:VIQ524226 VSB524226:VSM524226 WBX524226:WCI524226 WLT524226:WME524226 WVP524226:WWA524226 H589762:S589762 JD589762:JO589762 SZ589762:TK589762 ACV589762:ADG589762 AMR589762:ANC589762 AWN589762:AWY589762 BGJ589762:BGU589762 BQF589762:BQQ589762 CAB589762:CAM589762 CJX589762:CKI589762 CTT589762:CUE589762 DDP589762:DEA589762 DNL589762:DNW589762 DXH589762:DXS589762 EHD589762:EHO589762 EQZ589762:ERK589762 FAV589762:FBG589762 FKR589762:FLC589762 FUN589762:FUY589762 GEJ589762:GEU589762 GOF589762:GOQ589762 GYB589762:GYM589762 HHX589762:HII589762 HRT589762:HSE589762 IBP589762:ICA589762 ILL589762:ILW589762 IVH589762:IVS589762 JFD589762:JFO589762 JOZ589762:JPK589762 JYV589762:JZG589762 KIR589762:KJC589762 KSN589762:KSY589762 LCJ589762:LCU589762 LMF589762:LMQ589762 LWB589762:LWM589762 MFX589762:MGI589762 MPT589762:MQE589762 MZP589762:NAA589762 NJL589762:NJW589762 NTH589762:NTS589762 ODD589762:ODO589762 OMZ589762:ONK589762 OWV589762:OXG589762 PGR589762:PHC589762 PQN589762:PQY589762 QAJ589762:QAU589762 QKF589762:QKQ589762 QUB589762:QUM589762 RDX589762:REI589762 RNT589762:ROE589762 RXP589762:RYA589762 SHL589762:SHW589762 SRH589762:SRS589762 TBD589762:TBO589762 TKZ589762:TLK589762 TUV589762:TVG589762 UER589762:UFC589762 UON589762:UOY589762 UYJ589762:UYU589762 VIF589762:VIQ589762 VSB589762:VSM589762 WBX589762:WCI589762 WLT589762:WME589762 WVP589762:WWA589762 H655298:S655298 JD655298:JO655298 SZ655298:TK655298 ACV655298:ADG655298 AMR655298:ANC655298 AWN655298:AWY655298 BGJ655298:BGU655298 BQF655298:BQQ655298 CAB655298:CAM655298 CJX655298:CKI655298 CTT655298:CUE655298 DDP655298:DEA655298 DNL655298:DNW655298 DXH655298:DXS655298 EHD655298:EHO655298 EQZ655298:ERK655298 FAV655298:FBG655298 FKR655298:FLC655298 FUN655298:FUY655298 GEJ655298:GEU655298 GOF655298:GOQ655298 GYB655298:GYM655298 HHX655298:HII655298 HRT655298:HSE655298 IBP655298:ICA655298 ILL655298:ILW655298 IVH655298:IVS655298 JFD655298:JFO655298 JOZ655298:JPK655298 JYV655298:JZG655298 KIR655298:KJC655298 KSN655298:KSY655298 LCJ655298:LCU655298 LMF655298:LMQ655298 LWB655298:LWM655298 MFX655298:MGI655298 MPT655298:MQE655298 MZP655298:NAA655298 NJL655298:NJW655298 NTH655298:NTS655298 ODD655298:ODO655298 OMZ655298:ONK655298 OWV655298:OXG655298 PGR655298:PHC655298 PQN655298:PQY655298 QAJ655298:QAU655298 QKF655298:QKQ655298 QUB655298:QUM655298 RDX655298:REI655298 RNT655298:ROE655298 RXP655298:RYA655298 SHL655298:SHW655298 SRH655298:SRS655298 TBD655298:TBO655298 TKZ655298:TLK655298 TUV655298:TVG655298 UER655298:UFC655298 UON655298:UOY655298 UYJ655298:UYU655298 VIF655298:VIQ655298 VSB655298:VSM655298 WBX655298:WCI655298 WLT655298:WME655298 WVP655298:WWA655298 H720834:S720834 JD720834:JO720834 SZ720834:TK720834 ACV720834:ADG720834 AMR720834:ANC720834 AWN720834:AWY720834 BGJ720834:BGU720834 BQF720834:BQQ720834 CAB720834:CAM720834 CJX720834:CKI720834 CTT720834:CUE720834 DDP720834:DEA720834 DNL720834:DNW720834 DXH720834:DXS720834 EHD720834:EHO720834 EQZ720834:ERK720834 FAV720834:FBG720834 FKR720834:FLC720834 FUN720834:FUY720834 GEJ720834:GEU720834 GOF720834:GOQ720834 GYB720834:GYM720834 HHX720834:HII720834 HRT720834:HSE720834 IBP720834:ICA720834 ILL720834:ILW720834 IVH720834:IVS720834 JFD720834:JFO720834 JOZ720834:JPK720834 JYV720834:JZG720834 KIR720834:KJC720834 KSN720834:KSY720834 LCJ720834:LCU720834 LMF720834:LMQ720834 LWB720834:LWM720834 MFX720834:MGI720834 MPT720834:MQE720834 MZP720834:NAA720834 NJL720834:NJW720834 NTH720834:NTS720834 ODD720834:ODO720834 OMZ720834:ONK720834 OWV720834:OXG720834 PGR720834:PHC720834 PQN720834:PQY720834 QAJ720834:QAU720834 QKF720834:QKQ720834 QUB720834:QUM720834 RDX720834:REI720834 RNT720834:ROE720834 RXP720834:RYA720834 SHL720834:SHW720834 SRH720834:SRS720834 TBD720834:TBO720834 TKZ720834:TLK720834 TUV720834:TVG720834 UER720834:UFC720834 UON720834:UOY720834 UYJ720834:UYU720834 VIF720834:VIQ720834 VSB720834:VSM720834 WBX720834:WCI720834 WLT720834:WME720834 WVP720834:WWA720834 H786370:S786370 JD786370:JO786370 SZ786370:TK786370 ACV786370:ADG786370 AMR786370:ANC786370 AWN786370:AWY786370 BGJ786370:BGU786370 BQF786370:BQQ786370 CAB786370:CAM786370 CJX786370:CKI786370 CTT786370:CUE786370 DDP786370:DEA786370 DNL786370:DNW786370 DXH786370:DXS786370 EHD786370:EHO786370 EQZ786370:ERK786370 FAV786370:FBG786370 FKR786370:FLC786370 FUN786370:FUY786370 GEJ786370:GEU786370 GOF786370:GOQ786370 GYB786370:GYM786370 HHX786370:HII786370 HRT786370:HSE786370 IBP786370:ICA786370 ILL786370:ILW786370 IVH786370:IVS786370 JFD786370:JFO786370 JOZ786370:JPK786370 JYV786370:JZG786370 KIR786370:KJC786370 KSN786370:KSY786370 LCJ786370:LCU786370 LMF786370:LMQ786370 LWB786370:LWM786370 MFX786370:MGI786370 MPT786370:MQE786370 MZP786370:NAA786370 NJL786370:NJW786370 NTH786370:NTS786370 ODD786370:ODO786370 OMZ786370:ONK786370 OWV786370:OXG786370 PGR786370:PHC786370 PQN786370:PQY786370 QAJ786370:QAU786370 QKF786370:QKQ786370 QUB786370:QUM786370 RDX786370:REI786370 RNT786370:ROE786370 RXP786370:RYA786370 SHL786370:SHW786370 SRH786370:SRS786370 TBD786370:TBO786370 TKZ786370:TLK786370 TUV786370:TVG786370 UER786370:UFC786370 UON786370:UOY786370 UYJ786370:UYU786370 VIF786370:VIQ786370 VSB786370:VSM786370 WBX786370:WCI786370 WLT786370:WME786370 WVP786370:WWA786370 H851906:S851906 JD851906:JO851906 SZ851906:TK851906 ACV851906:ADG851906 AMR851906:ANC851906 AWN851906:AWY851906 BGJ851906:BGU851906 BQF851906:BQQ851906 CAB851906:CAM851906 CJX851906:CKI851906 CTT851906:CUE851906 DDP851906:DEA851906 DNL851906:DNW851906 DXH851906:DXS851906 EHD851906:EHO851906 EQZ851906:ERK851906 FAV851906:FBG851906 FKR851906:FLC851906 FUN851906:FUY851906 GEJ851906:GEU851906 GOF851906:GOQ851906 GYB851906:GYM851906 HHX851906:HII851906 HRT851906:HSE851906 IBP851906:ICA851906 ILL851906:ILW851906 IVH851906:IVS851906 JFD851906:JFO851906 JOZ851906:JPK851906 JYV851906:JZG851906 KIR851906:KJC851906 KSN851906:KSY851906 LCJ851906:LCU851906 LMF851906:LMQ851906 LWB851906:LWM851906 MFX851906:MGI851906 MPT851906:MQE851906 MZP851906:NAA851906 NJL851906:NJW851906 NTH851906:NTS851906 ODD851906:ODO851906 OMZ851906:ONK851906 OWV851906:OXG851906 PGR851906:PHC851906 PQN851906:PQY851906 QAJ851906:QAU851906 QKF851906:QKQ851906 QUB851906:QUM851906 RDX851906:REI851906 RNT851906:ROE851906 RXP851906:RYA851906 SHL851906:SHW851906 SRH851906:SRS851906 TBD851906:TBO851906 TKZ851906:TLK851906 TUV851906:TVG851906 UER851906:UFC851906 UON851906:UOY851906 UYJ851906:UYU851906 VIF851906:VIQ851906 VSB851906:VSM851906 WBX851906:WCI851906 WLT851906:WME851906 WVP851906:WWA851906 H917442:S917442 JD917442:JO917442 SZ917442:TK917442 ACV917442:ADG917442 AMR917442:ANC917442 AWN917442:AWY917442 BGJ917442:BGU917442 BQF917442:BQQ917442 CAB917442:CAM917442 CJX917442:CKI917442 CTT917442:CUE917442 DDP917442:DEA917442 DNL917442:DNW917442 DXH917442:DXS917442 EHD917442:EHO917442 EQZ917442:ERK917442 FAV917442:FBG917442 FKR917442:FLC917442 FUN917442:FUY917442 GEJ917442:GEU917442 GOF917442:GOQ917442 GYB917442:GYM917442 HHX917442:HII917442 HRT917442:HSE917442 IBP917442:ICA917442 ILL917442:ILW917442 IVH917442:IVS917442 JFD917442:JFO917442 JOZ917442:JPK917442 JYV917442:JZG917442 KIR917442:KJC917442 KSN917442:KSY917442 LCJ917442:LCU917442 LMF917442:LMQ917442 LWB917442:LWM917442 MFX917442:MGI917442 MPT917442:MQE917442 MZP917442:NAA917442 NJL917442:NJW917442 NTH917442:NTS917442 ODD917442:ODO917442 OMZ917442:ONK917442 OWV917442:OXG917442 PGR917442:PHC917442 PQN917442:PQY917442 QAJ917442:QAU917442 QKF917442:QKQ917442 QUB917442:QUM917442 RDX917442:REI917442 RNT917442:ROE917442 RXP917442:RYA917442 SHL917442:SHW917442 SRH917442:SRS917442 TBD917442:TBO917442 TKZ917442:TLK917442 TUV917442:TVG917442 UER917442:UFC917442 UON917442:UOY917442 UYJ917442:UYU917442 VIF917442:VIQ917442 VSB917442:VSM917442 WBX917442:WCI917442 WLT917442:WME917442 WVP917442:WWA917442 H982978:S982978 JD982978:JO982978 SZ982978:TK982978 ACV982978:ADG982978 AMR982978:ANC982978 AWN982978:AWY982978 BGJ982978:BGU982978 BQF982978:BQQ982978 CAB982978:CAM982978 CJX982978:CKI982978 CTT982978:CUE982978 DDP982978:DEA982978 DNL982978:DNW982978 DXH982978:DXS982978 EHD982978:EHO982978 EQZ982978:ERK982978 FAV982978:FBG982978 FKR982978:FLC982978 FUN982978:FUY982978 GEJ982978:GEU982978 GOF982978:GOQ982978 GYB982978:GYM982978 HHX982978:HII982978 HRT982978:HSE982978 IBP982978:ICA982978 ILL982978:ILW982978 IVH982978:IVS982978 JFD982978:JFO982978 JOZ982978:JPK982978 JYV982978:JZG982978 KIR982978:KJC982978 KSN982978:KSY982978 LCJ982978:LCU982978 LMF982978:LMQ982978 LWB982978:LWM982978 MFX982978:MGI982978 MPT982978:MQE982978 MZP982978:NAA982978 NJL982978:NJW982978 NTH982978:NTS982978 ODD982978:ODO982978 OMZ982978:ONK982978 OWV982978:OXG982978 PGR982978:PHC982978 PQN982978:PQY982978 QAJ982978:QAU982978 QKF982978:QKQ982978 QUB982978:QUM982978 RDX982978:REI982978 RNT982978:ROE982978 RXP982978:RYA982978 SHL982978:SHW982978 SRH982978:SRS982978 TBD982978:TBO982978 TKZ982978:TLK982978 TUV982978:TVG982978 UER982978:UFC982978 UON982978:UOY982978 UYJ982978:UYU982978 VIF982978:VIQ982978 VSB982978:VSM982978 WBX982978:WCI982978 WLT982978:WME982978"/>
  </dataValidations>
  <printOptions horizontalCentered="1"/>
  <pageMargins left="0.11811023622047245" right="0.11811023622047245" top="0.54" bottom="0.19685039370078741" header="0.92" footer="0.51181102362204722"/>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①添付書類一覧【通所】</vt:lpstr>
      <vt:lpstr>②申請書（第4号様式）</vt:lpstr>
      <vt:lpstr>③付表2-1</vt:lpstr>
      <vt:lpstr>③付表2-2</vt:lpstr>
      <vt:lpstr>④勤務形態一覧表（参考様式２）</vt:lpstr>
      <vt:lpstr>シフト記号表（勤務時間帯）</vt:lpstr>
      <vt:lpstr>④勤務形態一覧表（記載例） </vt:lpstr>
      <vt:lpstr>シフト記号表（記載例）</vt:lpstr>
      <vt:lpstr>⑤誓約書（参考様式７）</vt:lpstr>
      <vt:lpstr>⑥指定申請に係る誓約書（参考様式1３）</vt:lpstr>
      <vt:lpstr>⑦算定に係る体制等に関する申請書（加算様式1-5）</vt:lpstr>
      <vt:lpstr>①添付書類一覧【通所】!Print_Area</vt:lpstr>
      <vt:lpstr>'②申請書（第4号様式）'!Print_Area</vt:lpstr>
      <vt:lpstr>'③付表2-1'!Print_Area</vt:lpstr>
      <vt:lpstr>'③付表2-2'!Print_Area</vt:lpstr>
      <vt:lpstr>'④勤務形態一覧表（記載例） '!Print_Area</vt:lpstr>
      <vt:lpstr>'④勤務形態一覧表（参考様式２）'!Print_Area</vt:lpstr>
      <vt:lpstr>'⑤誓約書（参考様式７）'!Print_Area</vt:lpstr>
      <vt:lpstr>'⑥指定申請に係る誓約書（参考様式1３）'!Print_Area</vt:lpstr>
      <vt:lpstr>'⑦算定に係る体制等に関する申請書（加算様式1-5）'!Print_Area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test</cp:lastModifiedBy>
  <cp:lastPrinted>2022-10-21T07:45:44Z</cp:lastPrinted>
  <dcterms:created xsi:type="dcterms:W3CDTF">1999-03-12T15:58:00Z</dcterms:created>
  <dcterms:modified xsi:type="dcterms:W3CDTF">2024-04-17T07:41:46Z</dcterms:modified>
</cp:coreProperties>
</file>