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Objects="none" filterPrivacy="1" updateLinks="never" defaultThemeVersion="164011"/>
  <bookViews>
    <workbookView xWindow="3720" yWindow="0" windowWidth="19200" windowHeight="8330" tabRatio="528"/>
  </bookViews>
  <sheets>
    <sheet name="業務一覧" sheetId="12" r:id="rId1"/>
    <sheet name="マスタ" sheetId="16" r:id="rId2"/>
  </sheets>
  <definedNames>
    <definedName name="_xlnm._FilterDatabase" localSheetId="0" hidden="1">業務一覧!$A$3:$AT$118</definedName>
    <definedName name="_xlnm.Print_Area" localSheetId="0">業務一覧!$B:$AT</definedName>
    <definedName name="_xlnm.Print_Titles" localSheetId="0">業務一覧!$1:$3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8" i="12" l="1"/>
  <c r="J49" i="12"/>
  <c r="AP48" i="12"/>
  <c r="AQ48" i="12" s="1"/>
  <c r="AN48" i="12"/>
  <c r="AO48" i="12" s="1"/>
  <c r="AL48" i="12"/>
  <c r="AM48" i="12" s="1"/>
  <c r="AK48" i="12"/>
  <c r="AJ48" i="12"/>
  <c r="AH48" i="12"/>
  <c r="AI48" i="12" s="1"/>
  <c r="AF48" i="12"/>
  <c r="AG48" i="12" s="1"/>
  <c r="AD48" i="12"/>
  <c r="AE48" i="12" s="1"/>
  <c r="AC48" i="12"/>
  <c r="AB48" i="12"/>
  <c r="Z48" i="12"/>
  <c r="AA48" i="12" s="1"/>
  <c r="X48" i="12"/>
  <c r="Y48" i="12" s="1"/>
  <c r="V48" i="12"/>
  <c r="W48" i="12" s="1"/>
  <c r="U48" i="12"/>
  <c r="T48" i="12"/>
  <c r="M48" i="12"/>
  <c r="N48" i="12" s="1"/>
  <c r="O48" i="12" s="1"/>
  <c r="Q48" i="12" l="1"/>
  <c r="R48" i="12" s="1"/>
  <c r="AR1" i="12"/>
  <c r="J56" i="12" l="1"/>
  <c r="Q56" i="12" s="1"/>
  <c r="R56" i="12" s="1"/>
  <c r="AQ56" i="12"/>
  <c r="AO56" i="12"/>
  <c r="AM56" i="12"/>
  <c r="AK56" i="12"/>
  <c r="AI56" i="12"/>
  <c r="AG56" i="12"/>
  <c r="AE56" i="12"/>
  <c r="AC56" i="12"/>
  <c r="AA56" i="12"/>
  <c r="U56" i="12"/>
  <c r="M56" i="12" l="1"/>
  <c r="N56" i="12" s="1"/>
  <c r="AP16" i="12" l="1"/>
  <c r="AQ16" i="12" s="1"/>
  <c r="AN16" i="12"/>
  <c r="AO16" i="12" s="1"/>
  <c r="AL16" i="12"/>
  <c r="AM16" i="12" s="1"/>
  <c r="AJ16" i="12"/>
  <c r="AK16" i="12" s="1"/>
  <c r="AH16" i="12"/>
  <c r="AI16" i="12" s="1"/>
  <c r="AF16" i="12"/>
  <c r="AG16" i="12" s="1"/>
  <c r="AD16" i="12"/>
  <c r="AE16" i="12" s="1"/>
  <c r="AB16" i="12"/>
  <c r="AC16" i="12" s="1"/>
  <c r="Z16" i="12"/>
  <c r="AA16" i="12" s="1"/>
  <c r="X16" i="12"/>
  <c r="Y16" i="12" s="1"/>
  <c r="V16" i="12"/>
  <c r="W16" i="12" s="1"/>
  <c r="T6" i="12"/>
  <c r="T16" i="12"/>
  <c r="U16" i="12" s="1"/>
  <c r="J16" i="12" l="1"/>
  <c r="M16" i="12" s="1"/>
  <c r="N16" i="12" s="1"/>
  <c r="AP67" i="12"/>
  <c r="AQ67" i="12" s="1"/>
  <c r="AP49" i="12"/>
  <c r="AP47" i="12"/>
  <c r="AN49" i="12"/>
  <c r="AN47" i="12"/>
  <c r="AO47" i="12" s="1"/>
  <c r="AL49" i="12"/>
  <c r="AL47" i="12"/>
  <c r="AJ49" i="12"/>
  <c r="AJ47" i="12"/>
  <c r="AH49" i="12"/>
  <c r="AH47" i="12"/>
  <c r="AF49" i="12"/>
  <c r="AF47" i="12"/>
  <c r="AD49" i="12"/>
  <c r="AD47" i="12"/>
  <c r="AB49" i="12"/>
  <c r="AB47" i="12"/>
  <c r="Z49" i="12"/>
  <c r="Z47" i="12"/>
  <c r="X49" i="12"/>
  <c r="X47" i="12"/>
  <c r="V49" i="12"/>
  <c r="V47" i="12"/>
  <c r="T49" i="12"/>
  <c r="T47" i="12"/>
  <c r="J10" i="12"/>
  <c r="J11" i="12"/>
  <c r="J12" i="12"/>
  <c r="J13" i="12"/>
  <c r="J14" i="12"/>
  <c r="J15" i="12"/>
  <c r="J17" i="12"/>
  <c r="M17" i="12" s="1"/>
  <c r="N17" i="12" s="1"/>
  <c r="J19" i="12"/>
  <c r="Q19" i="12" s="1"/>
  <c r="R19" i="12" s="1"/>
  <c r="J20" i="12"/>
  <c r="Q20" i="12" s="1"/>
  <c r="R20" i="12" s="1"/>
  <c r="J21" i="12"/>
  <c r="Q21" i="12" s="1"/>
  <c r="R21" i="12" s="1"/>
  <c r="J22" i="12"/>
  <c r="J23" i="12"/>
  <c r="Q23" i="12" s="1"/>
  <c r="R23" i="12" s="1"/>
  <c r="J24" i="12"/>
  <c r="M24" i="12" s="1"/>
  <c r="N24" i="12" s="1"/>
  <c r="J31" i="12"/>
  <c r="Q31" i="12" s="1"/>
  <c r="R31" i="12" s="1"/>
  <c r="J32" i="12"/>
  <c r="Q32" i="12" s="1"/>
  <c r="R32" i="12" s="1"/>
  <c r="J33" i="12"/>
  <c r="J34" i="12"/>
  <c r="M34" i="12" s="1"/>
  <c r="N34" i="12" s="1"/>
  <c r="J35" i="12"/>
  <c r="Q35" i="12" s="1"/>
  <c r="R35" i="12" s="1"/>
  <c r="J36" i="12"/>
  <c r="Q36" i="12" s="1"/>
  <c r="R36" i="12" s="1"/>
  <c r="J37" i="12"/>
  <c r="Q37" i="12" s="1"/>
  <c r="R37" i="12" s="1"/>
  <c r="J38" i="12"/>
  <c r="M38" i="12" s="1"/>
  <c r="N38" i="12" s="1"/>
  <c r="J39" i="12"/>
  <c r="Q39" i="12" s="1"/>
  <c r="R39" i="12" s="1"/>
  <c r="J40" i="12"/>
  <c r="Q40" i="12" s="1"/>
  <c r="R40" i="12" s="1"/>
  <c r="J41" i="12"/>
  <c r="Q41" i="12" s="1"/>
  <c r="R41" i="12" s="1"/>
  <c r="J42" i="12"/>
  <c r="M42" i="12" s="1"/>
  <c r="N42" i="12" s="1"/>
  <c r="J43" i="12"/>
  <c r="Q43" i="12" s="1"/>
  <c r="R43" i="12" s="1"/>
  <c r="J45" i="12"/>
  <c r="Q45" i="12" s="1"/>
  <c r="R45" i="12" s="1"/>
  <c r="J50" i="12"/>
  <c r="Q50" i="12" s="1"/>
  <c r="R50" i="12" s="1"/>
  <c r="J52" i="12"/>
  <c r="Q52" i="12" s="1"/>
  <c r="R52" i="12" s="1"/>
  <c r="J53" i="12"/>
  <c r="M53" i="12" s="1"/>
  <c r="N53" i="12" s="1"/>
  <c r="J54" i="12"/>
  <c r="Q54" i="12" s="1"/>
  <c r="R54" i="12" s="1"/>
  <c r="J55" i="12"/>
  <c r="J57" i="12"/>
  <c r="Q57" i="12" s="1"/>
  <c r="R57" i="12" s="1"/>
  <c r="J58" i="12"/>
  <c r="Q58" i="12" s="1"/>
  <c r="R58" i="12" s="1"/>
  <c r="J59" i="12"/>
  <c r="M59" i="12" s="1"/>
  <c r="N59" i="12" s="1"/>
  <c r="J60" i="12"/>
  <c r="Q60" i="12" s="1"/>
  <c r="R60" i="12" s="1"/>
  <c r="J61" i="12"/>
  <c r="M61" i="12" s="1"/>
  <c r="N61" i="12" s="1"/>
  <c r="J62" i="12"/>
  <c r="Q62" i="12" s="1"/>
  <c r="R62" i="12" s="1"/>
  <c r="J63" i="12"/>
  <c r="Q63" i="12" s="1"/>
  <c r="R63" i="12" s="1"/>
  <c r="J64" i="12"/>
  <c r="Q64" i="12" s="1"/>
  <c r="R64" i="12" s="1"/>
  <c r="J65" i="12"/>
  <c r="Q65" i="12" s="1"/>
  <c r="R65" i="12" s="1"/>
  <c r="J66" i="12"/>
  <c r="Q66" i="12" s="1"/>
  <c r="R66" i="12" s="1"/>
  <c r="J69" i="12"/>
  <c r="Q69" i="12" s="1"/>
  <c r="R69" i="12" s="1"/>
  <c r="J70" i="12"/>
  <c r="J71" i="12"/>
  <c r="M71" i="12" s="1"/>
  <c r="N71" i="12" s="1"/>
  <c r="J72" i="12"/>
  <c r="M72" i="12" s="1"/>
  <c r="N72" i="12" s="1"/>
  <c r="J73" i="12"/>
  <c r="Q73" i="12" s="1"/>
  <c r="R73" i="12" s="1"/>
  <c r="J74" i="12"/>
  <c r="Q74" i="12" s="1"/>
  <c r="R74" i="12" s="1"/>
  <c r="J75" i="12"/>
  <c r="M75" i="12" s="1"/>
  <c r="N75" i="12" s="1"/>
  <c r="J76" i="12"/>
  <c r="M76" i="12" s="1"/>
  <c r="N76" i="12" s="1"/>
  <c r="J77" i="12"/>
  <c r="Q77" i="12" s="1"/>
  <c r="R77" i="12" s="1"/>
  <c r="J78" i="12"/>
  <c r="Q78" i="12" s="1"/>
  <c r="R78" i="12" s="1"/>
  <c r="J79" i="12"/>
  <c r="M79" i="12" s="1"/>
  <c r="N79" i="12" s="1"/>
  <c r="J80" i="12"/>
  <c r="M80" i="12" s="1"/>
  <c r="N80" i="12" s="1"/>
  <c r="J81" i="12"/>
  <c r="Q81" i="12" s="1"/>
  <c r="R81" i="12" s="1"/>
  <c r="J82" i="12"/>
  <c r="Q82" i="12" s="1"/>
  <c r="R82" i="12" s="1"/>
  <c r="J83" i="12"/>
  <c r="M83" i="12" s="1"/>
  <c r="N83" i="12" s="1"/>
  <c r="J84" i="12"/>
  <c r="M84" i="12" s="1"/>
  <c r="N84" i="12" s="1"/>
  <c r="J85" i="12"/>
  <c r="Q85" i="12" s="1"/>
  <c r="R85" i="12" s="1"/>
  <c r="J86" i="12"/>
  <c r="Q86" i="12" s="1"/>
  <c r="R86" i="12" s="1"/>
  <c r="J87" i="12"/>
  <c r="M87" i="12" s="1"/>
  <c r="N87" i="12" s="1"/>
  <c r="J88" i="12"/>
  <c r="M88" i="12" s="1"/>
  <c r="N88" i="12" s="1"/>
  <c r="J89" i="12"/>
  <c r="Q89" i="12" s="1"/>
  <c r="R89" i="12" s="1"/>
  <c r="J90" i="12"/>
  <c r="Q90" i="12" s="1"/>
  <c r="R90" i="12" s="1"/>
  <c r="J91" i="12"/>
  <c r="M91" i="12" s="1"/>
  <c r="N91" i="12" s="1"/>
  <c r="J92" i="12"/>
  <c r="M92" i="12" s="1"/>
  <c r="N92" i="12" s="1"/>
  <c r="J93" i="12"/>
  <c r="Q93" i="12" s="1"/>
  <c r="R93" i="12" s="1"/>
  <c r="J94" i="12"/>
  <c r="Q94" i="12" s="1"/>
  <c r="R94" i="12" s="1"/>
  <c r="J95" i="12"/>
  <c r="M95" i="12" s="1"/>
  <c r="N95" i="12" s="1"/>
  <c r="J96" i="12"/>
  <c r="M96" i="12" s="1"/>
  <c r="N96" i="12" s="1"/>
  <c r="J97" i="12"/>
  <c r="Q97" i="12" s="1"/>
  <c r="R97" i="12" s="1"/>
  <c r="J102" i="12"/>
  <c r="Q102" i="12" s="1"/>
  <c r="R102" i="12" s="1"/>
  <c r="J103" i="12"/>
  <c r="Q103" i="12" s="1"/>
  <c r="R103" i="12" s="1"/>
  <c r="J104" i="12"/>
  <c r="M104" i="12" s="1"/>
  <c r="N104" i="12" s="1"/>
  <c r="J105" i="12"/>
  <c r="Q105" i="12" s="1"/>
  <c r="R105" i="12" s="1"/>
  <c r="J106" i="12"/>
  <c r="Q106" i="12" s="1"/>
  <c r="R106" i="12" s="1"/>
  <c r="J107" i="12"/>
  <c r="M107" i="12" s="1"/>
  <c r="N107" i="12" s="1"/>
  <c r="J108" i="12"/>
  <c r="M108" i="12" s="1"/>
  <c r="N108" i="12" s="1"/>
  <c r="J109" i="12"/>
  <c r="Q109" i="12" s="1"/>
  <c r="R109" i="12" s="1"/>
  <c r="J110" i="12"/>
  <c r="Q110" i="12" s="1"/>
  <c r="R110" i="12" s="1"/>
  <c r="J111" i="12"/>
  <c r="Q111" i="12" s="1"/>
  <c r="R111" i="12" s="1"/>
  <c r="J112" i="12"/>
  <c r="M112" i="12" s="1"/>
  <c r="N112" i="12" s="1"/>
  <c r="J113" i="12"/>
  <c r="Q113" i="12" s="1"/>
  <c r="R113" i="12" s="1"/>
  <c r="J114" i="12"/>
  <c r="Q114" i="12" s="1"/>
  <c r="R114" i="12" s="1"/>
  <c r="J115" i="12"/>
  <c r="Q115" i="12" s="1"/>
  <c r="R115" i="12" s="1"/>
  <c r="J116" i="12"/>
  <c r="M116" i="12" s="1"/>
  <c r="N116" i="12" s="1"/>
  <c r="AP68" i="12"/>
  <c r="AQ68" i="12" s="1"/>
  <c r="AN68" i="12"/>
  <c r="AO68" i="12" s="1"/>
  <c r="AL68" i="12"/>
  <c r="AM68" i="12" s="1"/>
  <c r="AJ68" i="12"/>
  <c r="AK68" i="12" s="1"/>
  <c r="AH68" i="12"/>
  <c r="AI68" i="12" s="1"/>
  <c r="AF68" i="12"/>
  <c r="AG68" i="12" s="1"/>
  <c r="AD68" i="12"/>
  <c r="AE68" i="12" s="1"/>
  <c r="AB68" i="12"/>
  <c r="AC68" i="12" s="1"/>
  <c r="Z68" i="12"/>
  <c r="AA68" i="12" s="1"/>
  <c r="X68" i="12"/>
  <c r="Y68" i="12" s="1"/>
  <c r="V68" i="12"/>
  <c r="W68" i="12" s="1"/>
  <c r="T68" i="12"/>
  <c r="AN67" i="12"/>
  <c r="AO67" i="12" s="1"/>
  <c r="AL67" i="12"/>
  <c r="AM67" i="12" s="1"/>
  <c r="AJ67" i="12"/>
  <c r="AK67" i="12" s="1"/>
  <c r="AH67" i="12"/>
  <c r="AI67" i="12" s="1"/>
  <c r="AF67" i="12"/>
  <c r="AG67" i="12" s="1"/>
  <c r="AD67" i="12"/>
  <c r="AE67" i="12" s="1"/>
  <c r="AB67" i="12"/>
  <c r="AC67" i="12" s="1"/>
  <c r="Z67" i="12"/>
  <c r="AA67" i="12" s="1"/>
  <c r="X67" i="12"/>
  <c r="Y67" i="12" s="1"/>
  <c r="V67" i="12"/>
  <c r="W67" i="12" s="1"/>
  <c r="T67" i="12"/>
  <c r="U67" i="12" s="1"/>
  <c r="U69" i="12"/>
  <c r="W69" i="12"/>
  <c r="Y69" i="12"/>
  <c r="AA69" i="12"/>
  <c r="AC69" i="12"/>
  <c r="AE69" i="12"/>
  <c r="AG69" i="12"/>
  <c r="AI69" i="12"/>
  <c r="AK69" i="12"/>
  <c r="AM69" i="12"/>
  <c r="AO69" i="12"/>
  <c r="AQ69" i="12"/>
  <c r="Q70" i="12"/>
  <c r="R70" i="12" s="1"/>
  <c r="U70" i="12"/>
  <c r="W70" i="12"/>
  <c r="Y70" i="12"/>
  <c r="AA70" i="12"/>
  <c r="AC70" i="12"/>
  <c r="AE70" i="12"/>
  <c r="AG70" i="12"/>
  <c r="AI70" i="12"/>
  <c r="AK70" i="12"/>
  <c r="AM70" i="12"/>
  <c r="AO70" i="12"/>
  <c r="AQ70" i="12"/>
  <c r="U71" i="12"/>
  <c r="W71" i="12"/>
  <c r="Y71" i="12"/>
  <c r="AA71" i="12"/>
  <c r="AC71" i="12"/>
  <c r="AE71" i="12"/>
  <c r="AG71" i="12"/>
  <c r="AI71" i="12"/>
  <c r="AK71" i="12"/>
  <c r="AM71" i="12"/>
  <c r="AO71" i="12"/>
  <c r="AQ71" i="12"/>
  <c r="U72" i="12"/>
  <c r="W72" i="12"/>
  <c r="Y72" i="12"/>
  <c r="AA72" i="12"/>
  <c r="AC72" i="12"/>
  <c r="AE72" i="12"/>
  <c r="AG72" i="12"/>
  <c r="AI72" i="12"/>
  <c r="AK72" i="12"/>
  <c r="AM72" i="12"/>
  <c r="AO72" i="12"/>
  <c r="AQ72" i="12"/>
  <c r="U73" i="12"/>
  <c r="W73" i="12"/>
  <c r="Y73" i="12"/>
  <c r="AA73" i="12"/>
  <c r="AC73" i="12"/>
  <c r="AE73" i="12"/>
  <c r="AG73" i="12"/>
  <c r="AI73" i="12"/>
  <c r="AK73" i="12"/>
  <c r="AM73" i="12"/>
  <c r="AO73" i="12"/>
  <c r="AQ73" i="12"/>
  <c r="U74" i="12"/>
  <c r="W74" i="12"/>
  <c r="Y74" i="12"/>
  <c r="AA74" i="12"/>
  <c r="AC74" i="12"/>
  <c r="AE74" i="12"/>
  <c r="AG74" i="12"/>
  <c r="AI74" i="12"/>
  <c r="AK74" i="12"/>
  <c r="AM74" i="12"/>
  <c r="AO74" i="12"/>
  <c r="AQ74" i="12"/>
  <c r="U75" i="12"/>
  <c r="W75" i="12"/>
  <c r="Y75" i="12"/>
  <c r="AA75" i="12"/>
  <c r="AC75" i="12"/>
  <c r="AE75" i="12"/>
  <c r="AG75" i="12"/>
  <c r="AI75" i="12"/>
  <c r="AK75" i="12"/>
  <c r="AM75" i="12"/>
  <c r="AO75" i="12"/>
  <c r="AQ75" i="12"/>
  <c r="U76" i="12"/>
  <c r="W76" i="12"/>
  <c r="Y76" i="12"/>
  <c r="AA76" i="12"/>
  <c r="AC76" i="12"/>
  <c r="AE76" i="12"/>
  <c r="AG76" i="12"/>
  <c r="AI76" i="12"/>
  <c r="AK76" i="12"/>
  <c r="AM76" i="12"/>
  <c r="AO76" i="12"/>
  <c r="AQ76" i="12"/>
  <c r="U77" i="12"/>
  <c r="W77" i="12"/>
  <c r="Y77" i="12"/>
  <c r="AA77" i="12"/>
  <c r="AC77" i="12"/>
  <c r="AE77" i="12"/>
  <c r="AG77" i="12"/>
  <c r="AI77" i="12"/>
  <c r="AK77" i="12"/>
  <c r="AM77" i="12"/>
  <c r="AO77" i="12"/>
  <c r="AQ77" i="12"/>
  <c r="U78" i="12"/>
  <c r="W78" i="12"/>
  <c r="Y78" i="12"/>
  <c r="AA78" i="12"/>
  <c r="AC78" i="12"/>
  <c r="AE78" i="12"/>
  <c r="AG78" i="12"/>
  <c r="AI78" i="12"/>
  <c r="AK78" i="12"/>
  <c r="AM78" i="12"/>
  <c r="AO78" i="12"/>
  <c r="AQ78" i="12"/>
  <c r="U79" i="12"/>
  <c r="W79" i="12"/>
  <c r="Y79" i="12"/>
  <c r="AA79" i="12"/>
  <c r="AC79" i="12"/>
  <c r="AE79" i="12"/>
  <c r="AG79" i="12"/>
  <c r="AI79" i="12"/>
  <c r="AK79" i="12"/>
  <c r="AM79" i="12"/>
  <c r="AO79" i="12"/>
  <c r="AQ79" i="12"/>
  <c r="U80" i="12"/>
  <c r="W80" i="12"/>
  <c r="Y80" i="12"/>
  <c r="AA80" i="12"/>
  <c r="AC80" i="12"/>
  <c r="AE80" i="12"/>
  <c r="AG80" i="12"/>
  <c r="AI80" i="12"/>
  <c r="AK80" i="12"/>
  <c r="AM80" i="12"/>
  <c r="AO80" i="12"/>
  <c r="AQ80" i="12"/>
  <c r="U81" i="12"/>
  <c r="W81" i="12"/>
  <c r="Y81" i="12"/>
  <c r="AA81" i="12"/>
  <c r="AC81" i="12"/>
  <c r="AE81" i="12"/>
  <c r="AG81" i="12"/>
  <c r="AI81" i="12"/>
  <c r="AK81" i="12"/>
  <c r="AM81" i="12"/>
  <c r="AO81" i="12"/>
  <c r="AQ81" i="12"/>
  <c r="U82" i="12"/>
  <c r="W82" i="12"/>
  <c r="Y82" i="12"/>
  <c r="AA82" i="12"/>
  <c r="AC82" i="12"/>
  <c r="AE82" i="12"/>
  <c r="AG82" i="12"/>
  <c r="AI82" i="12"/>
  <c r="AK82" i="12"/>
  <c r="AM82" i="12"/>
  <c r="AO82" i="12"/>
  <c r="AQ82" i="12"/>
  <c r="U83" i="12"/>
  <c r="W83" i="12"/>
  <c r="Y83" i="12"/>
  <c r="AA83" i="12"/>
  <c r="AC83" i="12"/>
  <c r="AE83" i="12"/>
  <c r="AG83" i="12"/>
  <c r="AI83" i="12"/>
  <c r="AK83" i="12"/>
  <c r="AM83" i="12"/>
  <c r="AO83" i="12"/>
  <c r="AQ83" i="12"/>
  <c r="U84" i="12"/>
  <c r="W84" i="12"/>
  <c r="Y84" i="12"/>
  <c r="AA84" i="12"/>
  <c r="AC84" i="12"/>
  <c r="AE84" i="12"/>
  <c r="AG84" i="12"/>
  <c r="AI84" i="12"/>
  <c r="AK84" i="12"/>
  <c r="AM84" i="12"/>
  <c r="AO84" i="12"/>
  <c r="AQ84" i="12"/>
  <c r="U85" i="12"/>
  <c r="W85" i="12"/>
  <c r="Y85" i="12"/>
  <c r="AA85" i="12"/>
  <c r="AC85" i="12"/>
  <c r="AE85" i="12"/>
  <c r="AG85" i="12"/>
  <c r="AI85" i="12"/>
  <c r="AK85" i="12"/>
  <c r="AM85" i="12"/>
  <c r="AO85" i="12"/>
  <c r="AQ85" i="12"/>
  <c r="U86" i="12"/>
  <c r="W86" i="12"/>
  <c r="Y86" i="12"/>
  <c r="AA86" i="12"/>
  <c r="AC86" i="12"/>
  <c r="AE86" i="12"/>
  <c r="AG86" i="12"/>
  <c r="AI86" i="12"/>
  <c r="AK86" i="12"/>
  <c r="AM86" i="12"/>
  <c r="AO86" i="12"/>
  <c r="AQ86" i="12"/>
  <c r="U87" i="12"/>
  <c r="W87" i="12"/>
  <c r="Y87" i="12"/>
  <c r="AA87" i="12"/>
  <c r="AC87" i="12"/>
  <c r="AE87" i="12"/>
  <c r="AG87" i="12"/>
  <c r="AI87" i="12"/>
  <c r="AK87" i="12"/>
  <c r="AM87" i="12"/>
  <c r="AO87" i="12"/>
  <c r="AQ87" i="12"/>
  <c r="U88" i="12"/>
  <c r="W88" i="12"/>
  <c r="Y88" i="12"/>
  <c r="AA88" i="12"/>
  <c r="AC88" i="12"/>
  <c r="AE88" i="12"/>
  <c r="AG88" i="12"/>
  <c r="AI88" i="12"/>
  <c r="AK88" i="12"/>
  <c r="AM88" i="12"/>
  <c r="AO88" i="12"/>
  <c r="AQ88" i="12"/>
  <c r="U89" i="12"/>
  <c r="W89" i="12"/>
  <c r="Y89" i="12"/>
  <c r="AA89" i="12"/>
  <c r="AC89" i="12"/>
  <c r="AE89" i="12"/>
  <c r="AG89" i="12"/>
  <c r="AI89" i="12"/>
  <c r="AK89" i="12"/>
  <c r="AM89" i="12"/>
  <c r="AO89" i="12"/>
  <c r="AQ89" i="12"/>
  <c r="U90" i="12"/>
  <c r="W90" i="12"/>
  <c r="Y90" i="12"/>
  <c r="AA90" i="12"/>
  <c r="AC90" i="12"/>
  <c r="AE90" i="12"/>
  <c r="AG90" i="12"/>
  <c r="AI90" i="12"/>
  <c r="AK90" i="12"/>
  <c r="AM90" i="12"/>
  <c r="AO90" i="12"/>
  <c r="AQ90" i="12"/>
  <c r="U91" i="12"/>
  <c r="W91" i="12"/>
  <c r="Y91" i="12"/>
  <c r="AA91" i="12"/>
  <c r="AC91" i="12"/>
  <c r="AE91" i="12"/>
  <c r="AG91" i="12"/>
  <c r="AI91" i="12"/>
  <c r="AK91" i="12"/>
  <c r="AM91" i="12"/>
  <c r="AO91" i="12"/>
  <c r="AQ91" i="12"/>
  <c r="U92" i="12"/>
  <c r="W92" i="12"/>
  <c r="Y92" i="12"/>
  <c r="AA92" i="12"/>
  <c r="AC92" i="12"/>
  <c r="AE92" i="12"/>
  <c r="AG92" i="12"/>
  <c r="AI92" i="12"/>
  <c r="AK92" i="12"/>
  <c r="AM92" i="12"/>
  <c r="AO92" i="12"/>
  <c r="AQ92" i="12"/>
  <c r="U93" i="12"/>
  <c r="W93" i="12"/>
  <c r="Y93" i="12"/>
  <c r="AA93" i="12"/>
  <c r="AC93" i="12"/>
  <c r="AE93" i="12"/>
  <c r="AG93" i="12"/>
  <c r="AI93" i="12"/>
  <c r="AK93" i="12"/>
  <c r="AM93" i="12"/>
  <c r="AO93" i="12"/>
  <c r="AQ93" i="12"/>
  <c r="U94" i="12"/>
  <c r="W94" i="12"/>
  <c r="Y94" i="12"/>
  <c r="AA94" i="12"/>
  <c r="AC94" i="12"/>
  <c r="AE94" i="12"/>
  <c r="AG94" i="12"/>
  <c r="AI94" i="12"/>
  <c r="AK94" i="12"/>
  <c r="AM94" i="12"/>
  <c r="AO94" i="12"/>
  <c r="AQ94" i="12"/>
  <c r="U95" i="12"/>
  <c r="W95" i="12"/>
  <c r="Y95" i="12"/>
  <c r="AA95" i="12"/>
  <c r="AC95" i="12"/>
  <c r="AE95" i="12"/>
  <c r="AG95" i="12"/>
  <c r="AI95" i="12"/>
  <c r="AK95" i="12"/>
  <c r="AM95" i="12"/>
  <c r="AO95" i="12"/>
  <c r="AQ95" i="12"/>
  <c r="U96" i="12"/>
  <c r="W96" i="12"/>
  <c r="Y96" i="12"/>
  <c r="AA96" i="12"/>
  <c r="AC96" i="12"/>
  <c r="AE96" i="12"/>
  <c r="AG96" i="12"/>
  <c r="AI96" i="12"/>
  <c r="AK96" i="12"/>
  <c r="AM96" i="12"/>
  <c r="AO96" i="12"/>
  <c r="AQ96" i="12"/>
  <c r="U97" i="12"/>
  <c r="W97" i="12"/>
  <c r="Y97" i="12"/>
  <c r="AA97" i="12"/>
  <c r="AC97" i="12"/>
  <c r="AE97" i="12"/>
  <c r="AG97" i="12"/>
  <c r="AI97" i="12"/>
  <c r="AK97" i="12"/>
  <c r="AM97" i="12"/>
  <c r="AO97" i="12"/>
  <c r="AQ97" i="12"/>
  <c r="T98" i="12"/>
  <c r="U98" i="12" s="1"/>
  <c r="V98" i="12"/>
  <c r="W98" i="12" s="1"/>
  <c r="X98" i="12"/>
  <c r="Y98" i="12" s="1"/>
  <c r="Z98" i="12"/>
  <c r="AA98" i="12" s="1"/>
  <c r="AB98" i="12"/>
  <c r="AC98" i="12" s="1"/>
  <c r="AD98" i="12"/>
  <c r="AE98" i="12" s="1"/>
  <c r="AF98" i="12"/>
  <c r="AG98" i="12" s="1"/>
  <c r="AH98" i="12"/>
  <c r="AI98" i="12" s="1"/>
  <c r="AJ98" i="12"/>
  <c r="AK98" i="12" s="1"/>
  <c r="AL98" i="12"/>
  <c r="AM98" i="12" s="1"/>
  <c r="AN98" i="12"/>
  <c r="AO98" i="12" s="1"/>
  <c r="AP98" i="12"/>
  <c r="AQ98" i="12" s="1"/>
  <c r="T99" i="12"/>
  <c r="U99" i="12" s="1"/>
  <c r="V99" i="12"/>
  <c r="X99" i="12"/>
  <c r="Y99" i="12" s="1"/>
  <c r="Z99" i="12"/>
  <c r="AA99" i="12" s="1"/>
  <c r="AB99" i="12"/>
  <c r="AC99" i="12" s="1"/>
  <c r="AD99" i="12"/>
  <c r="AE99" i="12" s="1"/>
  <c r="AF99" i="12"/>
  <c r="AG99" i="12" s="1"/>
  <c r="AH99" i="12"/>
  <c r="AI99" i="12" s="1"/>
  <c r="AJ99" i="12"/>
  <c r="AK99" i="12" s="1"/>
  <c r="AL99" i="12"/>
  <c r="AM99" i="12" s="1"/>
  <c r="AN99" i="12"/>
  <c r="AO99" i="12" s="1"/>
  <c r="AP99" i="12"/>
  <c r="AQ99" i="12" s="1"/>
  <c r="T100" i="12"/>
  <c r="U100" i="12" s="1"/>
  <c r="V100" i="12"/>
  <c r="X100" i="12"/>
  <c r="Y100" i="12" s="1"/>
  <c r="Z100" i="12"/>
  <c r="AA100" i="12" s="1"/>
  <c r="AB100" i="12"/>
  <c r="AC100" i="12" s="1"/>
  <c r="AD100" i="12"/>
  <c r="AE100" i="12" s="1"/>
  <c r="AF100" i="12"/>
  <c r="AG100" i="12" s="1"/>
  <c r="AH100" i="12"/>
  <c r="AI100" i="12" s="1"/>
  <c r="AJ100" i="12"/>
  <c r="AK100" i="12" s="1"/>
  <c r="AL100" i="12"/>
  <c r="AM100" i="12" s="1"/>
  <c r="AN100" i="12"/>
  <c r="AO100" i="12" s="1"/>
  <c r="AP100" i="12"/>
  <c r="AQ100" i="12" s="1"/>
  <c r="T101" i="12"/>
  <c r="U101" i="12" s="1"/>
  <c r="V101" i="12"/>
  <c r="W101" i="12" s="1"/>
  <c r="X101" i="12"/>
  <c r="Y101" i="12" s="1"/>
  <c r="Z101" i="12"/>
  <c r="AA101" i="12" s="1"/>
  <c r="AB101" i="12"/>
  <c r="AC101" i="12" s="1"/>
  <c r="AD101" i="12"/>
  <c r="AE101" i="12" s="1"/>
  <c r="AF101" i="12"/>
  <c r="AG101" i="12" s="1"/>
  <c r="AH101" i="12"/>
  <c r="AI101" i="12" s="1"/>
  <c r="AJ101" i="12"/>
  <c r="AK101" i="12" s="1"/>
  <c r="AL101" i="12"/>
  <c r="AM101" i="12" s="1"/>
  <c r="AN101" i="12"/>
  <c r="AO101" i="12" s="1"/>
  <c r="AP101" i="12"/>
  <c r="AQ101" i="12" s="1"/>
  <c r="U102" i="12"/>
  <c r="W102" i="12"/>
  <c r="Y102" i="12"/>
  <c r="AA102" i="12"/>
  <c r="AC102" i="12"/>
  <c r="AE102" i="12"/>
  <c r="AG102" i="12"/>
  <c r="AI102" i="12"/>
  <c r="AK102" i="12"/>
  <c r="AM102" i="12"/>
  <c r="AO102" i="12"/>
  <c r="AQ102" i="12"/>
  <c r="U103" i="12"/>
  <c r="W103" i="12"/>
  <c r="Y103" i="12"/>
  <c r="AA103" i="12"/>
  <c r="AC103" i="12"/>
  <c r="AE103" i="12"/>
  <c r="AG103" i="12"/>
  <c r="AI103" i="12"/>
  <c r="AK103" i="12"/>
  <c r="AM103" i="12"/>
  <c r="AO103" i="12"/>
  <c r="AQ103" i="12"/>
  <c r="U104" i="12"/>
  <c r="W104" i="12"/>
  <c r="Y104" i="12"/>
  <c r="AA104" i="12"/>
  <c r="AC104" i="12"/>
  <c r="AE104" i="12"/>
  <c r="AG104" i="12"/>
  <c r="AI104" i="12"/>
  <c r="AK104" i="12"/>
  <c r="AM104" i="12"/>
  <c r="AO104" i="12"/>
  <c r="AQ104" i="12"/>
  <c r="U105" i="12"/>
  <c r="W105" i="12"/>
  <c r="Y105" i="12"/>
  <c r="AA105" i="12"/>
  <c r="AC105" i="12"/>
  <c r="AE105" i="12"/>
  <c r="AG105" i="12"/>
  <c r="AI105" i="12"/>
  <c r="AK105" i="12"/>
  <c r="AM105" i="12"/>
  <c r="AO105" i="12"/>
  <c r="AQ105" i="12"/>
  <c r="U106" i="12"/>
  <c r="W106" i="12"/>
  <c r="Y106" i="12"/>
  <c r="AA106" i="12"/>
  <c r="AC106" i="12"/>
  <c r="AE106" i="12"/>
  <c r="AG106" i="12"/>
  <c r="AI106" i="12"/>
  <c r="AK106" i="12"/>
  <c r="AM106" i="12"/>
  <c r="AO106" i="12"/>
  <c r="AQ106" i="12"/>
  <c r="U107" i="12"/>
  <c r="W107" i="12"/>
  <c r="Y107" i="12"/>
  <c r="AA107" i="12"/>
  <c r="AC107" i="12"/>
  <c r="AE107" i="12"/>
  <c r="AG107" i="12"/>
  <c r="AI107" i="12"/>
  <c r="AK107" i="12"/>
  <c r="AM107" i="12"/>
  <c r="AO107" i="12"/>
  <c r="AQ107" i="12"/>
  <c r="U108" i="12"/>
  <c r="W108" i="12"/>
  <c r="Y108" i="12"/>
  <c r="AA108" i="12"/>
  <c r="AC108" i="12"/>
  <c r="AE108" i="12"/>
  <c r="AG108" i="12"/>
  <c r="AI108" i="12"/>
  <c r="AK108" i="12"/>
  <c r="AM108" i="12"/>
  <c r="AO108" i="12"/>
  <c r="AQ108" i="12"/>
  <c r="U109" i="12"/>
  <c r="W109" i="12"/>
  <c r="Y109" i="12"/>
  <c r="AA109" i="12"/>
  <c r="AC109" i="12"/>
  <c r="AE109" i="12"/>
  <c r="AG109" i="12"/>
  <c r="AI109" i="12"/>
  <c r="AK109" i="12"/>
  <c r="AM109" i="12"/>
  <c r="AO109" i="12"/>
  <c r="AQ109" i="12"/>
  <c r="U110" i="12"/>
  <c r="W110" i="12"/>
  <c r="Y110" i="12"/>
  <c r="AA110" i="12"/>
  <c r="AC110" i="12"/>
  <c r="AE110" i="12"/>
  <c r="AG110" i="12"/>
  <c r="AI110" i="12"/>
  <c r="AK110" i="12"/>
  <c r="AM110" i="12"/>
  <c r="AO110" i="12"/>
  <c r="AQ110" i="12"/>
  <c r="U111" i="12"/>
  <c r="W111" i="12"/>
  <c r="Y111" i="12"/>
  <c r="AA111" i="12"/>
  <c r="AC111" i="12"/>
  <c r="AE111" i="12"/>
  <c r="AG111" i="12"/>
  <c r="AI111" i="12"/>
  <c r="AK111" i="12"/>
  <c r="AM111" i="12"/>
  <c r="AO111" i="12"/>
  <c r="AQ111" i="12"/>
  <c r="U112" i="12"/>
  <c r="W112" i="12"/>
  <c r="Y112" i="12"/>
  <c r="AA112" i="12"/>
  <c r="AC112" i="12"/>
  <c r="AE112" i="12"/>
  <c r="AG112" i="12"/>
  <c r="AI112" i="12"/>
  <c r="AK112" i="12"/>
  <c r="AM112" i="12"/>
  <c r="AO112" i="12"/>
  <c r="AQ112" i="12"/>
  <c r="U113" i="12"/>
  <c r="W113" i="12"/>
  <c r="Y113" i="12"/>
  <c r="AA113" i="12"/>
  <c r="AC113" i="12"/>
  <c r="AE113" i="12"/>
  <c r="AG113" i="12"/>
  <c r="AI113" i="12"/>
  <c r="AK113" i="12"/>
  <c r="AM113" i="12"/>
  <c r="AO113" i="12"/>
  <c r="AQ113" i="12"/>
  <c r="U114" i="12"/>
  <c r="W114" i="12"/>
  <c r="Y114" i="12"/>
  <c r="AA114" i="12"/>
  <c r="AC114" i="12"/>
  <c r="AE114" i="12"/>
  <c r="AG114" i="12"/>
  <c r="AI114" i="12"/>
  <c r="AK114" i="12"/>
  <c r="AM114" i="12"/>
  <c r="AO114" i="12"/>
  <c r="AQ114" i="12"/>
  <c r="U115" i="12"/>
  <c r="W115" i="12"/>
  <c r="Y115" i="12"/>
  <c r="AA115" i="12"/>
  <c r="AC115" i="12"/>
  <c r="AE115" i="12"/>
  <c r="AG115" i="12"/>
  <c r="AI115" i="12"/>
  <c r="AK115" i="12"/>
  <c r="AM115" i="12"/>
  <c r="AO115" i="12"/>
  <c r="AQ115" i="12"/>
  <c r="U116" i="12"/>
  <c r="W116" i="12"/>
  <c r="Y116" i="12"/>
  <c r="AA116" i="12"/>
  <c r="AC116" i="12"/>
  <c r="AE116" i="12"/>
  <c r="AG116" i="12"/>
  <c r="AI116" i="12"/>
  <c r="AK116" i="12"/>
  <c r="AM116" i="12"/>
  <c r="AO116" i="12"/>
  <c r="AQ116" i="12"/>
  <c r="AQ66" i="12"/>
  <c r="AO66" i="12"/>
  <c r="AM66" i="12"/>
  <c r="AK66" i="12"/>
  <c r="AI66" i="12"/>
  <c r="AG66" i="12"/>
  <c r="AE66" i="12"/>
  <c r="AC66" i="12"/>
  <c r="AA66" i="12"/>
  <c r="Y66" i="12"/>
  <c r="W66" i="12"/>
  <c r="U66" i="12"/>
  <c r="M66" i="12"/>
  <c r="N66" i="12" s="1"/>
  <c r="AQ65" i="12"/>
  <c r="AO65" i="12"/>
  <c r="AM65" i="12"/>
  <c r="AK65" i="12"/>
  <c r="AI65" i="12"/>
  <c r="AG65" i="12"/>
  <c r="AE65" i="12"/>
  <c r="AC65" i="12"/>
  <c r="AA65" i="12"/>
  <c r="Y65" i="12"/>
  <c r="W65" i="12"/>
  <c r="U65" i="12"/>
  <c r="AQ64" i="12"/>
  <c r="AO64" i="12"/>
  <c r="AM64" i="12"/>
  <c r="AK64" i="12"/>
  <c r="AI64" i="12"/>
  <c r="AG64" i="12"/>
  <c r="AE64" i="12"/>
  <c r="AC64" i="12"/>
  <c r="AA64" i="12"/>
  <c r="Y64" i="12"/>
  <c r="W64" i="12"/>
  <c r="U64" i="12"/>
  <c r="AQ63" i="12"/>
  <c r="AO63" i="12"/>
  <c r="AM63" i="12"/>
  <c r="AK63" i="12"/>
  <c r="AI63" i="12"/>
  <c r="AG63" i="12"/>
  <c r="AE63" i="12"/>
  <c r="AC63" i="12"/>
  <c r="AA63" i="12"/>
  <c r="Y63" i="12"/>
  <c r="W63" i="12"/>
  <c r="U63" i="12"/>
  <c r="AQ62" i="12"/>
  <c r="AO62" i="12"/>
  <c r="AM62" i="12"/>
  <c r="AK62" i="12"/>
  <c r="AI62" i="12"/>
  <c r="AG62" i="12"/>
  <c r="AE62" i="12"/>
  <c r="AC62" i="12"/>
  <c r="AA62" i="12"/>
  <c r="Y62" i="12"/>
  <c r="W62" i="12"/>
  <c r="U62" i="12"/>
  <c r="AQ61" i="12"/>
  <c r="AO61" i="12"/>
  <c r="AM61" i="12"/>
  <c r="AK61" i="12"/>
  <c r="AI61" i="12"/>
  <c r="AG61" i="12"/>
  <c r="AE61" i="12"/>
  <c r="AC61" i="12"/>
  <c r="AA61" i="12"/>
  <c r="Y61" i="12"/>
  <c r="W61" i="12"/>
  <c r="U61" i="12"/>
  <c r="AQ60" i="12"/>
  <c r="AO60" i="12"/>
  <c r="AM60" i="12"/>
  <c r="AK60" i="12"/>
  <c r="AI60" i="12"/>
  <c r="AG60" i="12"/>
  <c r="AE60" i="12"/>
  <c r="AC60" i="12"/>
  <c r="AA60" i="12"/>
  <c r="Y60" i="12"/>
  <c r="W60" i="12"/>
  <c r="U60" i="12"/>
  <c r="AQ59" i="12"/>
  <c r="AO59" i="12"/>
  <c r="AM59" i="12"/>
  <c r="AK59" i="12"/>
  <c r="AI59" i="12"/>
  <c r="AG59" i="12"/>
  <c r="AE59" i="12"/>
  <c r="AC59" i="12"/>
  <c r="AA59" i="12"/>
  <c r="Y59" i="12"/>
  <c r="W59" i="12"/>
  <c r="U59" i="12"/>
  <c r="AQ58" i="12"/>
  <c r="AO58" i="12"/>
  <c r="AM58" i="12"/>
  <c r="AK58" i="12"/>
  <c r="AI58" i="12"/>
  <c r="AG58" i="12"/>
  <c r="AE58" i="12"/>
  <c r="AC58" i="12"/>
  <c r="AA58" i="12"/>
  <c r="Y58" i="12"/>
  <c r="W58" i="12"/>
  <c r="U58" i="12"/>
  <c r="AQ57" i="12"/>
  <c r="AO57" i="12"/>
  <c r="AM57" i="12"/>
  <c r="AK57" i="12"/>
  <c r="AI57" i="12"/>
  <c r="AG57" i="12"/>
  <c r="AE57" i="12"/>
  <c r="AC57" i="12"/>
  <c r="AA57" i="12"/>
  <c r="Y57" i="12"/>
  <c r="W57" i="12"/>
  <c r="U57" i="12"/>
  <c r="M57" i="12"/>
  <c r="N57" i="12" s="1"/>
  <c r="AQ55" i="12"/>
  <c r="AO55" i="12"/>
  <c r="AM55" i="12"/>
  <c r="AK55" i="12"/>
  <c r="AI55" i="12"/>
  <c r="AG55" i="12"/>
  <c r="AE55" i="12"/>
  <c r="AC55" i="12"/>
  <c r="AA55" i="12"/>
  <c r="Y55" i="12"/>
  <c r="W55" i="12"/>
  <c r="U55" i="12"/>
  <c r="Q55" i="12"/>
  <c r="R55" i="12" s="1"/>
  <c r="AQ54" i="12"/>
  <c r="AO54" i="12"/>
  <c r="AM54" i="12"/>
  <c r="AK54" i="12"/>
  <c r="AI54" i="12"/>
  <c r="AG54" i="12"/>
  <c r="AE54" i="12"/>
  <c r="AC54" i="12"/>
  <c r="AA54" i="12"/>
  <c r="Y54" i="12"/>
  <c r="W54" i="12"/>
  <c r="U54" i="12"/>
  <c r="AQ53" i="12"/>
  <c r="AO53" i="12"/>
  <c r="AM53" i="12"/>
  <c r="AK53" i="12"/>
  <c r="AI53" i="12"/>
  <c r="AG53" i="12"/>
  <c r="AE53" i="12"/>
  <c r="AC53" i="12"/>
  <c r="AA53" i="12"/>
  <c r="Y53" i="12"/>
  <c r="W53" i="12"/>
  <c r="U53" i="12"/>
  <c r="AQ52" i="12"/>
  <c r="AO52" i="12"/>
  <c r="AM52" i="12"/>
  <c r="AK52" i="12"/>
  <c r="AI52" i="12"/>
  <c r="AG52" i="12"/>
  <c r="AE52" i="12"/>
  <c r="AC52" i="12"/>
  <c r="AA52" i="12"/>
  <c r="Y52" i="12"/>
  <c r="W52" i="12"/>
  <c r="U52" i="12"/>
  <c r="AP51" i="12"/>
  <c r="AQ51" i="12" s="1"/>
  <c r="AN51" i="12"/>
  <c r="AO51" i="12" s="1"/>
  <c r="AL51" i="12"/>
  <c r="AM51" i="12" s="1"/>
  <c r="AJ51" i="12"/>
  <c r="AK51" i="12" s="1"/>
  <c r="AH51" i="12"/>
  <c r="AI51" i="12" s="1"/>
  <c r="AF51" i="12"/>
  <c r="AG51" i="12" s="1"/>
  <c r="AD51" i="12"/>
  <c r="AE51" i="12" s="1"/>
  <c r="AB51" i="12"/>
  <c r="AC51" i="12" s="1"/>
  <c r="Z51" i="12"/>
  <c r="AA51" i="12" s="1"/>
  <c r="X51" i="12"/>
  <c r="V51" i="12"/>
  <c r="W51" i="12" s="1"/>
  <c r="T51" i="12"/>
  <c r="AQ50" i="12"/>
  <c r="AO50" i="12"/>
  <c r="AM50" i="12"/>
  <c r="AK50" i="12"/>
  <c r="AI50" i="12"/>
  <c r="AG50" i="12"/>
  <c r="AE50" i="12"/>
  <c r="AC50" i="12"/>
  <c r="AA50" i="12"/>
  <c r="Y50" i="12"/>
  <c r="W50" i="12"/>
  <c r="U50" i="12"/>
  <c r="AP46" i="12"/>
  <c r="AQ46" i="12" s="1"/>
  <c r="AN46" i="12"/>
  <c r="AO46" i="12" s="1"/>
  <c r="AL46" i="12"/>
  <c r="AM46" i="12" s="1"/>
  <c r="AJ46" i="12"/>
  <c r="AK46" i="12" s="1"/>
  <c r="AH46" i="12"/>
  <c r="AI46" i="12" s="1"/>
  <c r="AF46" i="12"/>
  <c r="AG46" i="12" s="1"/>
  <c r="AD46" i="12"/>
  <c r="AE46" i="12" s="1"/>
  <c r="AB46" i="12"/>
  <c r="AC46" i="12" s="1"/>
  <c r="Z46" i="12"/>
  <c r="AA46" i="12" s="1"/>
  <c r="X46" i="12"/>
  <c r="Y46" i="12" s="1"/>
  <c r="V46" i="12"/>
  <c r="W46" i="12" s="1"/>
  <c r="T46" i="12"/>
  <c r="U46" i="12" s="1"/>
  <c r="AQ45" i="12"/>
  <c r="AO45" i="12"/>
  <c r="AM45" i="12"/>
  <c r="AK45" i="12"/>
  <c r="AI45" i="12"/>
  <c r="AG45" i="12"/>
  <c r="AE45" i="12"/>
  <c r="AC45" i="12"/>
  <c r="AA45" i="12"/>
  <c r="Y45" i="12"/>
  <c r="W45" i="12"/>
  <c r="U45" i="12"/>
  <c r="AP44" i="12"/>
  <c r="AQ44" i="12" s="1"/>
  <c r="AN44" i="12"/>
  <c r="AO44" i="12" s="1"/>
  <c r="AL44" i="12"/>
  <c r="AM44" i="12" s="1"/>
  <c r="AJ44" i="12"/>
  <c r="AK44" i="12" s="1"/>
  <c r="AH44" i="12"/>
  <c r="AI44" i="12" s="1"/>
  <c r="AF44" i="12"/>
  <c r="AG44" i="12" s="1"/>
  <c r="AD44" i="12"/>
  <c r="AE44" i="12" s="1"/>
  <c r="AB44" i="12"/>
  <c r="AC44" i="12" s="1"/>
  <c r="Z44" i="12"/>
  <c r="AA44" i="12" s="1"/>
  <c r="X44" i="12"/>
  <c r="Y44" i="12" s="1"/>
  <c r="V44" i="12"/>
  <c r="W44" i="12" s="1"/>
  <c r="T44" i="12"/>
  <c r="U44" i="12" s="1"/>
  <c r="AQ43" i="12"/>
  <c r="AO43" i="12"/>
  <c r="AM43" i="12"/>
  <c r="AK43" i="12"/>
  <c r="AI43" i="12"/>
  <c r="AG43" i="12"/>
  <c r="AE43" i="12"/>
  <c r="AC43" i="12"/>
  <c r="AA43" i="12"/>
  <c r="Y43" i="12"/>
  <c r="W43" i="12"/>
  <c r="U43" i="12"/>
  <c r="AQ42" i="12"/>
  <c r="AO42" i="12"/>
  <c r="AM42" i="12"/>
  <c r="AK42" i="12"/>
  <c r="AI42" i="12"/>
  <c r="AG42" i="12"/>
  <c r="AE42" i="12"/>
  <c r="AC42" i="12"/>
  <c r="AA42" i="12"/>
  <c r="Y42" i="12"/>
  <c r="W42" i="12"/>
  <c r="U42" i="12"/>
  <c r="AQ41" i="12"/>
  <c r="AO41" i="12"/>
  <c r="AM41" i="12"/>
  <c r="AK41" i="12"/>
  <c r="AK47" i="12" s="1"/>
  <c r="AI41" i="12"/>
  <c r="AG41" i="12"/>
  <c r="AG47" i="12" s="1"/>
  <c r="AE41" i="12"/>
  <c r="AE47" i="12" s="1"/>
  <c r="AC41" i="12"/>
  <c r="AA41" i="12"/>
  <c r="Y41" i="12"/>
  <c r="Y49" i="12" s="1"/>
  <c r="W41" i="12"/>
  <c r="U41" i="12"/>
  <c r="AQ40" i="12"/>
  <c r="AO40" i="12"/>
  <c r="AM40" i="12"/>
  <c r="AK40" i="12"/>
  <c r="AI40" i="12"/>
  <c r="AG40" i="12"/>
  <c r="AE40" i="12"/>
  <c r="AC40" i="12"/>
  <c r="AA40" i="12"/>
  <c r="Y40" i="12"/>
  <c r="W40" i="12"/>
  <c r="U40" i="12"/>
  <c r="AQ39" i="12"/>
  <c r="AO39" i="12"/>
  <c r="AM39" i="12"/>
  <c r="AK39" i="12"/>
  <c r="AI39" i="12"/>
  <c r="AG39" i="12"/>
  <c r="AE39" i="12"/>
  <c r="AC39" i="12"/>
  <c r="AA39" i="12"/>
  <c r="Y39" i="12"/>
  <c r="W39" i="12"/>
  <c r="U39" i="12"/>
  <c r="AQ38" i="12"/>
  <c r="AO38" i="12"/>
  <c r="AM38" i="12"/>
  <c r="AK38" i="12"/>
  <c r="AI38" i="12"/>
  <c r="AG38" i="12"/>
  <c r="AE38" i="12"/>
  <c r="AC38" i="12"/>
  <c r="AA38" i="12"/>
  <c r="Y38" i="12"/>
  <c r="W38" i="12"/>
  <c r="U38" i="12"/>
  <c r="AQ37" i="12"/>
  <c r="AO37" i="12"/>
  <c r="AM37" i="12"/>
  <c r="AK37" i="12"/>
  <c r="AI37" i="12"/>
  <c r="AG37" i="12"/>
  <c r="AE37" i="12"/>
  <c r="AC37" i="12"/>
  <c r="AA37" i="12"/>
  <c r="Y37" i="12"/>
  <c r="W37" i="12"/>
  <c r="U37" i="12"/>
  <c r="AQ36" i="12"/>
  <c r="AO36" i="12"/>
  <c r="AM36" i="12"/>
  <c r="AK36" i="12"/>
  <c r="AI36" i="12"/>
  <c r="AG36" i="12"/>
  <c r="AE36" i="12"/>
  <c r="AC36" i="12"/>
  <c r="AA36" i="12"/>
  <c r="Y36" i="12"/>
  <c r="W36" i="12"/>
  <c r="U36" i="12"/>
  <c r="AQ35" i="12"/>
  <c r="AO35" i="12"/>
  <c r="AM35" i="12"/>
  <c r="AK35" i="12"/>
  <c r="AI35" i="12"/>
  <c r="AG35" i="12"/>
  <c r="AE35" i="12"/>
  <c r="AC35" i="12"/>
  <c r="AA35" i="12"/>
  <c r="Y35" i="12"/>
  <c r="W35" i="12"/>
  <c r="U35" i="12"/>
  <c r="AQ34" i="12"/>
  <c r="AO34" i="12"/>
  <c r="AM34" i="12"/>
  <c r="AK34" i="12"/>
  <c r="AI34" i="12"/>
  <c r="AG34" i="12"/>
  <c r="AE34" i="12"/>
  <c r="AC34" i="12"/>
  <c r="AA34" i="12"/>
  <c r="Y34" i="12"/>
  <c r="W34" i="12"/>
  <c r="U34" i="12"/>
  <c r="AQ33" i="12"/>
  <c r="AO33" i="12"/>
  <c r="AM33" i="12"/>
  <c r="AK33" i="12"/>
  <c r="AI33" i="12"/>
  <c r="AG33" i="12"/>
  <c r="AE33" i="12"/>
  <c r="AC33" i="12"/>
  <c r="AA33" i="12"/>
  <c r="Y33" i="12"/>
  <c r="W33" i="12"/>
  <c r="U33" i="12"/>
  <c r="Q33" i="12"/>
  <c r="R33" i="12" s="1"/>
  <c r="AQ32" i="12"/>
  <c r="AO32" i="12"/>
  <c r="AM32" i="12"/>
  <c r="AK32" i="12"/>
  <c r="AI32" i="12"/>
  <c r="AG32" i="12"/>
  <c r="AE32" i="12"/>
  <c r="AC32" i="12"/>
  <c r="AA32" i="12"/>
  <c r="Y32" i="12"/>
  <c r="W32" i="12"/>
  <c r="U32" i="12"/>
  <c r="AQ31" i="12"/>
  <c r="AO31" i="12"/>
  <c r="AM31" i="12"/>
  <c r="AK31" i="12"/>
  <c r="AI31" i="12"/>
  <c r="AG31" i="12"/>
  <c r="AE31" i="12"/>
  <c r="AC31" i="12"/>
  <c r="AA31" i="12"/>
  <c r="Y31" i="12"/>
  <c r="W31" i="12"/>
  <c r="U31" i="12"/>
  <c r="AP30" i="12"/>
  <c r="AN30" i="12"/>
  <c r="AN29" i="12" s="1"/>
  <c r="AO29" i="12" s="1"/>
  <c r="AL30" i="12"/>
  <c r="AL27" i="12" s="1"/>
  <c r="AM27" i="12" s="1"/>
  <c r="AJ30" i="12"/>
  <c r="AJ28" i="12" s="1"/>
  <c r="AK28" i="12" s="1"/>
  <c r="AH30" i="12"/>
  <c r="AH29" i="12" s="1"/>
  <c r="AI29" i="12" s="1"/>
  <c r="AF30" i="12"/>
  <c r="AF27" i="12" s="1"/>
  <c r="AG27" i="12" s="1"/>
  <c r="AD30" i="12"/>
  <c r="AD27" i="12" s="1"/>
  <c r="AE27" i="12" s="1"/>
  <c r="AB30" i="12"/>
  <c r="AB28" i="12" s="1"/>
  <c r="AC28" i="12" s="1"/>
  <c r="Z30" i="12"/>
  <c r="Z29" i="12" s="1"/>
  <c r="AA29" i="12" s="1"/>
  <c r="X30" i="12"/>
  <c r="Y30" i="12" s="1"/>
  <c r="V30" i="12"/>
  <c r="V27" i="12" s="1"/>
  <c r="W27" i="12" s="1"/>
  <c r="T30" i="12"/>
  <c r="AQ24" i="12"/>
  <c r="AO24" i="12"/>
  <c r="AM24" i="12"/>
  <c r="AK24" i="12"/>
  <c r="AI24" i="12"/>
  <c r="AG24" i="12"/>
  <c r="AE24" i="12"/>
  <c r="AC24" i="12"/>
  <c r="AA24" i="12"/>
  <c r="Y24" i="12"/>
  <c r="W24" i="12"/>
  <c r="U24" i="12"/>
  <c r="AQ23" i="12"/>
  <c r="AO23" i="12"/>
  <c r="AM23" i="12"/>
  <c r="AK23" i="12"/>
  <c r="AI23" i="12"/>
  <c r="AG23" i="12"/>
  <c r="AE23" i="12"/>
  <c r="AC23" i="12"/>
  <c r="AA23" i="12"/>
  <c r="Y23" i="12"/>
  <c r="W23" i="12"/>
  <c r="U23" i="12"/>
  <c r="AQ22" i="12"/>
  <c r="AO22" i="12"/>
  <c r="AM22" i="12"/>
  <c r="AK22" i="12"/>
  <c r="AI22" i="12"/>
  <c r="AG22" i="12"/>
  <c r="AE22" i="12"/>
  <c r="AC22" i="12"/>
  <c r="AA22" i="12"/>
  <c r="Y22" i="12"/>
  <c r="W22" i="12"/>
  <c r="U22" i="12"/>
  <c r="M22" i="12"/>
  <c r="N22" i="12" s="1"/>
  <c r="AQ21" i="12"/>
  <c r="AO21" i="12"/>
  <c r="AM21" i="12"/>
  <c r="AK21" i="12"/>
  <c r="AI21" i="12"/>
  <c r="AG21" i="12"/>
  <c r="AE21" i="12"/>
  <c r="AC21" i="12"/>
  <c r="AA21" i="12"/>
  <c r="Y21" i="12"/>
  <c r="W21" i="12"/>
  <c r="U21" i="12"/>
  <c r="AQ20" i="12"/>
  <c r="AO20" i="12"/>
  <c r="AM20" i="12"/>
  <c r="AK20" i="12"/>
  <c r="AI20" i="12"/>
  <c r="AG20" i="12"/>
  <c r="AE20" i="12"/>
  <c r="AC20" i="12"/>
  <c r="AA20" i="12"/>
  <c r="Y20" i="12"/>
  <c r="W20" i="12"/>
  <c r="U20" i="12"/>
  <c r="AQ19" i="12"/>
  <c r="AO19" i="12"/>
  <c r="AM19" i="12"/>
  <c r="AK19" i="12"/>
  <c r="AI19" i="12"/>
  <c r="AG19" i="12"/>
  <c r="AE19" i="12"/>
  <c r="AC19" i="12"/>
  <c r="AA19" i="12"/>
  <c r="Y19" i="12"/>
  <c r="W19" i="12"/>
  <c r="U19" i="12"/>
  <c r="AP18" i="12"/>
  <c r="AQ18" i="12" s="1"/>
  <c r="AN18" i="12"/>
  <c r="AO18" i="12" s="1"/>
  <c r="AL18" i="12"/>
  <c r="AM18" i="12" s="1"/>
  <c r="AJ18" i="12"/>
  <c r="AK18" i="12" s="1"/>
  <c r="AH18" i="12"/>
  <c r="AI18" i="12" s="1"/>
  <c r="AF18" i="12"/>
  <c r="AG18" i="12" s="1"/>
  <c r="AD18" i="12"/>
  <c r="AE18" i="12" s="1"/>
  <c r="AB18" i="12"/>
  <c r="AC18" i="12" s="1"/>
  <c r="Z18" i="12"/>
  <c r="AA18" i="12" s="1"/>
  <c r="X18" i="12"/>
  <c r="Y18" i="12" s="1"/>
  <c r="V18" i="12"/>
  <c r="W18" i="12" s="1"/>
  <c r="T18" i="12"/>
  <c r="U18" i="12" s="1"/>
  <c r="AQ17" i="12"/>
  <c r="AO17" i="12"/>
  <c r="AM17" i="12"/>
  <c r="AK17" i="12"/>
  <c r="AI17" i="12"/>
  <c r="AG17" i="12"/>
  <c r="AE17" i="12"/>
  <c r="AC17" i="12"/>
  <c r="AA17" i="12"/>
  <c r="Y17" i="12"/>
  <c r="W17" i="12"/>
  <c r="U17" i="12"/>
  <c r="W49" i="12" l="1"/>
  <c r="AM47" i="12"/>
  <c r="M103" i="12"/>
  <c r="N103" i="12" s="1"/>
  <c r="Q16" i="12"/>
  <c r="R16" i="12" s="1"/>
  <c r="T28" i="12"/>
  <c r="U28" i="12" s="1"/>
  <c r="T25" i="12"/>
  <c r="AA49" i="12"/>
  <c r="AC47" i="12"/>
  <c r="M58" i="12"/>
  <c r="N58" i="12" s="1"/>
  <c r="M111" i="12"/>
  <c r="N111" i="12" s="1"/>
  <c r="AI47" i="12"/>
  <c r="AQ49" i="12"/>
  <c r="AO49" i="12"/>
  <c r="AF26" i="12"/>
  <c r="AG26" i="12" s="1"/>
  <c r="Q17" i="12"/>
  <c r="R17" i="12" s="1"/>
  <c r="J51" i="12"/>
  <c r="Q51" i="12" s="1"/>
  <c r="R51" i="12" s="1"/>
  <c r="U51" i="12"/>
  <c r="J68" i="12"/>
  <c r="Q68" i="12" s="1"/>
  <c r="R68" i="12" s="1"/>
  <c r="M52" i="12"/>
  <c r="N52" i="12" s="1"/>
  <c r="J44" i="12"/>
  <c r="J67" i="12"/>
  <c r="M67" i="12" s="1"/>
  <c r="N67" i="12" s="1"/>
  <c r="Z25" i="12"/>
  <c r="AA25" i="12" s="1"/>
  <c r="Z28" i="12"/>
  <c r="AA28" i="12" s="1"/>
  <c r="J46" i="12"/>
  <c r="Q61" i="12"/>
  <c r="R61" i="12" s="1"/>
  <c r="Z26" i="12"/>
  <c r="AA26" i="12" s="1"/>
  <c r="AN27" i="12"/>
  <c r="AO27" i="12" s="1"/>
  <c r="Q107" i="12"/>
  <c r="R107" i="12" s="1"/>
  <c r="U30" i="12"/>
  <c r="T27" i="12"/>
  <c r="U27" i="12" s="1"/>
  <c r="J101" i="12"/>
  <c r="M101" i="12" s="1"/>
  <c r="N101" i="12" s="1"/>
  <c r="AH28" i="12"/>
  <c r="AI28" i="12" s="1"/>
  <c r="T29" i="12"/>
  <c r="U29" i="12" s="1"/>
  <c r="J99" i="12"/>
  <c r="Q99" i="12" s="1"/>
  <c r="R99" i="12" s="1"/>
  <c r="W47" i="12"/>
  <c r="J98" i="12"/>
  <c r="Q98" i="12" s="1"/>
  <c r="R98" i="12" s="1"/>
  <c r="J18" i="12"/>
  <c r="AL26" i="12"/>
  <c r="AM26" i="12" s="1"/>
  <c r="J100" i="12"/>
  <c r="M100" i="12" s="1"/>
  <c r="N100" i="12" s="1"/>
  <c r="X25" i="12"/>
  <c r="Y25" i="12" s="1"/>
  <c r="AN26" i="12"/>
  <c r="AO26" i="12" s="1"/>
  <c r="J30" i="12"/>
  <c r="M115" i="12"/>
  <c r="N115" i="12" s="1"/>
  <c r="X29" i="12"/>
  <c r="Y29" i="12" s="1"/>
  <c r="T26" i="12"/>
  <c r="AD26" i="12"/>
  <c r="AE26" i="12" s="1"/>
  <c r="AJ27" i="12"/>
  <c r="AK27" i="12" s="1"/>
  <c r="Q53" i="12"/>
  <c r="R53" i="12" s="1"/>
  <c r="M62" i="12"/>
  <c r="N62" i="12" s="1"/>
  <c r="Q116" i="12"/>
  <c r="R116" i="12" s="1"/>
  <c r="Q112" i="12"/>
  <c r="R112" i="12" s="1"/>
  <c r="Q108" i="12"/>
  <c r="R108" i="12" s="1"/>
  <c r="Q104" i="12"/>
  <c r="R104" i="12" s="1"/>
  <c r="M94" i="12"/>
  <c r="N94" i="12" s="1"/>
  <c r="M90" i="12"/>
  <c r="N90" i="12" s="1"/>
  <c r="M86" i="12"/>
  <c r="N86" i="12" s="1"/>
  <c r="M82" i="12"/>
  <c r="N82" i="12" s="1"/>
  <c r="M78" i="12"/>
  <c r="N78" i="12" s="1"/>
  <c r="M74" i="12"/>
  <c r="N74" i="12" s="1"/>
  <c r="M70" i="12"/>
  <c r="N70" i="12" s="1"/>
  <c r="Q24" i="12"/>
  <c r="R24" i="12" s="1"/>
  <c r="V26" i="12"/>
  <c r="W26" i="12" s="1"/>
  <c r="AH26" i="12"/>
  <c r="AI26" i="12" s="1"/>
  <c r="X28" i="12"/>
  <c r="Y28" i="12" s="1"/>
  <c r="AJ29" i="12"/>
  <c r="AK29" i="12" s="1"/>
  <c r="AC30" i="12"/>
  <c r="M50" i="12"/>
  <c r="N50" i="12" s="1"/>
  <c r="M65" i="12"/>
  <c r="N65" i="12" s="1"/>
  <c r="Q95" i="12"/>
  <c r="R95" i="12" s="1"/>
  <c r="Q91" i="12"/>
  <c r="R91" i="12" s="1"/>
  <c r="Q87" i="12"/>
  <c r="R87" i="12" s="1"/>
  <c r="Q83" i="12"/>
  <c r="R83" i="12" s="1"/>
  <c r="Q79" i="12"/>
  <c r="R79" i="12" s="1"/>
  <c r="Q75" i="12"/>
  <c r="R75" i="12" s="1"/>
  <c r="Q71" i="12"/>
  <c r="R71" i="12" s="1"/>
  <c r="X26" i="12"/>
  <c r="Y26" i="12" s="1"/>
  <c r="AJ26" i="12"/>
  <c r="AK26" i="12" s="1"/>
  <c r="AI49" i="12"/>
  <c r="AH25" i="12"/>
  <c r="AI25" i="12" s="1"/>
  <c r="M114" i="12"/>
  <c r="N114" i="12" s="1"/>
  <c r="M110" i="12"/>
  <c r="N110" i="12" s="1"/>
  <c r="M106" i="12"/>
  <c r="N106" i="12" s="1"/>
  <c r="M102" i="12"/>
  <c r="N102" i="12" s="1"/>
  <c r="Q96" i="12"/>
  <c r="R96" i="12" s="1"/>
  <c r="Q92" i="12"/>
  <c r="R92" i="12" s="1"/>
  <c r="Q88" i="12"/>
  <c r="R88" i="12" s="1"/>
  <c r="Q84" i="12"/>
  <c r="R84" i="12" s="1"/>
  <c r="Q80" i="12"/>
  <c r="R80" i="12" s="1"/>
  <c r="Q76" i="12"/>
  <c r="R76" i="12" s="1"/>
  <c r="Q72" i="12"/>
  <c r="R72" i="12" s="1"/>
  <c r="AB26" i="12"/>
  <c r="AC26" i="12" s="1"/>
  <c r="X27" i="12"/>
  <c r="Y27" i="12" s="1"/>
  <c r="M43" i="12"/>
  <c r="N43" i="12" s="1"/>
  <c r="U68" i="12"/>
  <c r="M113" i="12"/>
  <c r="N113" i="12" s="1"/>
  <c r="M109" i="12"/>
  <c r="N109" i="12" s="1"/>
  <c r="M105" i="12"/>
  <c r="N105" i="12" s="1"/>
  <c r="W99" i="12"/>
  <c r="M97" i="12"/>
  <c r="N97" i="12" s="1"/>
  <c r="M93" i="12"/>
  <c r="N93" i="12" s="1"/>
  <c r="M89" i="12"/>
  <c r="N89" i="12" s="1"/>
  <c r="M85" i="12"/>
  <c r="N85" i="12" s="1"/>
  <c r="M81" i="12"/>
  <c r="N81" i="12" s="1"/>
  <c r="M77" i="12"/>
  <c r="N77" i="12" s="1"/>
  <c r="M73" i="12"/>
  <c r="N73" i="12" s="1"/>
  <c r="M69" i="12"/>
  <c r="N69" i="12" s="1"/>
  <c r="W100" i="12"/>
  <c r="Q34" i="12"/>
  <c r="R34" i="12" s="1"/>
  <c r="AQ47" i="12"/>
  <c r="AM49" i="12"/>
  <c r="M39" i="12"/>
  <c r="N39" i="12" s="1"/>
  <c r="Y47" i="12"/>
  <c r="AA47" i="12"/>
  <c r="AC49" i="12"/>
  <c r="U47" i="12"/>
  <c r="Q38" i="12"/>
  <c r="R38" i="12" s="1"/>
  <c r="M54" i="12"/>
  <c r="N54" i="12" s="1"/>
  <c r="M19" i="12"/>
  <c r="N19" i="12" s="1"/>
  <c r="M33" i="12"/>
  <c r="N33" i="12" s="1"/>
  <c r="M55" i="12"/>
  <c r="N55" i="12" s="1"/>
  <c r="M60" i="12"/>
  <c r="N60" i="12" s="1"/>
  <c r="M64" i="12"/>
  <c r="N64" i="12" s="1"/>
  <c r="M45" i="12"/>
  <c r="N45" i="12" s="1"/>
  <c r="M63" i="12"/>
  <c r="N63" i="12" s="1"/>
  <c r="AK49" i="12"/>
  <c r="AE49" i="12"/>
  <c r="Q59" i="12"/>
  <c r="R59" i="12" s="1"/>
  <c r="Y51" i="12"/>
  <c r="AG49" i="12"/>
  <c r="AN28" i="12"/>
  <c r="AO28" i="12" s="1"/>
  <c r="AN25" i="12"/>
  <c r="AO25" i="12" s="1"/>
  <c r="AO30" i="12"/>
  <c r="M37" i="12"/>
  <c r="N37" i="12" s="1"/>
  <c r="AG30" i="12"/>
  <c r="M41" i="12"/>
  <c r="N41" i="12" s="1"/>
  <c r="M21" i="12"/>
  <c r="N21" i="12" s="1"/>
  <c r="Q22" i="12"/>
  <c r="R22" i="12" s="1"/>
  <c r="AB25" i="12"/>
  <c r="AC25" i="12" s="1"/>
  <c r="AB27" i="12"/>
  <c r="AC27" i="12" s="1"/>
  <c r="AF28" i="12"/>
  <c r="AG28" i="12" s="1"/>
  <c r="AB29" i="12"/>
  <c r="AC29" i="12" s="1"/>
  <c r="M31" i="12"/>
  <c r="N31" i="12" s="1"/>
  <c r="Q42" i="12"/>
  <c r="R42" i="12" s="1"/>
  <c r="AF29" i="12"/>
  <c r="AG29" i="12" s="1"/>
  <c r="AF25" i="12"/>
  <c r="AG25" i="12" s="1"/>
  <c r="AK30" i="12"/>
  <c r="M35" i="12"/>
  <c r="N35" i="12" s="1"/>
  <c r="AP29" i="12"/>
  <c r="AQ29" i="12" s="1"/>
  <c r="AQ30" i="12"/>
  <c r="AP26" i="12"/>
  <c r="AP27" i="12"/>
  <c r="AQ27" i="12" s="1"/>
  <c r="AP28" i="12"/>
  <c r="AQ28" i="12" s="1"/>
  <c r="AP25" i="12"/>
  <c r="AQ25" i="12" s="1"/>
  <c r="M20" i="12"/>
  <c r="N20" i="12" s="1"/>
  <c r="M23" i="12"/>
  <c r="N23" i="12" s="1"/>
  <c r="W30" i="12"/>
  <c r="AE30" i="12"/>
  <c r="AM30" i="12"/>
  <c r="M32" i="12"/>
  <c r="N32" i="12" s="1"/>
  <c r="M36" i="12"/>
  <c r="N36" i="12" s="1"/>
  <c r="M40" i="12"/>
  <c r="N40" i="12" s="1"/>
  <c r="AJ25" i="12"/>
  <c r="AK25" i="12" s="1"/>
  <c r="Z27" i="12"/>
  <c r="AA27" i="12" s="1"/>
  <c r="AH27" i="12"/>
  <c r="AI27" i="12" s="1"/>
  <c r="V29" i="12"/>
  <c r="W29" i="12" s="1"/>
  <c r="AD29" i="12"/>
  <c r="AE29" i="12" s="1"/>
  <c r="AL29" i="12"/>
  <c r="AM29" i="12" s="1"/>
  <c r="V25" i="12"/>
  <c r="AD25" i="12"/>
  <c r="AE25" i="12" s="1"/>
  <c r="AL25" i="12"/>
  <c r="AM25" i="12" s="1"/>
  <c r="V28" i="12"/>
  <c r="AD28" i="12"/>
  <c r="AE28" i="12" s="1"/>
  <c r="AL28" i="12"/>
  <c r="AM28" i="12" s="1"/>
  <c r="AA30" i="12"/>
  <c r="AI30" i="12"/>
  <c r="M68" i="12" l="1"/>
  <c r="N68" i="12" s="1"/>
  <c r="M51" i="12"/>
  <c r="N51" i="12" s="1"/>
  <c r="Q100" i="12"/>
  <c r="R100" i="12" s="1"/>
  <c r="Q101" i="12"/>
  <c r="R101" i="12" s="1"/>
  <c r="M99" i="12"/>
  <c r="N99" i="12" s="1"/>
  <c r="W28" i="12"/>
  <c r="J28" i="12"/>
  <c r="U25" i="12"/>
  <c r="J25" i="12"/>
  <c r="Q25" i="12" s="1"/>
  <c r="J29" i="12"/>
  <c r="J47" i="12"/>
  <c r="Q47" i="12" s="1"/>
  <c r="R47" i="12" s="1"/>
  <c r="U26" i="12"/>
  <c r="J26" i="12"/>
  <c r="J27" i="12"/>
  <c r="M98" i="12"/>
  <c r="N98" i="12" s="1"/>
  <c r="Q67" i="12"/>
  <c r="R67" i="12" s="1"/>
  <c r="U49" i="12"/>
  <c r="Q44" i="12"/>
  <c r="R44" i="12" s="1"/>
  <c r="M44" i="12"/>
  <c r="N44" i="12" s="1"/>
  <c r="Q46" i="12"/>
  <c r="R46" i="12" s="1"/>
  <c r="M46" i="12"/>
  <c r="N46" i="12" s="1"/>
  <c r="AQ26" i="12"/>
  <c r="Q18" i="12"/>
  <c r="R18" i="12" s="1"/>
  <c r="M18" i="12"/>
  <c r="N18" i="12" s="1"/>
  <c r="W25" i="12"/>
  <c r="Q30" i="12"/>
  <c r="R30" i="12" s="1"/>
  <c r="M30" i="12"/>
  <c r="N30" i="12" s="1"/>
  <c r="M47" i="12" l="1"/>
  <c r="N47" i="12" s="1"/>
  <c r="Q49" i="12"/>
  <c r="R49" i="12" s="1"/>
  <c r="M49" i="12"/>
  <c r="N49" i="12" s="1"/>
  <c r="O49" i="12" s="1"/>
  <c r="Q27" i="12"/>
  <c r="R27" i="12" s="1"/>
  <c r="M27" i="12"/>
  <c r="N27" i="12" s="1"/>
  <c r="M25" i="12"/>
  <c r="N25" i="12" s="1"/>
  <c r="R25" i="12"/>
  <c r="M28" i="12"/>
  <c r="N28" i="12" s="1"/>
  <c r="Q28" i="12"/>
  <c r="R28" i="12" s="1"/>
  <c r="Q29" i="12"/>
  <c r="R29" i="12" s="1"/>
  <c r="M29" i="12"/>
  <c r="N29" i="12" s="1"/>
  <c r="Q26" i="12"/>
  <c r="R26" i="12" s="1"/>
  <c r="M26" i="12"/>
  <c r="N26" i="12" s="1"/>
  <c r="U15" i="12" l="1"/>
  <c r="AP8" i="12" l="1"/>
  <c r="AP7" i="12"/>
  <c r="AN8" i="12"/>
  <c r="AN7" i="12"/>
  <c r="AL8" i="12"/>
  <c r="AL7" i="12"/>
  <c r="AJ8" i="12"/>
  <c r="AJ7" i="12"/>
  <c r="AH8" i="12"/>
  <c r="AH7" i="12"/>
  <c r="AF8" i="12"/>
  <c r="AF7" i="12"/>
  <c r="AD8" i="12"/>
  <c r="AD7" i="12"/>
  <c r="AB8" i="12"/>
  <c r="AB7" i="12"/>
  <c r="Z8" i="12"/>
  <c r="Z7" i="12"/>
  <c r="X8" i="12"/>
  <c r="X7" i="12"/>
  <c r="V8" i="12"/>
  <c r="V7" i="12"/>
  <c r="T8" i="12"/>
  <c r="T7" i="12"/>
  <c r="J7" i="12" l="1"/>
  <c r="J8" i="12"/>
  <c r="Q11" i="12"/>
  <c r="R11" i="12" s="1"/>
  <c r="U11" i="12"/>
  <c r="W11" i="12"/>
  <c r="Y11" i="12"/>
  <c r="AA11" i="12"/>
  <c r="AC11" i="12"/>
  <c r="AE11" i="12"/>
  <c r="AG11" i="12"/>
  <c r="AI11" i="12"/>
  <c r="AK11" i="12"/>
  <c r="AM11" i="12"/>
  <c r="AO11" i="12"/>
  <c r="AQ11" i="12"/>
  <c r="M12" i="12"/>
  <c r="N12" i="12" s="1"/>
  <c r="U12" i="12"/>
  <c r="W12" i="12"/>
  <c r="Y12" i="12"/>
  <c r="AA12" i="12"/>
  <c r="AC12" i="12"/>
  <c r="AE12" i="12"/>
  <c r="AG12" i="12"/>
  <c r="AI12" i="12"/>
  <c r="AK12" i="12"/>
  <c r="AM12" i="12"/>
  <c r="AO12" i="12"/>
  <c r="AQ12" i="12"/>
  <c r="Q13" i="12"/>
  <c r="R13" i="12" s="1"/>
  <c r="U13" i="12"/>
  <c r="W13" i="12"/>
  <c r="Y13" i="12"/>
  <c r="AA13" i="12"/>
  <c r="AC13" i="12"/>
  <c r="AE13" i="12"/>
  <c r="AG13" i="12"/>
  <c r="AI13" i="12"/>
  <c r="AK13" i="12"/>
  <c r="AM13" i="12"/>
  <c r="AO13" i="12"/>
  <c r="AQ13" i="12"/>
  <c r="M13" i="12" l="1"/>
  <c r="N13" i="12" s="1"/>
  <c r="M11" i="12"/>
  <c r="N11" i="12" s="1"/>
  <c r="Q12" i="12"/>
  <c r="R12" i="12" s="1"/>
  <c r="J117" i="12" l="1"/>
  <c r="AQ5" i="12" l="1"/>
  <c r="AQ10" i="12"/>
  <c r="AQ14" i="12"/>
  <c r="AQ15" i="12"/>
  <c r="AQ117" i="12"/>
  <c r="AO5" i="12"/>
  <c r="AO10" i="12"/>
  <c r="AO14" i="12"/>
  <c r="AO15" i="12"/>
  <c r="AO117" i="12"/>
  <c r="AM10" i="12"/>
  <c r="AM14" i="12"/>
  <c r="AM15" i="12"/>
  <c r="AM117" i="12"/>
  <c r="AK5" i="12"/>
  <c r="AK10" i="12"/>
  <c r="AK14" i="12"/>
  <c r="AK15" i="12"/>
  <c r="AK117" i="12"/>
  <c r="AI5" i="12"/>
  <c r="AI10" i="12"/>
  <c r="AI14" i="12"/>
  <c r="AI15" i="12"/>
  <c r="AI117" i="12"/>
  <c r="AG5" i="12"/>
  <c r="AG10" i="12"/>
  <c r="AG14" i="12"/>
  <c r="AG15" i="12"/>
  <c r="AG117" i="12"/>
  <c r="AE5" i="12"/>
  <c r="AE10" i="12"/>
  <c r="AE14" i="12"/>
  <c r="AE15" i="12"/>
  <c r="AE117" i="12"/>
  <c r="AC5" i="12"/>
  <c r="AC10" i="12"/>
  <c r="AC14" i="12"/>
  <c r="AC15" i="12"/>
  <c r="AC117" i="12"/>
  <c r="AA5" i="12"/>
  <c r="AA10" i="12"/>
  <c r="AA14" i="12"/>
  <c r="AA15" i="12"/>
  <c r="AA117" i="12"/>
  <c r="Y5" i="12"/>
  <c r="Y10" i="12"/>
  <c r="Y14" i="12"/>
  <c r="Y15" i="12"/>
  <c r="Y117" i="12"/>
  <c r="W5" i="12"/>
  <c r="W10" i="12"/>
  <c r="W14" i="12"/>
  <c r="W15" i="12"/>
  <c r="W117" i="12"/>
  <c r="U5" i="12"/>
  <c r="U10" i="12"/>
  <c r="U14" i="12"/>
  <c r="U117" i="12"/>
  <c r="AP9" i="12" l="1"/>
  <c r="AQ9" i="12" s="1"/>
  <c r="AN9" i="12"/>
  <c r="AO9" i="12" s="1"/>
  <c r="AL9" i="12"/>
  <c r="AM9" i="12" s="1"/>
  <c r="AJ9" i="12"/>
  <c r="AK9" i="12" s="1"/>
  <c r="AH9" i="12"/>
  <c r="AI9" i="12" s="1"/>
  <c r="AF9" i="12"/>
  <c r="AG9" i="12" s="1"/>
  <c r="AD9" i="12"/>
  <c r="AE9" i="12" s="1"/>
  <c r="AB9" i="12"/>
  <c r="AC9" i="12" s="1"/>
  <c r="Z9" i="12"/>
  <c r="AA9" i="12" s="1"/>
  <c r="X9" i="12"/>
  <c r="Y9" i="12" s="1"/>
  <c r="V9" i="12"/>
  <c r="W9" i="12" s="1"/>
  <c r="T9" i="12"/>
  <c r="AP6" i="12"/>
  <c r="AQ6" i="12" s="1"/>
  <c r="AN6" i="12"/>
  <c r="AO6" i="12" s="1"/>
  <c r="AL6" i="12"/>
  <c r="AM6" i="12" s="1"/>
  <c r="AJ6" i="12"/>
  <c r="AK6" i="12" s="1"/>
  <c r="AH6" i="12"/>
  <c r="AI6" i="12" s="1"/>
  <c r="AF6" i="12"/>
  <c r="AG6" i="12" s="1"/>
  <c r="AD6" i="12"/>
  <c r="AE6" i="12" s="1"/>
  <c r="AB6" i="12"/>
  <c r="AC6" i="12" s="1"/>
  <c r="Z6" i="12"/>
  <c r="AA6" i="12" s="1"/>
  <c r="X6" i="12"/>
  <c r="Y6" i="12" s="1"/>
  <c r="V6" i="12"/>
  <c r="W6" i="12" s="1"/>
  <c r="AQ8" i="12"/>
  <c r="AQ7" i="12"/>
  <c r="Y7" i="12"/>
  <c r="AA7" i="12"/>
  <c r="AC7" i="12"/>
  <c r="AE7" i="12"/>
  <c r="AG7" i="12"/>
  <c r="AI7" i="12"/>
  <c r="AK7" i="12"/>
  <c r="AM7" i="12"/>
  <c r="AO7" i="12"/>
  <c r="Y8" i="12"/>
  <c r="AA8" i="12"/>
  <c r="AC8" i="12"/>
  <c r="AE8" i="12"/>
  <c r="AG8" i="12"/>
  <c r="AI8" i="12"/>
  <c r="AK8" i="12"/>
  <c r="AM8" i="12"/>
  <c r="AO8" i="12"/>
  <c r="W8" i="12"/>
  <c r="W7" i="12"/>
  <c r="AP4" i="12"/>
  <c r="AQ4" i="12" s="1"/>
  <c r="AN4" i="12"/>
  <c r="AO4" i="12" s="1"/>
  <c r="AB4" i="12"/>
  <c r="AC4" i="12" s="1"/>
  <c r="AL4" i="12"/>
  <c r="AM4" i="12" s="1"/>
  <c r="AJ4" i="12"/>
  <c r="AK4" i="12" s="1"/>
  <c r="AH4" i="12"/>
  <c r="AI4" i="12" s="1"/>
  <c r="AF4" i="12"/>
  <c r="AG4" i="12" s="1"/>
  <c r="AD4" i="12"/>
  <c r="AE4" i="12" s="1"/>
  <c r="Z4" i="12"/>
  <c r="AA4" i="12" s="1"/>
  <c r="X4" i="12"/>
  <c r="Y4" i="12" s="1"/>
  <c r="V4" i="12"/>
  <c r="W4" i="12" s="1"/>
  <c r="T4" i="12"/>
  <c r="AL5" i="12"/>
  <c r="J5" i="12" s="1"/>
  <c r="J9" i="12" l="1"/>
  <c r="J6" i="12"/>
  <c r="U8" i="12"/>
  <c r="U9" i="12"/>
  <c r="AM5" i="12"/>
  <c r="U7" i="12"/>
  <c r="U6" i="12"/>
  <c r="J4" i="12"/>
  <c r="U4" i="12"/>
  <c r="AT1" i="12" l="1"/>
  <c r="O16" i="12" l="1"/>
  <c r="O56" i="12"/>
  <c r="O58" i="12"/>
  <c r="O92" i="12"/>
  <c r="O91" i="12"/>
  <c r="O71" i="12"/>
  <c r="O96" i="12"/>
  <c r="O57" i="12"/>
  <c r="O24" i="12"/>
  <c r="O84" i="12"/>
  <c r="O83" i="12"/>
  <c r="O61" i="12"/>
  <c r="O66" i="12"/>
  <c r="O87" i="12"/>
  <c r="O17" i="12"/>
  <c r="O76" i="12"/>
  <c r="O75" i="12"/>
  <c r="O22" i="12"/>
  <c r="O111" i="12"/>
  <c r="O116" i="12"/>
  <c r="O108" i="12"/>
  <c r="O42" i="12"/>
  <c r="O72" i="12"/>
  <c r="O38" i="12"/>
  <c r="O88" i="12"/>
  <c r="O34" i="12"/>
  <c r="O59" i="12"/>
  <c r="O80" i="12"/>
  <c r="O107" i="12"/>
  <c r="O95" i="12"/>
  <c r="O104" i="12"/>
  <c r="O103" i="12"/>
  <c r="O53" i="12"/>
  <c r="O79" i="12"/>
  <c r="O112" i="12"/>
  <c r="O60" i="12"/>
  <c r="O65" i="12"/>
  <c r="O36" i="12"/>
  <c r="O31" i="12"/>
  <c r="O106" i="12"/>
  <c r="O94" i="12"/>
  <c r="O54" i="12"/>
  <c r="O105" i="12"/>
  <c r="O68" i="12"/>
  <c r="O70" i="12"/>
  <c r="O97" i="12"/>
  <c r="O51" i="12"/>
  <c r="O23" i="12"/>
  <c r="O100" i="12"/>
  <c r="O45" i="12"/>
  <c r="O78" i="12"/>
  <c r="O114" i="12"/>
  <c r="O115" i="12"/>
  <c r="O20" i="12"/>
  <c r="O74" i="12"/>
  <c r="O101" i="12"/>
  <c r="O86" i="12"/>
  <c r="O32" i="12"/>
  <c r="O41" i="12"/>
  <c r="O64" i="12"/>
  <c r="O19" i="12"/>
  <c r="O69" i="12"/>
  <c r="O55" i="12"/>
  <c r="O102" i="12"/>
  <c r="O40" i="12"/>
  <c r="O62" i="12"/>
  <c r="O33" i="12"/>
  <c r="O67" i="12"/>
  <c r="O89" i="12"/>
  <c r="O39" i="12"/>
  <c r="O52" i="12"/>
  <c r="O35" i="12"/>
  <c r="O77" i="12"/>
  <c r="O81" i="12"/>
  <c r="O82" i="12"/>
  <c r="O21" i="12"/>
  <c r="O63" i="12"/>
  <c r="O109" i="12"/>
  <c r="O85" i="12"/>
  <c r="O43" i="12"/>
  <c r="O50" i="12"/>
  <c r="O73" i="12"/>
  <c r="O110" i="12"/>
  <c r="O90" i="12"/>
  <c r="O113" i="12"/>
  <c r="O93" i="12"/>
  <c r="O37" i="12"/>
  <c r="O98" i="12"/>
  <c r="O46" i="12"/>
  <c r="O18" i="12"/>
  <c r="O44" i="12"/>
  <c r="O99" i="12"/>
  <c r="O30" i="12"/>
  <c r="O47" i="12"/>
  <c r="O28" i="12"/>
  <c r="O25" i="12"/>
  <c r="O26" i="12"/>
  <c r="O27" i="12"/>
  <c r="O29" i="12"/>
  <c r="O12" i="12"/>
  <c r="O11" i="12"/>
  <c r="O13" i="12"/>
  <c r="Q9" i="12"/>
  <c r="R9" i="12" s="1"/>
  <c r="Q10" i="12" l="1"/>
  <c r="R10" i="12" s="1"/>
  <c r="M10" i="12"/>
  <c r="N10" i="12" s="1"/>
  <c r="O10" i="12" s="1"/>
  <c r="Q5" i="12"/>
  <c r="R5" i="12" s="1"/>
  <c r="M5" i="12"/>
  <c r="N5" i="12" s="1"/>
  <c r="O5" i="12" s="1"/>
  <c r="Q117" i="12" l="1"/>
  <c r="R117" i="12" s="1"/>
  <c r="M15" i="12"/>
  <c r="N15" i="12" s="1"/>
  <c r="O15" i="12" s="1"/>
  <c r="M14" i="12"/>
  <c r="N14" i="12" s="1"/>
  <c r="O14" i="12" s="1"/>
  <c r="M7" i="12"/>
  <c r="N7" i="12" s="1"/>
  <c r="O7" i="12" s="1"/>
  <c r="Q6" i="12"/>
  <c r="R6" i="12" s="1"/>
  <c r="Q4" i="12"/>
  <c r="R4" i="12" s="1"/>
  <c r="Q15" i="12" l="1"/>
  <c r="R15" i="12" s="1"/>
  <c r="M117" i="12"/>
  <c r="N117" i="12" s="1"/>
  <c r="O117" i="12" s="1"/>
  <c r="Q14" i="12"/>
  <c r="R14" i="12" s="1"/>
  <c r="M6" i="12"/>
  <c r="N6" i="12" s="1"/>
  <c r="O6" i="12" s="1"/>
  <c r="Q7" i="12"/>
  <c r="R7" i="12" s="1"/>
  <c r="M4" i="12"/>
  <c r="N4" i="12" s="1"/>
  <c r="O4" i="12" l="1"/>
  <c r="M8" i="12"/>
  <c r="N8" i="12" s="1"/>
  <c r="O8" i="12" s="1"/>
  <c r="Q8" i="12"/>
  <c r="R8" i="12" s="1"/>
  <c r="M9" i="12"/>
  <c r="N9" i="12" l="1"/>
  <c r="O9" i="12" s="1"/>
</calcChain>
</file>

<file path=xl/comments1.xml><?xml version="1.0" encoding="utf-8"?>
<comments xmlns="http://schemas.openxmlformats.org/spreadsheetml/2006/main">
  <authors>
    <author>作成者</author>
  </authors>
  <commentList>
    <comment ref="H44" authorId="0" shapeId="0">
      <text>
        <r>
          <rPr>
            <sz val="9"/>
            <color indexed="81"/>
            <rFont val="MS P ゴシック"/>
            <family val="3"/>
            <charset val="128"/>
          </rPr>
          <t xml:space="preserve">河野忘備録
郵便物の申請何件受け付けたか今は数字管理してないが、委託するなら受付簿的なものあったほうが管理しやすい？
</t>
        </r>
      </text>
    </comment>
    <comment ref="AB103" authorId="0" shapeId="0">
      <text>
        <r>
          <rPr>
            <b/>
            <sz val="9"/>
            <color indexed="81"/>
            <rFont val="MS P ゴシック"/>
            <family val="3"/>
            <charset val="128"/>
          </rPr>
          <t>児扶は8・9月受け分をまとめて9月に入力
9月…原則入力なし
10月…2700＋600＝3300</t>
        </r>
      </text>
    </comment>
    <comment ref="AD103" authorId="0" shapeId="0">
      <text>
        <r>
          <rPr>
            <b/>
            <sz val="9"/>
            <color indexed="81"/>
            <rFont val="MS P ゴシック"/>
            <family val="3"/>
            <charset val="128"/>
          </rPr>
          <t>児扶は8・9月受け分をまとめて9月に入力
9月…原則入力なし
10月…2700＋600＝3300</t>
        </r>
      </text>
    </comment>
    <comment ref="AD107" authorId="0" shapeId="0">
      <text>
        <r>
          <rPr>
            <b/>
            <sz val="9"/>
            <color indexed="81"/>
            <rFont val="MS P ゴシック"/>
            <family val="3"/>
            <charset val="128"/>
          </rPr>
          <t>児扶は8・9月受け分をまとめて9月に入力
9月…原則入力なし
10月…2700＋600＝3300</t>
        </r>
      </text>
    </comment>
    <comment ref="AF107" authorId="0" shapeId="0">
      <text>
        <r>
          <rPr>
            <b/>
            <sz val="9"/>
            <color indexed="81"/>
            <rFont val="MS P ゴシック"/>
            <family val="3"/>
            <charset val="128"/>
          </rPr>
          <t>児扶は8・9月受け分をまとめて9月に入力
9月…原則入力なし
10月…2700＋600＝3300</t>
        </r>
      </text>
    </comment>
  </commentList>
</comments>
</file>

<file path=xl/sharedStrings.xml><?xml version="1.0" encoding="utf-8"?>
<sst xmlns="http://schemas.openxmlformats.org/spreadsheetml/2006/main" count="921" uniqueCount="352">
  <si>
    <t>e</t>
    <phoneticPr fontId="2"/>
  </si>
  <si>
    <t xml:space="preserve">4月 </t>
    <rPh sb="1" eb="2">
      <t>ガツ</t>
    </rPh>
    <phoneticPr fontId="2"/>
  </si>
  <si>
    <t>件数</t>
    <rPh sb="0" eb="2">
      <t>ケンスウ</t>
    </rPh>
    <phoneticPr fontId="2"/>
  </si>
  <si>
    <t>時間
（分）</t>
    <phoneticPr fontId="2"/>
  </si>
  <si>
    <t>時間(分)</t>
    <rPh sb="0" eb="2">
      <t>ジカン</t>
    </rPh>
    <rPh sb="3" eb="4">
      <t>フン</t>
    </rPh>
    <phoneticPr fontId="2"/>
  </si>
  <si>
    <t>5月</t>
  </si>
  <si>
    <t>6月</t>
  </si>
  <si>
    <t>7月</t>
  </si>
  <si>
    <t>8月</t>
  </si>
  <si>
    <t>9月</t>
  </si>
  <si>
    <t>10月</t>
  </si>
  <si>
    <t>11月</t>
  </si>
  <si>
    <t>12月</t>
  </si>
  <si>
    <t>1月</t>
  </si>
  <si>
    <t>2月</t>
  </si>
  <si>
    <t>3月</t>
  </si>
  <si>
    <t>NO</t>
    <phoneticPr fontId="2"/>
  </si>
  <si>
    <t>時間</t>
    <phoneticPr fontId="2"/>
  </si>
  <si>
    <t>FTE</t>
    <phoneticPr fontId="2"/>
  </si>
  <si>
    <t>１件/分</t>
    <rPh sb="1" eb="2">
      <t>ケン</t>
    </rPh>
    <rPh sb="3" eb="4">
      <t>フン</t>
    </rPh>
    <phoneticPr fontId="2"/>
  </si>
  <si>
    <t>月ベース</t>
    <rPh sb="0" eb="1">
      <t>ツキ</t>
    </rPh>
    <phoneticPr fontId="2"/>
  </si>
  <si>
    <t>情報</t>
    <rPh sb="0" eb="2">
      <t>ジョウホウ</t>
    </rPh>
    <phoneticPr fontId="2"/>
  </si>
  <si>
    <t>e</t>
  </si>
  <si>
    <t>LV１（大項目）</t>
    <rPh sb="4" eb="7">
      <t>ダイコウモク</t>
    </rPh>
    <phoneticPr fontId="2"/>
  </si>
  <si>
    <t>LV２（中項目）</t>
    <rPh sb="4" eb="7">
      <t>チュウコウモク</t>
    </rPh>
    <phoneticPr fontId="2"/>
  </si>
  <si>
    <t>LV３（小項目）</t>
    <rPh sb="4" eb="7">
      <t>ショウコウモク</t>
    </rPh>
    <phoneticPr fontId="2"/>
  </si>
  <si>
    <t>予定件数or回数
(年間）</t>
    <rPh sb="0" eb="2">
      <t>ヨテイ</t>
    </rPh>
    <rPh sb="2" eb="4">
      <t>ケンスウ</t>
    </rPh>
    <rPh sb="6" eb="8">
      <t>カイスウ</t>
    </rPh>
    <rPh sb="10" eb="12">
      <t>ネンカン</t>
    </rPh>
    <phoneticPr fontId="2"/>
  </si>
  <si>
    <t>マニュアル有無</t>
    <rPh sb="5" eb="7">
      <t>ウム</t>
    </rPh>
    <phoneticPr fontId="2"/>
  </si>
  <si>
    <t>入力</t>
    <rPh sb="0" eb="2">
      <t>ニュウリョク</t>
    </rPh>
    <phoneticPr fontId="2"/>
  </si>
  <si>
    <t>業務詳細</t>
    <rPh sb="0" eb="4">
      <t>ギョウムショウサイ</t>
    </rPh>
    <phoneticPr fontId="2"/>
  </si>
  <si>
    <t>頻度</t>
    <rPh sb="0" eb="2">
      <t>ヒンド</t>
    </rPh>
    <phoneticPr fontId="2"/>
  </si>
  <si>
    <t>返戻された医療証の確認・処分</t>
  </si>
  <si>
    <t>現金（償還払い）申請の入力</t>
    <rPh sb="0" eb="2">
      <t>ゲンキン</t>
    </rPh>
    <rPh sb="3" eb="5">
      <t>ショウカン</t>
    </rPh>
    <rPh sb="5" eb="6">
      <t>バラ</t>
    </rPh>
    <rPh sb="8" eb="10">
      <t>シンセイ</t>
    </rPh>
    <rPh sb="11" eb="13">
      <t>ニュウリョク</t>
    </rPh>
    <phoneticPr fontId="1"/>
  </si>
  <si>
    <t>新規申請の入力・封入</t>
    <rPh sb="0" eb="4">
      <t>シンキシンセイ</t>
    </rPh>
    <rPh sb="5" eb="7">
      <t>ニュウリョク</t>
    </rPh>
    <rPh sb="8" eb="10">
      <t>フウニュウ</t>
    </rPh>
    <phoneticPr fontId="1"/>
  </si>
  <si>
    <t>申請書類の整理</t>
    <rPh sb="0" eb="4">
      <t>シンセイショルイ</t>
    </rPh>
    <rPh sb="5" eb="7">
      <t>セイリ</t>
    </rPh>
    <phoneticPr fontId="1"/>
  </si>
  <si>
    <t>柔整申請書の開封・並べ替え</t>
    <rPh sb="0" eb="5">
      <t>ジュウセイシンセイショ</t>
    </rPh>
    <rPh sb="6" eb="8">
      <t>カイフウ</t>
    </rPh>
    <rPh sb="9" eb="10">
      <t>ナラ</t>
    </rPh>
    <rPh sb="11" eb="12">
      <t>カ</t>
    </rPh>
    <phoneticPr fontId="1"/>
  </si>
  <si>
    <t>AI-OCR処理</t>
    <rPh sb="6" eb="8">
      <t>ショリ</t>
    </rPh>
    <phoneticPr fontId="1"/>
  </si>
  <si>
    <t>Iファイル入力</t>
    <rPh sb="5" eb="7">
      <t>ニュウリョク</t>
    </rPh>
    <phoneticPr fontId="1"/>
  </si>
  <si>
    <t>別途マニュアル参照</t>
    <rPh sb="0" eb="2">
      <t>ベット</t>
    </rPh>
    <rPh sb="7" eb="9">
      <t>サンショウ</t>
    </rPh>
    <phoneticPr fontId="1"/>
  </si>
  <si>
    <t>柔整申請内容をデータ入力する。</t>
    <rPh sb="0" eb="2">
      <t>ジュウセイ</t>
    </rPh>
    <rPh sb="2" eb="4">
      <t>シンセイ</t>
    </rPh>
    <rPh sb="4" eb="6">
      <t>ナイヨウ</t>
    </rPh>
    <rPh sb="10" eb="12">
      <t>ニュウリョク</t>
    </rPh>
    <phoneticPr fontId="1"/>
  </si>
  <si>
    <t>日次</t>
    <rPh sb="0" eb="2">
      <t>ニチジ</t>
    </rPh>
    <phoneticPr fontId="1"/>
  </si>
  <si>
    <t>月次</t>
    <rPh sb="0" eb="2">
      <t>ゲツジ</t>
    </rPh>
    <phoneticPr fontId="1"/>
  </si>
  <si>
    <t>補足</t>
    <rPh sb="0" eb="2">
      <t>ホソク</t>
    </rPh>
    <phoneticPr fontId="2"/>
  </si>
  <si>
    <t>共通</t>
    <rPh sb="0" eb="2">
      <t>キョウツウ</t>
    </rPh>
    <phoneticPr fontId="2"/>
  </si>
  <si>
    <t>受付簿入力</t>
    <rPh sb="0" eb="3">
      <t>ウケツケボ</t>
    </rPh>
    <rPh sb="3" eb="5">
      <t>ニュウリョク</t>
    </rPh>
    <phoneticPr fontId="2"/>
  </si>
  <si>
    <t>日次</t>
  </si>
  <si>
    <t>郵便物処理</t>
    <rPh sb="0" eb="3">
      <t>ユウビンブツ</t>
    </rPh>
    <rPh sb="3" eb="5">
      <t>ショリ</t>
    </rPh>
    <phoneticPr fontId="2"/>
  </si>
  <si>
    <t>あり</t>
  </si>
  <si>
    <t>有期リスト</t>
    <rPh sb="0" eb="2">
      <t>ユウキ</t>
    </rPh>
    <phoneticPr fontId="2"/>
  </si>
  <si>
    <t>差止リスト</t>
    <rPh sb="0" eb="2">
      <t>サシトメ</t>
    </rPh>
    <phoneticPr fontId="2"/>
  </si>
  <si>
    <t>月次</t>
  </si>
  <si>
    <t>住基異動リスト
同一住所リスト</t>
    <rPh sb="0" eb="2">
      <t>ジュウキ</t>
    </rPh>
    <rPh sb="2" eb="4">
      <t>イドウ</t>
    </rPh>
    <rPh sb="8" eb="10">
      <t>ドウイツ</t>
    </rPh>
    <rPh sb="10" eb="12">
      <t>ジュウショ</t>
    </rPh>
    <phoneticPr fontId="2"/>
  </si>
  <si>
    <t>所得更正リスト</t>
    <rPh sb="0" eb="2">
      <t>ショトク</t>
    </rPh>
    <rPh sb="2" eb="4">
      <t>コウセイ</t>
    </rPh>
    <phoneticPr fontId="2"/>
  </si>
  <si>
    <t>保留督促</t>
    <rPh sb="0" eb="4">
      <t>ホリュウトクソク</t>
    </rPh>
    <phoneticPr fontId="2"/>
  </si>
  <si>
    <t>新規申請書入力</t>
    <rPh sb="0" eb="2">
      <t>シンキ</t>
    </rPh>
    <rPh sb="2" eb="5">
      <t>シンセイショ</t>
    </rPh>
    <rPh sb="5" eb="7">
      <t>ニュウリョク</t>
    </rPh>
    <phoneticPr fontId="2"/>
  </si>
  <si>
    <t>別紙マニュアル参照</t>
    <rPh sb="0" eb="2">
      <t>ベッシ</t>
    </rPh>
    <rPh sb="7" eb="9">
      <t>サンショウ</t>
    </rPh>
    <phoneticPr fontId="2"/>
  </si>
  <si>
    <t>なし</t>
  </si>
  <si>
    <t>現金申請で保留となっているものの督促を行う。
3回督促を行ったものは返戻する。</t>
    <rPh sb="0" eb="2">
      <t>ゲンキン</t>
    </rPh>
    <rPh sb="2" eb="4">
      <t>シンセイ</t>
    </rPh>
    <rPh sb="5" eb="7">
      <t>ホリュウ</t>
    </rPh>
    <rPh sb="16" eb="18">
      <t>トクソク</t>
    </rPh>
    <rPh sb="19" eb="20">
      <t>オコナ</t>
    </rPh>
    <rPh sb="24" eb="25">
      <t>カイ</t>
    </rPh>
    <rPh sb="25" eb="27">
      <t>トクソク</t>
    </rPh>
    <rPh sb="28" eb="29">
      <t>オコナ</t>
    </rPh>
    <rPh sb="34" eb="36">
      <t>ヘンレイ</t>
    </rPh>
    <phoneticPr fontId="2"/>
  </si>
  <si>
    <t>臨時応援</t>
    <rPh sb="0" eb="2">
      <t>リンジ</t>
    </rPh>
    <rPh sb="2" eb="4">
      <t>オウエン</t>
    </rPh>
    <phoneticPr fontId="2"/>
  </si>
  <si>
    <t>読み合わせ</t>
    <rPh sb="0" eb="1">
      <t>ヨ</t>
    </rPh>
    <rPh sb="2" eb="3">
      <t>ア</t>
    </rPh>
    <phoneticPr fontId="2"/>
  </si>
  <si>
    <t>その他作業</t>
    <rPh sb="2" eb="3">
      <t>タ</t>
    </rPh>
    <rPh sb="3" eb="5">
      <t>サギョウ</t>
    </rPh>
    <phoneticPr fontId="2"/>
  </si>
  <si>
    <t>年次</t>
  </si>
  <si>
    <t>・証書番号、認定番号、受給者番号順に並べ替える
・署名漏れがないか確認
・不足書類がないか確認</t>
    <rPh sb="1" eb="5">
      <t>ショウショバンゴウ</t>
    </rPh>
    <rPh sb="6" eb="10">
      <t>ニンテイバンゴウ</t>
    </rPh>
    <rPh sb="11" eb="14">
      <t>ジュキュウシャ</t>
    </rPh>
    <rPh sb="14" eb="16">
      <t>バンゴウ</t>
    </rPh>
    <rPh sb="16" eb="17">
      <t>ジュン</t>
    </rPh>
    <rPh sb="18" eb="19">
      <t>ナラ</t>
    </rPh>
    <rPh sb="20" eb="21">
      <t>カ</t>
    </rPh>
    <rPh sb="25" eb="28">
      <t>ショメイモ</t>
    </rPh>
    <rPh sb="33" eb="35">
      <t>カクニン</t>
    </rPh>
    <rPh sb="37" eb="41">
      <t>フソクショルイ</t>
    </rPh>
    <rPh sb="45" eb="47">
      <t>カクニン</t>
    </rPh>
    <phoneticPr fontId="2"/>
  </si>
  <si>
    <t>住基異動リスト</t>
    <rPh sb="0" eb="2">
      <t>ジュウキ</t>
    </rPh>
    <rPh sb="2" eb="4">
      <t>イドウ</t>
    </rPh>
    <phoneticPr fontId="2"/>
  </si>
  <si>
    <t>その他</t>
  </si>
  <si>
    <t>Ｊボックス確認</t>
    <rPh sb="5" eb="7">
      <t>カクニン</t>
    </rPh>
    <phoneticPr fontId="2"/>
  </si>
  <si>
    <t>保留書類ボックス確認</t>
    <rPh sb="0" eb="2">
      <t>ホリュウ</t>
    </rPh>
    <rPh sb="2" eb="4">
      <t>ショルイ</t>
    </rPh>
    <rPh sb="8" eb="10">
      <t>カクニン</t>
    </rPh>
    <phoneticPr fontId="1"/>
  </si>
  <si>
    <t>差止リスト</t>
    <rPh sb="0" eb="2">
      <t>サシ</t>
    </rPh>
    <phoneticPr fontId="1"/>
  </si>
  <si>
    <t>・２月から３月にかけて実施</t>
    <rPh sb="2" eb="3">
      <t>ガツ</t>
    </rPh>
    <rPh sb="6" eb="7">
      <t>ガツ</t>
    </rPh>
    <rPh sb="11" eb="13">
      <t>ジッシ</t>
    </rPh>
    <phoneticPr fontId="2"/>
  </si>
  <si>
    <t>認定（情報照会不要）</t>
    <rPh sb="0" eb="2">
      <t>ニンテイ</t>
    </rPh>
    <rPh sb="3" eb="5">
      <t>ジョウホウ</t>
    </rPh>
    <rPh sb="5" eb="7">
      <t>ショウカイ</t>
    </rPh>
    <rPh sb="7" eb="9">
      <t>フヨウ</t>
    </rPh>
    <phoneticPr fontId="2"/>
  </si>
  <si>
    <t>変更</t>
    <rPh sb="0" eb="2">
      <t>ヘンコウ</t>
    </rPh>
    <phoneticPr fontId="2"/>
  </si>
  <si>
    <t>変更（児童のみ住所変更等）</t>
    <rPh sb="0" eb="2">
      <t>ヘンコウ</t>
    </rPh>
    <rPh sb="3" eb="5">
      <t>ジドウ</t>
    </rPh>
    <rPh sb="7" eb="11">
      <t>ジュウショヘンコウ</t>
    </rPh>
    <rPh sb="11" eb="12">
      <t>ナド</t>
    </rPh>
    <phoneticPr fontId="2"/>
  </si>
  <si>
    <t>消滅</t>
    <rPh sb="0" eb="2">
      <t>ショウメツ</t>
    </rPh>
    <phoneticPr fontId="2"/>
  </si>
  <si>
    <t>同居優先・DV・施設</t>
    <rPh sb="0" eb="4">
      <t>ドウキョユウセン</t>
    </rPh>
    <rPh sb="8" eb="10">
      <t>シセツ</t>
    </rPh>
    <phoneticPr fontId="2"/>
  </si>
  <si>
    <t>受給者変更対象者対応</t>
    <rPh sb="0" eb="3">
      <t>ジュキュウシャ</t>
    </rPh>
    <rPh sb="3" eb="5">
      <t>ヘンコウ</t>
    </rPh>
    <rPh sb="5" eb="8">
      <t>タイショウシャ</t>
    </rPh>
    <rPh sb="8" eb="10">
      <t>タイオウ</t>
    </rPh>
    <phoneticPr fontId="2"/>
  </si>
  <si>
    <t>現況届版異動リスト確認</t>
    <rPh sb="0" eb="2">
      <t>ゲンキョウ</t>
    </rPh>
    <rPh sb="2" eb="3">
      <t>トドケ</t>
    </rPh>
    <rPh sb="3" eb="4">
      <t>バン</t>
    </rPh>
    <rPh sb="4" eb="6">
      <t>イドウ</t>
    </rPh>
    <rPh sb="9" eb="11">
      <t>カクニン</t>
    </rPh>
    <phoneticPr fontId="2"/>
  </si>
  <si>
    <t>・職員が作成したリストをもとに、板橋区に課税していない受給者及び配偶者の所得情報を入力する</t>
    <rPh sb="1" eb="3">
      <t>ショクイン</t>
    </rPh>
    <rPh sb="4" eb="6">
      <t>サクセイ</t>
    </rPh>
    <rPh sb="16" eb="19">
      <t>イタバシク</t>
    </rPh>
    <rPh sb="20" eb="22">
      <t>カゼイ</t>
    </rPh>
    <rPh sb="27" eb="30">
      <t>ジュキュウシャ</t>
    </rPh>
    <rPh sb="30" eb="31">
      <t>オヨ</t>
    </rPh>
    <rPh sb="32" eb="35">
      <t>ハイグウシャ</t>
    </rPh>
    <rPh sb="36" eb="40">
      <t>ショトクジョウホウ</t>
    </rPh>
    <rPh sb="41" eb="43">
      <t>ニュウリョク</t>
    </rPh>
    <phoneticPr fontId="2"/>
  </si>
  <si>
    <t>・職員が作成したリストをもとに、被用・非被用の区分に誤り・更新がある受給者のデータを修正する</t>
    <rPh sb="1" eb="3">
      <t>ショクイン</t>
    </rPh>
    <rPh sb="4" eb="6">
      <t>サクセイ</t>
    </rPh>
    <rPh sb="16" eb="17">
      <t>コウム</t>
    </rPh>
    <rPh sb="17" eb="18">
      <t>ヨウ</t>
    </rPh>
    <rPh sb="19" eb="20">
      <t>ヒ</t>
    </rPh>
    <rPh sb="20" eb="21">
      <t>コウム</t>
    </rPh>
    <rPh sb="21" eb="22">
      <t>ヨウ</t>
    </rPh>
    <rPh sb="23" eb="25">
      <t>クブン</t>
    </rPh>
    <rPh sb="26" eb="27">
      <t>アヤマ</t>
    </rPh>
    <rPh sb="29" eb="31">
      <t>コウシン</t>
    </rPh>
    <rPh sb="34" eb="37">
      <t>ジュキュウシャ</t>
    </rPh>
    <rPh sb="42" eb="44">
      <t>シュウセイ</t>
    </rPh>
    <phoneticPr fontId="2"/>
  </si>
  <si>
    <t>・現況届を職員が指定した順に並び替える
・職員が作成した対象者リストをもとに、ダブルチェックを実施する（読み合せ作業）
・チェック後、所定のやり方でまとめる</t>
    <rPh sb="1" eb="3">
      <t>ゲンキョウ</t>
    </rPh>
    <rPh sb="3" eb="4">
      <t>トドケ</t>
    </rPh>
    <rPh sb="5" eb="7">
      <t>ショクイン</t>
    </rPh>
    <rPh sb="8" eb="10">
      <t>シテイ</t>
    </rPh>
    <rPh sb="12" eb="13">
      <t>ジュン</t>
    </rPh>
    <rPh sb="14" eb="15">
      <t>ナラ</t>
    </rPh>
    <rPh sb="16" eb="17">
      <t>カ</t>
    </rPh>
    <rPh sb="21" eb="23">
      <t>ショクイン</t>
    </rPh>
    <rPh sb="24" eb="26">
      <t>サクセイ</t>
    </rPh>
    <rPh sb="28" eb="31">
      <t>タイショウシャ</t>
    </rPh>
    <rPh sb="47" eb="49">
      <t>ジッシ</t>
    </rPh>
    <rPh sb="52" eb="53">
      <t>ヨ</t>
    </rPh>
    <rPh sb="54" eb="55">
      <t>アワ</t>
    </rPh>
    <rPh sb="56" eb="58">
      <t>サギョウ</t>
    </rPh>
    <rPh sb="65" eb="66">
      <t>ゴ</t>
    </rPh>
    <rPh sb="67" eb="69">
      <t>ショテイ</t>
    </rPh>
    <rPh sb="72" eb="73">
      <t>カタ</t>
    </rPh>
    <phoneticPr fontId="2"/>
  </si>
  <si>
    <t>・職員が作成した受給者及び配偶者の所得を確認した結果、配偶者の所得が高い対象者のリストをもとに、受給者の変更案内を送付するかどうかを確認する
・送付対象者への案内作成及び封筒への封入作業</t>
    <rPh sb="1" eb="3">
      <t>ショクイン</t>
    </rPh>
    <rPh sb="4" eb="6">
      <t>サクセイ</t>
    </rPh>
    <rPh sb="8" eb="11">
      <t>ジュキュウシャ</t>
    </rPh>
    <rPh sb="11" eb="12">
      <t>オヨ</t>
    </rPh>
    <rPh sb="13" eb="16">
      <t>ハイグウシャ</t>
    </rPh>
    <rPh sb="17" eb="19">
      <t>ショトク</t>
    </rPh>
    <rPh sb="20" eb="22">
      <t>カクニン</t>
    </rPh>
    <rPh sb="24" eb="26">
      <t>ケッカ</t>
    </rPh>
    <rPh sb="27" eb="30">
      <t>ハイグウシャ</t>
    </rPh>
    <rPh sb="31" eb="33">
      <t>ショトク</t>
    </rPh>
    <rPh sb="34" eb="35">
      <t>タカ</t>
    </rPh>
    <rPh sb="36" eb="39">
      <t>タイショウシャ</t>
    </rPh>
    <rPh sb="48" eb="51">
      <t>ジュキュウシャ</t>
    </rPh>
    <rPh sb="52" eb="54">
      <t>ヘンコウ</t>
    </rPh>
    <rPh sb="54" eb="56">
      <t>アンナイ</t>
    </rPh>
    <rPh sb="57" eb="59">
      <t>ソウフ</t>
    </rPh>
    <rPh sb="66" eb="68">
      <t>カクニン</t>
    </rPh>
    <rPh sb="72" eb="74">
      <t>ソウフ</t>
    </rPh>
    <rPh sb="74" eb="77">
      <t>タイショウシャ</t>
    </rPh>
    <rPh sb="79" eb="81">
      <t>アンナイ</t>
    </rPh>
    <rPh sb="81" eb="83">
      <t>サクセイ</t>
    </rPh>
    <rPh sb="83" eb="84">
      <t>オヨ</t>
    </rPh>
    <rPh sb="85" eb="87">
      <t>フウトウ</t>
    </rPh>
    <rPh sb="89" eb="91">
      <t>フウニュウ</t>
    </rPh>
    <rPh sb="91" eb="93">
      <t>サギョウ</t>
    </rPh>
    <phoneticPr fontId="2"/>
  </si>
  <si>
    <t>諸届入力</t>
    <rPh sb="0" eb="2">
      <t>ショトドケ</t>
    </rPh>
    <rPh sb="2" eb="4">
      <t>ニュウリョク</t>
    </rPh>
    <phoneticPr fontId="2"/>
  </si>
  <si>
    <t>無料パス受払簿入力</t>
    <rPh sb="0" eb="2">
      <t>ムリョウ</t>
    </rPh>
    <rPh sb="4" eb="7">
      <t>ウケハライボ</t>
    </rPh>
    <rPh sb="7" eb="9">
      <t>ニュウリョク</t>
    </rPh>
    <phoneticPr fontId="2"/>
  </si>
  <si>
    <t>前月中に入力した現況届と受領した現況届を二者で突合する（一者は区職員）</t>
    <rPh sb="0" eb="2">
      <t>ゼンゲツ</t>
    </rPh>
    <rPh sb="2" eb="3">
      <t>チュウ</t>
    </rPh>
    <rPh sb="4" eb="6">
      <t>ニュウリョク</t>
    </rPh>
    <rPh sb="8" eb="11">
      <t>ゲンキョウトドケ</t>
    </rPh>
    <rPh sb="12" eb="14">
      <t>ジュリョウ</t>
    </rPh>
    <rPh sb="16" eb="19">
      <t>ゲンキョウトドケ</t>
    </rPh>
    <rPh sb="20" eb="21">
      <t>ニ</t>
    </rPh>
    <rPh sb="21" eb="22">
      <t>シャ</t>
    </rPh>
    <rPh sb="23" eb="25">
      <t>トツゴウ</t>
    </rPh>
    <rPh sb="28" eb="30">
      <t>イッシャ</t>
    </rPh>
    <rPh sb="31" eb="34">
      <t>クショクイン</t>
    </rPh>
    <phoneticPr fontId="2"/>
  </si>
  <si>
    <t>新規申請書セット作成</t>
    <rPh sb="0" eb="5">
      <t>シンキシンセイショ</t>
    </rPh>
    <rPh sb="8" eb="10">
      <t>サクセイ</t>
    </rPh>
    <phoneticPr fontId="2"/>
  </si>
  <si>
    <t>案内送付</t>
    <rPh sb="0" eb="2">
      <t>アンナイ</t>
    </rPh>
    <rPh sb="2" eb="4">
      <t>ソウフ</t>
    </rPh>
    <phoneticPr fontId="2"/>
  </si>
  <si>
    <t>申請書入力</t>
    <rPh sb="0" eb="3">
      <t>シンセイショ</t>
    </rPh>
    <rPh sb="3" eb="5">
      <t>ニュウリョク</t>
    </rPh>
    <phoneticPr fontId="10"/>
  </si>
  <si>
    <t>現況届</t>
    <rPh sb="0" eb="3">
      <t>ゲンキョウトドケ</t>
    </rPh>
    <phoneticPr fontId="10"/>
  </si>
  <si>
    <t>提出された現況届に不備があった場合、受給者に連絡及び必要に応じて返送する。</t>
    <rPh sb="0" eb="2">
      <t>テイシュツ</t>
    </rPh>
    <rPh sb="5" eb="8">
      <t>ゲンキョウトドケ</t>
    </rPh>
    <rPh sb="9" eb="11">
      <t>フビ</t>
    </rPh>
    <rPh sb="15" eb="17">
      <t>バアイ</t>
    </rPh>
    <rPh sb="18" eb="21">
      <t>ジュキュウシャ</t>
    </rPh>
    <rPh sb="22" eb="24">
      <t>レンラク</t>
    </rPh>
    <rPh sb="24" eb="25">
      <t>オヨ</t>
    </rPh>
    <rPh sb="26" eb="28">
      <t>ヒツヨウ</t>
    </rPh>
    <rPh sb="29" eb="30">
      <t>オウ</t>
    </rPh>
    <rPh sb="32" eb="34">
      <t>ヘンソウ</t>
    </rPh>
    <phoneticPr fontId="10"/>
  </si>
  <si>
    <t>現況届入力（育成）</t>
    <rPh sb="0" eb="3">
      <t>ゲンキョウトドケ</t>
    </rPh>
    <rPh sb="3" eb="5">
      <t>ニュウリョク</t>
    </rPh>
    <rPh sb="6" eb="8">
      <t>イクセイ</t>
    </rPh>
    <phoneticPr fontId="10"/>
  </si>
  <si>
    <t>バーコードリーダーを用いて基幹系端末に入力する。</t>
    <rPh sb="10" eb="11">
      <t>モチ</t>
    </rPh>
    <rPh sb="13" eb="18">
      <t>キカンケイタンマツ</t>
    </rPh>
    <rPh sb="19" eb="21">
      <t>ニュウリョク</t>
    </rPh>
    <phoneticPr fontId="10"/>
  </si>
  <si>
    <t>現況届入力（児扶）</t>
    <rPh sb="0" eb="3">
      <t>ゲンキョウトドケ</t>
    </rPh>
    <rPh sb="3" eb="5">
      <t>ニュウリョク</t>
    </rPh>
    <rPh sb="6" eb="8">
      <t>ジフ</t>
    </rPh>
    <phoneticPr fontId="10"/>
  </si>
  <si>
    <t>バーコードリーダーを用いて基幹系端末に入力。
・13-3の有無
・養育費の有無
で入力内容が異なる。</t>
    <rPh sb="10" eb="11">
      <t>モチ</t>
    </rPh>
    <rPh sb="13" eb="18">
      <t>キカンケイタンマツ</t>
    </rPh>
    <rPh sb="19" eb="21">
      <t>ニュウリョク</t>
    </rPh>
    <rPh sb="29" eb="31">
      <t>ウム</t>
    </rPh>
    <rPh sb="33" eb="36">
      <t>ヨウイクヒ</t>
    </rPh>
    <rPh sb="37" eb="39">
      <t>ウム</t>
    </rPh>
    <rPh sb="41" eb="43">
      <t>ニュウリョク</t>
    </rPh>
    <rPh sb="43" eb="45">
      <t>ナイヨウ</t>
    </rPh>
    <rPh sb="46" eb="47">
      <t>コト</t>
    </rPh>
    <phoneticPr fontId="10"/>
  </si>
  <si>
    <t>資料準備</t>
    <rPh sb="0" eb="2">
      <t>シリョウ</t>
    </rPh>
    <rPh sb="2" eb="4">
      <t>ジュンビ</t>
    </rPh>
    <phoneticPr fontId="2"/>
  </si>
  <si>
    <t>開催</t>
    <rPh sb="0" eb="2">
      <t>カイサイ</t>
    </rPh>
    <phoneticPr fontId="2"/>
  </si>
  <si>
    <t>１日５件を想定</t>
    <rPh sb="1" eb="2">
      <t>ニチ</t>
    </rPh>
    <rPh sb="3" eb="4">
      <t>ケン</t>
    </rPh>
    <rPh sb="5" eb="7">
      <t>ソウテイ</t>
    </rPh>
    <phoneticPr fontId="2"/>
  </si>
  <si>
    <t>週次</t>
  </si>
  <si>
    <t>日に30件（４・６・８・９・１・３月は40件）を想定</t>
    <rPh sb="0" eb="1">
      <t>ヒ</t>
    </rPh>
    <rPh sb="4" eb="5">
      <t>ケン</t>
    </rPh>
    <rPh sb="17" eb="18">
      <t>ガツ</t>
    </rPh>
    <rPh sb="21" eb="22">
      <t>ケン</t>
    </rPh>
    <rPh sb="24" eb="26">
      <t>ソウテイ</t>
    </rPh>
    <phoneticPr fontId="2"/>
  </si>
  <si>
    <t>日に70件（４・６・９・３月は90件、８月は110件）を想定</t>
    <rPh sb="0" eb="1">
      <t>ヒ</t>
    </rPh>
    <rPh sb="4" eb="5">
      <t>ケン</t>
    </rPh>
    <rPh sb="13" eb="14">
      <t>ガツ</t>
    </rPh>
    <rPh sb="17" eb="18">
      <t>ケン</t>
    </rPh>
    <rPh sb="20" eb="21">
      <t>ガツ</t>
    </rPh>
    <rPh sb="25" eb="26">
      <t>ケン</t>
    </rPh>
    <rPh sb="28" eb="30">
      <t>ソウテイ</t>
    </rPh>
    <phoneticPr fontId="2"/>
  </si>
  <si>
    <t>開催後対応</t>
    <rPh sb="0" eb="2">
      <t>カイサイ</t>
    </rPh>
    <rPh sb="2" eb="3">
      <t>ゴ</t>
    </rPh>
    <rPh sb="3" eb="5">
      <t>タイオウ</t>
    </rPh>
    <phoneticPr fontId="2"/>
  </si>
  <si>
    <t>委託時はAM分を当日PM、PM分を翌営業日AMに作業することも可能</t>
    <rPh sb="0" eb="3">
      <t>イタクジ</t>
    </rPh>
    <rPh sb="6" eb="7">
      <t>ブン</t>
    </rPh>
    <rPh sb="8" eb="10">
      <t>トウジツ</t>
    </rPh>
    <rPh sb="15" eb="16">
      <t>ブン</t>
    </rPh>
    <rPh sb="17" eb="18">
      <t>ヨク</t>
    </rPh>
    <rPh sb="18" eb="20">
      <t>エイギョウ</t>
    </rPh>
    <rPh sb="20" eb="21">
      <t>ビ</t>
    </rPh>
    <rPh sb="24" eb="26">
      <t>サギョウ</t>
    </rPh>
    <rPh sb="31" eb="33">
      <t>カノウ</t>
    </rPh>
    <phoneticPr fontId="2"/>
  </si>
  <si>
    <t>全受付件数の１割を想定</t>
    <rPh sb="0" eb="1">
      <t>ゼン</t>
    </rPh>
    <rPh sb="1" eb="3">
      <t>ウケツケ</t>
    </rPh>
    <rPh sb="3" eb="5">
      <t>ケンスウ</t>
    </rPh>
    <rPh sb="7" eb="8">
      <t>ワリ</t>
    </rPh>
    <rPh sb="9" eb="11">
      <t>ソウテイ</t>
    </rPh>
    <phoneticPr fontId="2"/>
  </si>
  <si>
    <t>週次</t>
    <rPh sb="0" eb="2">
      <t>シュウジ</t>
    </rPh>
    <phoneticPr fontId="2"/>
  </si>
  <si>
    <t>日次</t>
    <rPh sb="0" eb="2">
      <t>ニチジ</t>
    </rPh>
    <phoneticPr fontId="2"/>
  </si>
  <si>
    <t>月次</t>
    <rPh sb="0" eb="2">
      <t>ゲツジ</t>
    </rPh>
    <phoneticPr fontId="2"/>
  </si>
  <si>
    <t>年次</t>
    <rPh sb="0" eb="2">
      <t>ネンジ</t>
    </rPh>
    <phoneticPr fontId="2"/>
  </si>
  <si>
    <t>その他</t>
    <rPh sb="2" eb="3">
      <t>タ</t>
    </rPh>
    <phoneticPr fontId="2"/>
  </si>
  <si>
    <t>日に50件（４・６・９・３月は70件、８月は90件）を想定</t>
    <rPh sb="0" eb="1">
      <t>ヒ</t>
    </rPh>
    <rPh sb="4" eb="5">
      <t>ケン</t>
    </rPh>
    <rPh sb="13" eb="14">
      <t>ガツ</t>
    </rPh>
    <rPh sb="17" eb="18">
      <t>ケン</t>
    </rPh>
    <rPh sb="20" eb="21">
      <t>ガツ</t>
    </rPh>
    <rPh sb="24" eb="25">
      <t>ケン</t>
    </rPh>
    <rPh sb="27" eb="29">
      <t>ソウテイ</t>
    </rPh>
    <phoneticPr fontId="2"/>
  </si>
  <si>
    <t>申請書類準備</t>
    <rPh sb="4" eb="6">
      <t>ジュンビ</t>
    </rPh>
    <phoneticPr fontId="2"/>
  </si>
  <si>
    <t>各種決定通知送付</t>
    <rPh sb="0" eb="2">
      <t>カクシュ</t>
    </rPh>
    <rPh sb="2" eb="4">
      <t>ケッテイ</t>
    </rPh>
    <rPh sb="4" eb="6">
      <t>ツウチ</t>
    </rPh>
    <rPh sb="6" eb="8">
      <t>ソウフ</t>
    </rPh>
    <phoneticPr fontId="2"/>
  </si>
  <si>
    <t>照合後最終確認</t>
    <rPh sb="0" eb="3">
      <t>ショウゴウゴ</t>
    </rPh>
    <rPh sb="3" eb="5">
      <t>サイシュウ</t>
    </rPh>
    <rPh sb="5" eb="7">
      <t>カクニン</t>
    </rPh>
    <phoneticPr fontId="2"/>
  </si>
  <si>
    <t>・時期不定
・１週間に２回発生（４・６・８・９・３月は１週間に４回発生）を想定</t>
    <rPh sb="1" eb="3">
      <t>ジキ</t>
    </rPh>
    <rPh sb="3" eb="5">
      <t>フテイ</t>
    </rPh>
    <rPh sb="8" eb="10">
      <t>シュウカン</t>
    </rPh>
    <rPh sb="12" eb="13">
      <t>カイ</t>
    </rPh>
    <rPh sb="13" eb="15">
      <t>ハッセイ</t>
    </rPh>
    <rPh sb="25" eb="26">
      <t>ガツ</t>
    </rPh>
    <rPh sb="28" eb="30">
      <t>シュウカン</t>
    </rPh>
    <rPh sb="32" eb="33">
      <t>カイ</t>
    </rPh>
    <rPh sb="33" eb="35">
      <t>ハッセイ</t>
    </rPh>
    <rPh sb="37" eb="39">
      <t>ソウテイ</t>
    </rPh>
    <phoneticPr fontId="2"/>
  </si>
  <si>
    <t>・現況届及び関連書類と併せて封筒に封入　他</t>
    <rPh sb="1" eb="3">
      <t>ゲンキョウ</t>
    </rPh>
    <rPh sb="3" eb="4">
      <t>トドケ</t>
    </rPh>
    <rPh sb="4" eb="5">
      <t>オヨ</t>
    </rPh>
    <rPh sb="6" eb="8">
      <t>カンレン</t>
    </rPh>
    <rPh sb="8" eb="10">
      <t>ショルイ</t>
    </rPh>
    <rPh sb="11" eb="12">
      <t>アワ</t>
    </rPh>
    <rPh sb="14" eb="16">
      <t>フウトウ</t>
    </rPh>
    <rPh sb="17" eb="19">
      <t>フウニュウ</t>
    </rPh>
    <rPh sb="20" eb="21">
      <t>ホカ</t>
    </rPh>
    <phoneticPr fontId="2"/>
  </si>
  <si>
    <t>現況届発送準備及び発送</t>
    <rPh sb="0" eb="2">
      <t>ゲンキョウ</t>
    </rPh>
    <rPh sb="2" eb="3">
      <t>トドケ</t>
    </rPh>
    <rPh sb="3" eb="5">
      <t>ハッソウ</t>
    </rPh>
    <rPh sb="5" eb="7">
      <t>ジュンビ</t>
    </rPh>
    <rPh sb="7" eb="8">
      <t>オヨ</t>
    </rPh>
    <rPh sb="9" eb="11">
      <t>ハッソウ</t>
    </rPh>
    <phoneticPr fontId="2"/>
  </si>
  <si>
    <t>提出書類審査・確認</t>
    <rPh sb="0" eb="2">
      <t>テイシュツ</t>
    </rPh>
    <rPh sb="2" eb="6">
      <t>ショルイシンサ</t>
    </rPh>
    <rPh sb="7" eb="9">
      <t>カクニン</t>
    </rPh>
    <phoneticPr fontId="2"/>
  </si>
  <si>
    <t>システム入力（所得）</t>
    <rPh sb="4" eb="6">
      <t>ニュウリョク</t>
    </rPh>
    <rPh sb="7" eb="9">
      <t>ショトク</t>
    </rPh>
    <phoneticPr fontId="2"/>
  </si>
  <si>
    <t>システム入力（被用区分修正）</t>
    <rPh sb="4" eb="6">
      <t>ニュウリョク</t>
    </rPh>
    <rPh sb="7" eb="8">
      <t>コウム</t>
    </rPh>
    <rPh sb="8" eb="9">
      <t>ヨウ</t>
    </rPh>
    <rPh sb="9" eb="11">
      <t>クブン</t>
    </rPh>
    <rPh sb="11" eb="13">
      <t>シュウセイ</t>
    </rPh>
    <phoneticPr fontId="2"/>
  </si>
  <si>
    <t>現況届の受付</t>
    <rPh sb="0" eb="3">
      <t>ゲンキョウトドケ</t>
    </rPh>
    <rPh sb="4" eb="6">
      <t>ウケツケ</t>
    </rPh>
    <phoneticPr fontId="2"/>
  </si>
  <si>
    <t>・郵送到着の開封・確認　他</t>
    <rPh sb="1" eb="3">
      <t>ユウソウ</t>
    </rPh>
    <rPh sb="3" eb="5">
      <t>トウチャク</t>
    </rPh>
    <rPh sb="6" eb="8">
      <t>カイフウ</t>
    </rPh>
    <rPh sb="9" eb="11">
      <t>カクニン</t>
    </rPh>
    <rPh sb="12" eb="13">
      <t>ホカ</t>
    </rPh>
    <phoneticPr fontId="2"/>
  </si>
  <si>
    <t>新任の区職員に対する窓口受付等の対応支援</t>
    <rPh sb="0" eb="2">
      <t>シンニン</t>
    </rPh>
    <rPh sb="3" eb="6">
      <t>クショクイン</t>
    </rPh>
    <rPh sb="7" eb="8">
      <t>タイ</t>
    </rPh>
    <rPh sb="10" eb="12">
      <t>マドグチ</t>
    </rPh>
    <rPh sb="12" eb="14">
      <t>ウケツケ</t>
    </rPh>
    <rPh sb="14" eb="15">
      <t>トウ</t>
    </rPh>
    <rPh sb="16" eb="18">
      <t>タイオウ</t>
    </rPh>
    <rPh sb="18" eb="20">
      <t>シエン</t>
    </rPh>
    <phoneticPr fontId="2"/>
  </si>
  <si>
    <t>４・３月は３回線、６・８・９月は４回線</t>
    <rPh sb="3" eb="4">
      <t>ガツ</t>
    </rPh>
    <rPh sb="6" eb="8">
      <t>カイセン</t>
    </rPh>
    <rPh sb="14" eb="15">
      <t>ガツ</t>
    </rPh>
    <rPh sb="17" eb="19">
      <t>カイセン</t>
    </rPh>
    <phoneticPr fontId="2"/>
  </si>
  <si>
    <t>窓口受付支援（座学）</t>
    <rPh sb="0" eb="2">
      <t>マドグチ</t>
    </rPh>
    <rPh sb="2" eb="6">
      <t>ウケツケシエン</t>
    </rPh>
    <rPh sb="7" eb="9">
      <t>ザガク</t>
    </rPh>
    <phoneticPr fontId="2"/>
  </si>
  <si>
    <t>窓口受付支援（補足説明等）</t>
    <rPh sb="0" eb="2">
      <t>マドグチ</t>
    </rPh>
    <rPh sb="2" eb="6">
      <t>ウケツケシエン</t>
    </rPh>
    <rPh sb="7" eb="9">
      <t>ホソク</t>
    </rPh>
    <rPh sb="9" eb="11">
      <t>セツメイ</t>
    </rPh>
    <rPh sb="11" eb="12">
      <t>トウ</t>
    </rPh>
    <phoneticPr fontId="2"/>
  </si>
  <si>
    <t>郵送で届いた柔整申請書を開封し、①請求書記載の枚数、金額が申請書と合致するか確認し、②柔整師コードを記入する（AI-OCR対応のものは記入しない）</t>
    <rPh sb="0" eb="2">
      <t>ユウソウ</t>
    </rPh>
    <rPh sb="3" eb="4">
      <t>トド</t>
    </rPh>
    <rPh sb="6" eb="11">
      <t>ジュウセイシンセイショ</t>
    </rPh>
    <rPh sb="12" eb="14">
      <t>カイフウ</t>
    </rPh>
    <rPh sb="17" eb="20">
      <t>セイキュウショ</t>
    </rPh>
    <rPh sb="20" eb="22">
      <t>キサイ</t>
    </rPh>
    <rPh sb="23" eb="25">
      <t>マイスウ</t>
    </rPh>
    <rPh sb="26" eb="28">
      <t>キンガク</t>
    </rPh>
    <rPh sb="29" eb="32">
      <t>シンセイショ</t>
    </rPh>
    <rPh sb="33" eb="35">
      <t>ガッチ</t>
    </rPh>
    <rPh sb="38" eb="40">
      <t>カクニン</t>
    </rPh>
    <rPh sb="43" eb="46">
      <t>ジュウセイシ</t>
    </rPh>
    <rPh sb="50" eb="52">
      <t>キニュウ</t>
    </rPh>
    <rPh sb="61" eb="63">
      <t>タイオウ</t>
    </rPh>
    <rPh sb="67" eb="69">
      <t>キニュウ</t>
    </rPh>
    <phoneticPr fontId="1"/>
  </si>
  <si>
    <t>手入力分の発送</t>
    <rPh sb="0" eb="4">
      <t>テニュウリョクブン</t>
    </rPh>
    <rPh sb="5" eb="7">
      <t>ハッソウ</t>
    </rPh>
    <phoneticPr fontId="2"/>
  </si>
  <si>
    <t>書類整理</t>
    <rPh sb="0" eb="4">
      <t>ショルイセイリ</t>
    </rPh>
    <phoneticPr fontId="2"/>
  </si>
  <si>
    <t>日に10件を想定</t>
    <rPh sb="0" eb="1">
      <t>ヒ</t>
    </rPh>
    <rPh sb="4" eb="5">
      <t>ケン</t>
    </rPh>
    <rPh sb="6" eb="8">
      <t>ソウテイ</t>
    </rPh>
    <phoneticPr fontId="2"/>
  </si>
  <si>
    <t>・随時
・月に100件を想定</t>
    <rPh sb="1" eb="3">
      <t>ズイジ</t>
    </rPh>
    <rPh sb="5" eb="6">
      <t>ツキ</t>
    </rPh>
    <rPh sb="10" eb="11">
      <t>ケン</t>
    </rPh>
    <rPh sb="12" eb="14">
      <t>ソウテイ</t>
    </rPh>
    <phoneticPr fontId="2"/>
  </si>
  <si>
    <t>毎月最終営業日に作業を行う
※繁忙などの状況によっては前倒しも可</t>
    <rPh sb="2" eb="7">
      <t>サイシュウエイギョウビ</t>
    </rPh>
    <rPh sb="15" eb="17">
      <t>ハンボウ</t>
    </rPh>
    <rPh sb="20" eb="22">
      <t>ジョウキョウ</t>
    </rPh>
    <rPh sb="27" eb="29">
      <t>マエダオ</t>
    </rPh>
    <rPh sb="31" eb="32">
      <t>カ</t>
    </rPh>
    <phoneticPr fontId="2"/>
  </si>
  <si>
    <t>・月に1回５件を想定
・毎月第3週くらいに作業を行う</t>
    <rPh sb="4" eb="5">
      <t>カイ</t>
    </rPh>
    <rPh sb="14" eb="15">
      <t>ダイ</t>
    </rPh>
    <rPh sb="16" eb="17">
      <t>シュウ</t>
    </rPh>
    <phoneticPr fontId="2"/>
  </si>
  <si>
    <t>柔整申請書チェック（読み合わせ）</t>
    <rPh sb="0" eb="5">
      <t>ジュウセイシンセイショ</t>
    </rPh>
    <rPh sb="10" eb="11">
      <t>ヨ</t>
    </rPh>
    <rPh sb="12" eb="13">
      <t>ア</t>
    </rPh>
    <phoneticPr fontId="2"/>
  </si>
  <si>
    <t>手発送分の入力</t>
    <rPh sb="0" eb="3">
      <t>テハッソウ</t>
    </rPh>
    <rPh sb="3" eb="4">
      <t>ブン</t>
    </rPh>
    <rPh sb="5" eb="7">
      <t>ニュウリョク</t>
    </rPh>
    <phoneticPr fontId="2"/>
  </si>
  <si>
    <t>一斉発送後に発生した新規・変更の入力及び封入。</t>
    <rPh sb="0" eb="5">
      <t>イッセイハッソウゴ</t>
    </rPh>
    <rPh sb="6" eb="8">
      <t>ハッセイ</t>
    </rPh>
    <rPh sb="10" eb="12">
      <t>シンキ</t>
    </rPh>
    <rPh sb="13" eb="15">
      <t>ヘンコウ</t>
    </rPh>
    <rPh sb="16" eb="18">
      <t>ニュウリョク</t>
    </rPh>
    <rPh sb="18" eb="19">
      <t>オヨ</t>
    </rPh>
    <rPh sb="20" eb="22">
      <t>フウニュウ</t>
    </rPh>
    <phoneticPr fontId="2"/>
  </si>
  <si>
    <t>戻り分のシステム入力及び再送</t>
    <rPh sb="0" eb="1">
      <t>モド</t>
    </rPh>
    <rPh sb="2" eb="3">
      <t>ブン</t>
    </rPh>
    <rPh sb="8" eb="10">
      <t>ニュウリョク</t>
    </rPh>
    <rPh sb="10" eb="11">
      <t>オヨ</t>
    </rPh>
    <rPh sb="12" eb="14">
      <t>サイソウ</t>
    </rPh>
    <phoneticPr fontId="2"/>
  </si>
  <si>
    <t>200件程度を想定。5分×200件。</t>
    <rPh sb="3" eb="4">
      <t>ケン</t>
    </rPh>
    <rPh sb="4" eb="6">
      <t>テイド</t>
    </rPh>
    <rPh sb="7" eb="9">
      <t>ソウテイ</t>
    </rPh>
    <rPh sb="11" eb="12">
      <t>フン</t>
    </rPh>
    <rPh sb="16" eb="17">
      <t>ケン</t>
    </rPh>
    <phoneticPr fontId="2"/>
  </si>
  <si>
    <t>・一斉発送後の金曜日に1度のみ。
・60分程度を想定。</t>
    <rPh sb="1" eb="6">
      <t>イッセイハッソウゴ</t>
    </rPh>
    <rPh sb="7" eb="10">
      <t>キンヨウビ</t>
    </rPh>
    <rPh sb="12" eb="13">
      <t>ド</t>
    </rPh>
    <rPh sb="20" eb="21">
      <t>フン</t>
    </rPh>
    <rPh sb="21" eb="23">
      <t>テイド</t>
    </rPh>
    <rPh sb="24" eb="26">
      <t>ソウテイ</t>
    </rPh>
    <phoneticPr fontId="2"/>
  </si>
  <si>
    <t>欠字・オーバー字印刷</t>
    <rPh sb="0" eb="2">
      <t>ケツジ</t>
    </rPh>
    <rPh sb="7" eb="8">
      <t>ジ</t>
    </rPh>
    <rPh sb="8" eb="10">
      <t>インサツ</t>
    </rPh>
    <phoneticPr fontId="2"/>
  </si>
  <si>
    <t>外国籍の方など、通常印刷では印字できない人の医療証を手差し印刷する。</t>
    <rPh sb="0" eb="3">
      <t>ガイコクセキ</t>
    </rPh>
    <rPh sb="4" eb="5">
      <t>カタ</t>
    </rPh>
    <rPh sb="8" eb="10">
      <t>ツウジョウ</t>
    </rPh>
    <rPh sb="10" eb="12">
      <t>インサツ</t>
    </rPh>
    <rPh sb="14" eb="16">
      <t>インジ</t>
    </rPh>
    <rPh sb="20" eb="21">
      <t>ヒト</t>
    </rPh>
    <rPh sb="22" eb="25">
      <t>イリョウショウ</t>
    </rPh>
    <rPh sb="26" eb="28">
      <t>テザ</t>
    </rPh>
    <rPh sb="29" eb="31">
      <t>インサツ</t>
    </rPh>
    <phoneticPr fontId="2"/>
  </si>
  <si>
    <t>50件程度を想定。5分×50件。</t>
    <rPh sb="2" eb="3">
      <t>ケン</t>
    </rPh>
    <rPh sb="3" eb="5">
      <t>テイド</t>
    </rPh>
    <rPh sb="6" eb="8">
      <t>ソウテイ</t>
    </rPh>
    <rPh sb="10" eb="11">
      <t>フン</t>
    </rPh>
    <rPh sb="14" eb="15">
      <t>ケン</t>
    </rPh>
    <phoneticPr fontId="2"/>
  </si>
  <si>
    <t>・一斉発送後の金曜日に1度のみ。
・45分程度を想定。</t>
    <rPh sb="1" eb="6">
      <t>イッセイハッソウゴ</t>
    </rPh>
    <rPh sb="7" eb="10">
      <t>キンヨウビ</t>
    </rPh>
    <rPh sb="12" eb="13">
      <t>ド</t>
    </rPh>
    <rPh sb="20" eb="21">
      <t>フン</t>
    </rPh>
    <rPh sb="21" eb="23">
      <t>テイド</t>
    </rPh>
    <rPh sb="24" eb="26">
      <t>ソウテイ</t>
    </rPh>
    <phoneticPr fontId="2"/>
  </si>
  <si>
    <t>宛所なしなどで戻ってきた分のシステムメモ入力。
戻りの理由が住変の場合、新医療証が未発行の場合は再印刷、封入も行う。</t>
    <rPh sb="24" eb="25">
      <t>モド</t>
    </rPh>
    <rPh sb="27" eb="29">
      <t>リユウ</t>
    </rPh>
    <rPh sb="30" eb="32">
      <t>ジュウヘン</t>
    </rPh>
    <rPh sb="33" eb="35">
      <t>バアイ</t>
    </rPh>
    <rPh sb="36" eb="37">
      <t>シン</t>
    </rPh>
    <rPh sb="37" eb="40">
      <t>イリョウショウ</t>
    </rPh>
    <rPh sb="41" eb="44">
      <t>ミハッコウ</t>
    </rPh>
    <rPh sb="45" eb="47">
      <t>バアイ</t>
    </rPh>
    <rPh sb="48" eb="51">
      <t>サイインサツ</t>
    </rPh>
    <rPh sb="52" eb="54">
      <t>フウニュウ</t>
    </rPh>
    <rPh sb="55" eb="56">
      <t>オコナ</t>
    </rPh>
    <phoneticPr fontId="2"/>
  </si>
  <si>
    <t>日に4件を想定（5分×4件）
※全く来ない日もあるので、平均値</t>
    <rPh sb="0" eb="1">
      <t>ヒ</t>
    </rPh>
    <rPh sb="3" eb="4">
      <t>ケン</t>
    </rPh>
    <rPh sb="5" eb="7">
      <t>ソウテイ</t>
    </rPh>
    <rPh sb="9" eb="10">
      <t>フン</t>
    </rPh>
    <rPh sb="12" eb="13">
      <t>ケン</t>
    </rPh>
    <rPh sb="16" eb="17">
      <t>マッタ</t>
    </rPh>
    <rPh sb="18" eb="19">
      <t>コ</t>
    </rPh>
    <rPh sb="21" eb="22">
      <t>ヒ</t>
    </rPh>
    <rPh sb="28" eb="31">
      <t>ヘイキンチ</t>
    </rPh>
    <phoneticPr fontId="2"/>
  </si>
  <si>
    <t>・１回あたり30分の作業を想定
・毎月12日までに作業を行う</t>
    <rPh sb="2" eb="3">
      <t>カイ</t>
    </rPh>
    <rPh sb="8" eb="9">
      <t>フン</t>
    </rPh>
    <rPh sb="10" eb="12">
      <t>サギョウ</t>
    </rPh>
    <rPh sb="13" eb="15">
      <t>ソウテイ</t>
    </rPh>
    <rPh sb="21" eb="22">
      <t>ニチ</t>
    </rPh>
    <phoneticPr fontId="2"/>
  </si>
  <si>
    <t>・100件で60分程度の作業量
・毎月12日～の4営業日程度で作業を行う</t>
    <rPh sb="9" eb="11">
      <t>テイド</t>
    </rPh>
    <rPh sb="12" eb="15">
      <t>サギョウリョウ</t>
    </rPh>
    <rPh sb="21" eb="22">
      <t>ニチ</t>
    </rPh>
    <rPh sb="25" eb="27">
      <t>エイギョウ</t>
    </rPh>
    <rPh sb="27" eb="28">
      <t>ヒ</t>
    </rPh>
    <rPh sb="28" eb="30">
      <t>テイド</t>
    </rPh>
    <phoneticPr fontId="2"/>
  </si>
  <si>
    <t>・1枚当たり15秒×1500枚弱
・毎月20日前後の4営業日程度で作業を行う</t>
    <rPh sb="2" eb="4">
      <t>マイア</t>
    </rPh>
    <rPh sb="8" eb="9">
      <t>ビョウ</t>
    </rPh>
    <rPh sb="14" eb="15">
      <t>マイ</t>
    </rPh>
    <rPh sb="15" eb="16">
      <t>ジャク</t>
    </rPh>
    <rPh sb="22" eb="23">
      <t>ニチ</t>
    </rPh>
    <rPh sb="23" eb="25">
      <t>ゼンゴ</t>
    </rPh>
    <rPh sb="27" eb="30">
      <t>エイギョウビ</t>
    </rPh>
    <rPh sb="30" eb="32">
      <t>テイド</t>
    </rPh>
    <phoneticPr fontId="2"/>
  </si>
  <si>
    <t>封緘が終わった封筒を3局ごとに数え、区内特に出来るものはキャラメル包みを行う。
※年次担当職員が指示出しを行うので、手を動かすイメージ</t>
    <rPh sb="0" eb="2">
      <t>フウカン</t>
    </rPh>
    <rPh sb="3" eb="4">
      <t>オ</t>
    </rPh>
    <rPh sb="7" eb="9">
      <t>フウトウ</t>
    </rPh>
    <rPh sb="11" eb="12">
      <t>キョク</t>
    </rPh>
    <rPh sb="15" eb="16">
      <t>カゾ</t>
    </rPh>
    <rPh sb="18" eb="20">
      <t>クナイ</t>
    </rPh>
    <rPh sb="20" eb="21">
      <t>トク</t>
    </rPh>
    <rPh sb="22" eb="24">
      <t>デキ</t>
    </rPh>
    <rPh sb="33" eb="34">
      <t>ヅツ</t>
    </rPh>
    <rPh sb="36" eb="37">
      <t>オコナ</t>
    </rPh>
    <rPh sb="41" eb="45">
      <t>ネンジタントウ</t>
    </rPh>
    <rPh sb="45" eb="47">
      <t>ショクイン</t>
    </rPh>
    <rPh sb="48" eb="50">
      <t>シジ</t>
    </rPh>
    <rPh sb="50" eb="51">
      <t>ダ</t>
    </rPh>
    <rPh sb="53" eb="54">
      <t>オコナ</t>
    </rPh>
    <rPh sb="58" eb="59">
      <t>テ</t>
    </rPh>
    <rPh sb="60" eb="61">
      <t>ウゴ</t>
    </rPh>
    <phoneticPr fontId="2"/>
  </si>
  <si>
    <t>新規発送セット作成</t>
    <rPh sb="0" eb="2">
      <t>シンキ</t>
    </rPh>
    <rPh sb="2" eb="4">
      <t>ハッソウ</t>
    </rPh>
    <rPh sb="7" eb="9">
      <t>サクセイ</t>
    </rPh>
    <phoneticPr fontId="2"/>
  </si>
  <si>
    <t>年齢到達通知</t>
    <rPh sb="0" eb="4">
      <t>ネンレイトウタツ</t>
    </rPh>
    <rPh sb="4" eb="6">
      <t>ツウチ</t>
    </rPh>
    <phoneticPr fontId="2"/>
  </si>
  <si>
    <t>年１回、現況届の結果通知を送付
・職員が印刷した各種通知を確認
・三つ折り機で三つ折り処理
・欠字OV対象者の通知を補記
・通知書類の封入　他</t>
    <rPh sb="0" eb="1">
      <t>ネン</t>
    </rPh>
    <rPh sb="2" eb="3">
      <t>カイ</t>
    </rPh>
    <rPh sb="4" eb="7">
      <t>ゲンキョウトドケ</t>
    </rPh>
    <rPh sb="8" eb="10">
      <t>ケッカ</t>
    </rPh>
    <rPh sb="10" eb="12">
      <t>ツウチ</t>
    </rPh>
    <rPh sb="13" eb="15">
      <t>ソウフ</t>
    </rPh>
    <phoneticPr fontId="2"/>
  </si>
  <si>
    <t>年１回、物価指数の変動に伴う児童扶養手当額改定通知の発送
・職員が印刷した各種通知を確認
・三つ折り機で三つ折り処理
・欠字OV対象者の通知を補記
・通知書類の封入　他</t>
    <rPh sb="0" eb="1">
      <t>ネン</t>
    </rPh>
    <rPh sb="2" eb="3">
      <t>カイ</t>
    </rPh>
    <rPh sb="4" eb="6">
      <t>ブッカ</t>
    </rPh>
    <rPh sb="6" eb="8">
      <t>シスウ</t>
    </rPh>
    <rPh sb="9" eb="11">
      <t>ヘンドウ</t>
    </rPh>
    <rPh sb="12" eb="13">
      <t>トモナ</t>
    </rPh>
    <rPh sb="14" eb="20">
      <t>ジドウフヨウテアテ</t>
    </rPh>
    <rPh sb="20" eb="21">
      <t>ガク</t>
    </rPh>
    <rPh sb="21" eb="23">
      <t>カイテイ</t>
    </rPh>
    <rPh sb="23" eb="25">
      <t>ツウチ</t>
    </rPh>
    <rPh sb="26" eb="28">
      <t>ハッソウ</t>
    </rPh>
    <phoneticPr fontId="2"/>
  </si>
  <si>
    <t>・3,000件を想定
・10月上旬に職員から各種通知を受け取り、10月中旬までに封入作業を行う（11月発送）</t>
    <rPh sb="6" eb="7">
      <t>ケン</t>
    </rPh>
    <rPh sb="8" eb="10">
      <t>ソウテイ</t>
    </rPh>
    <rPh sb="14" eb="15">
      <t>ガツ</t>
    </rPh>
    <rPh sb="15" eb="17">
      <t>ジョウジュン</t>
    </rPh>
    <rPh sb="18" eb="20">
      <t>ショクイン</t>
    </rPh>
    <rPh sb="22" eb="24">
      <t>カクシュ</t>
    </rPh>
    <rPh sb="24" eb="26">
      <t>ツウチ</t>
    </rPh>
    <rPh sb="27" eb="28">
      <t>ウ</t>
    </rPh>
    <rPh sb="29" eb="30">
      <t>ト</t>
    </rPh>
    <rPh sb="34" eb="35">
      <t>ガツ</t>
    </rPh>
    <rPh sb="35" eb="37">
      <t>チュウジュン</t>
    </rPh>
    <rPh sb="40" eb="42">
      <t>フウニュウ</t>
    </rPh>
    <rPh sb="42" eb="44">
      <t>サギョウ</t>
    </rPh>
    <rPh sb="45" eb="46">
      <t>オコナ</t>
    </rPh>
    <rPh sb="50" eb="51">
      <t>ガツ</t>
    </rPh>
    <rPh sb="51" eb="53">
      <t>ハッソウ</t>
    </rPh>
    <phoneticPr fontId="2"/>
  </si>
  <si>
    <t>年１回、支給対象上限年齢到達に伴う資格消滅・減額通知の発送
・職員が印刷した各種通知を確認
・三つ折り機で三つ折り処理
・欠字OV対象者の通知を補記
・通知書類の封入　他</t>
    <rPh sb="0" eb="1">
      <t>ネン</t>
    </rPh>
    <rPh sb="2" eb="3">
      <t>カイ</t>
    </rPh>
    <rPh sb="4" eb="8">
      <t>シキュウタイショウ</t>
    </rPh>
    <rPh sb="8" eb="10">
      <t>ジョウゲン</t>
    </rPh>
    <rPh sb="10" eb="12">
      <t>ネンレイ</t>
    </rPh>
    <rPh sb="12" eb="14">
      <t>トウタツ</t>
    </rPh>
    <rPh sb="15" eb="16">
      <t>トモナ</t>
    </rPh>
    <rPh sb="17" eb="19">
      <t>シカク</t>
    </rPh>
    <rPh sb="19" eb="21">
      <t>ショウメツ</t>
    </rPh>
    <rPh sb="22" eb="24">
      <t>ゲンガク</t>
    </rPh>
    <rPh sb="24" eb="26">
      <t>ツウチ</t>
    </rPh>
    <rPh sb="27" eb="29">
      <t>ハッソウ</t>
    </rPh>
    <phoneticPr fontId="2"/>
  </si>
  <si>
    <t>・随時
・月に50件を想定</t>
    <rPh sb="1" eb="3">
      <t>ズイジ</t>
    </rPh>
    <rPh sb="5" eb="6">
      <t>ツキ</t>
    </rPh>
    <rPh sb="9" eb="10">
      <t>ケン</t>
    </rPh>
    <rPh sb="11" eb="13">
      <t>ソウテイ</t>
    </rPh>
    <phoneticPr fontId="2"/>
  </si>
  <si>
    <t>新規発送に付随する必要書類をひとまとめにする。
・職員が印刷した各種通知を三つ折り機で三つ折り処理し、封入する。
（①証書送付のお知らせ、②「こんなときは、届出が必要です！」、③優遇措置について、④ひとり親家庭等の制度）</t>
    <rPh sb="0" eb="4">
      <t>シンキハッソウ</t>
    </rPh>
    <rPh sb="5" eb="7">
      <t>フズイ</t>
    </rPh>
    <rPh sb="9" eb="11">
      <t>ヒツヨウ</t>
    </rPh>
    <rPh sb="11" eb="13">
      <t>ショルイ</t>
    </rPh>
    <rPh sb="51" eb="53">
      <t>フウニュウ</t>
    </rPh>
    <rPh sb="59" eb="61">
      <t>ショウショ</t>
    </rPh>
    <rPh sb="61" eb="63">
      <t>ソウフ</t>
    </rPh>
    <rPh sb="65" eb="66">
      <t>シ</t>
    </rPh>
    <rPh sb="78" eb="79">
      <t>トド</t>
    </rPh>
    <rPh sb="79" eb="80">
      <t>デ</t>
    </rPh>
    <rPh sb="81" eb="83">
      <t>ヒツヨウ</t>
    </rPh>
    <rPh sb="89" eb="91">
      <t>ユウグウ</t>
    </rPh>
    <rPh sb="91" eb="93">
      <t>ソチ</t>
    </rPh>
    <rPh sb="102" eb="103">
      <t>オヤ</t>
    </rPh>
    <rPh sb="103" eb="106">
      <t>カテイトウ</t>
    </rPh>
    <rPh sb="107" eb="109">
      <t>セイド</t>
    </rPh>
    <phoneticPr fontId="2"/>
  </si>
  <si>
    <t>支給停止のお知らせセット作成</t>
    <rPh sb="0" eb="4">
      <t>シキュウテイシ</t>
    </rPh>
    <rPh sb="6" eb="7">
      <t>シ</t>
    </rPh>
    <rPh sb="12" eb="14">
      <t>サクセイ</t>
    </rPh>
    <phoneticPr fontId="2"/>
  </si>
  <si>
    <t>支給停止に付随する必要書類をひとまとめにする。
・職員が印刷した各種通知を三つ折り機で三つ折り処理し、封入する。
（①支給停止のお知らせ、②ひとり親家庭等の制度）</t>
    <rPh sb="0" eb="4">
      <t>シキュウテイシ</t>
    </rPh>
    <rPh sb="5" eb="7">
      <t>フズイ</t>
    </rPh>
    <rPh sb="9" eb="11">
      <t>ヒツヨウ</t>
    </rPh>
    <rPh sb="11" eb="13">
      <t>ショルイ</t>
    </rPh>
    <rPh sb="59" eb="63">
      <t>シキュウテイシ</t>
    </rPh>
    <phoneticPr fontId="2"/>
  </si>
  <si>
    <t>・随時
・月に20件を想定</t>
    <rPh sb="1" eb="3">
      <t>ズイジ</t>
    </rPh>
    <rPh sb="5" eb="6">
      <t>ツキ</t>
    </rPh>
    <rPh sb="9" eb="10">
      <t>ケン</t>
    </rPh>
    <rPh sb="11" eb="13">
      <t>ソウテイ</t>
    </rPh>
    <phoneticPr fontId="2"/>
  </si>
  <si>
    <t>・1-3にて作成したJ案内を確認し、前月で提出期限となっている案内の状況を確認。必要に応じて入力、必要な場合は原則3回をもとに督促を行う</t>
    <rPh sb="6" eb="8">
      <t>サクセイ</t>
    </rPh>
    <rPh sb="11" eb="13">
      <t>アンナイ</t>
    </rPh>
    <rPh sb="14" eb="16">
      <t>カクニン</t>
    </rPh>
    <rPh sb="18" eb="19">
      <t>マエ</t>
    </rPh>
    <rPh sb="19" eb="20">
      <t>ツキ</t>
    </rPh>
    <rPh sb="21" eb="23">
      <t>テイシュツ</t>
    </rPh>
    <rPh sb="23" eb="25">
      <t>キゲン</t>
    </rPh>
    <rPh sb="31" eb="33">
      <t>アンナイ</t>
    </rPh>
    <rPh sb="34" eb="36">
      <t>ジョウキョウ</t>
    </rPh>
    <rPh sb="37" eb="39">
      <t>カクニン</t>
    </rPh>
    <rPh sb="40" eb="42">
      <t>ヒツヨウ</t>
    </rPh>
    <rPh sb="43" eb="44">
      <t>オウ</t>
    </rPh>
    <rPh sb="46" eb="48">
      <t>ニュウリョク</t>
    </rPh>
    <rPh sb="49" eb="51">
      <t>ヒツヨウ</t>
    </rPh>
    <rPh sb="52" eb="54">
      <t>バアイ</t>
    </rPh>
    <rPh sb="55" eb="57">
      <t>ゲンソク</t>
    </rPh>
    <rPh sb="58" eb="59">
      <t>カイ</t>
    </rPh>
    <rPh sb="63" eb="65">
      <t>トクソク</t>
    </rPh>
    <rPh sb="66" eb="67">
      <t>オコナ</t>
    </rPh>
    <phoneticPr fontId="2"/>
  </si>
  <si>
    <t>・窓口/〒/マイナポータルで受付し保留扱いとなっている申請書類をチェックし、前月で提出期限となっている案内について、原則3回をもとに督促を行う
・当月で提出期限となっている保留書類を確認し、すでに保留解除となっている物がないか等状況を確認する</t>
    <rPh sb="1" eb="3">
      <t>マドグチ</t>
    </rPh>
    <rPh sb="14" eb="16">
      <t>ウケツケ</t>
    </rPh>
    <rPh sb="17" eb="19">
      <t>ホリュウ</t>
    </rPh>
    <rPh sb="19" eb="20">
      <t>アツカ</t>
    </rPh>
    <rPh sb="27" eb="31">
      <t>シンセイショルイ</t>
    </rPh>
    <rPh sb="38" eb="39">
      <t>マエ</t>
    </rPh>
    <rPh sb="39" eb="40">
      <t>ツキ</t>
    </rPh>
    <rPh sb="41" eb="43">
      <t>テイシュツ</t>
    </rPh>
    <rPh sb="43" eb="45">
      <t>キゲン</t>
    </rPh>
    <rPh sb="51" eb="53">
      <t>アンナイ</t>
    </rPh>
    <rPh sb="58" eb="60">
      <t>ゲンソク</t>
    </rPh>
    <rPh sb="61" eb="62">
      <t>カイ</t>
    </rPh>
    <rPh sb="66" eb="68">
      <t>トクソク</t>
    </rPh>
    <rPh sb="69" eb="70">
      <t>オコナ</t>
    </rPh>
    <rPh sb="73" eb="75">
      <t>トウゲツ</t>
    </rPh>
    <rPh sb="76" eb="78">
      <t>テイシュツ</t>
    </rPh>
    <rPh sb="78" eb="80">
      <t>キゲン</t>
    </rPh>
    <rPh sb="91" eb="93">
      <t>カクニン</t>
    </rPh>
    <rPh sb="98" eb="100">
      <t>ホリュウ</t>
    </rPh>
    <rPh sb="100" eb="102">
      <t>カイジョ</t>
    </rPh>
    <rPh sb="108" eb="109">
      <t>モノ</t>
    </rPh>
    <rPh sb="113" eb="114">
      <t>ナド</t>
    </rPh>
    <rPh sb="114" eb="116">
      <t>ジョウキョウ</t>
    </rPh>
    <rPh sb="117" eb="119">
      <t>カクニン</t>
    </rPh>
    <phoneticPr fontId="2"/>
  </si>
  <si>
    <t>・職員が用意した申請書類一式の準備作業
・指定した枚数でまとめる</t>
    <rPh sb="1" eb="3">
      <t>ショクイン</t>
    </rPh>
    <rPh sb="4" eb="6">
      <t>ヨウイ</t>
    </rPh>
    <rPh sb="8" eb="12">
      <t>シンセイショルイ</t>
    </rPh>
    <rPh sb="12" eb="14">
      <t>イッシキ</t>
    </rPh>
    <rPh sb="15" eb="19">
      <t>ジュンビサギョウ</t>
    </rPh>
    <rPh sb="21" eb="23">
      <t>シテイ</t>
    </rPh>
    <rPh sb="25" eb="27">
      <t>マイスウ</t>
    </rPh>
    <phoneticPr fontId="2"/>
  </si>
  <si>
    <t>・入力マニュアルを参照して入力
（誤入力の修正作業を含む）
・入力した申請書類を照合BOXへ振り分け</t>
    <rPh sb="1" eb="3">
      <t>ニュウリョク</t>
    </rPh>
    <rPh sb="9" eb="11">
      <t>サンショウ</t>
    </rPh>
    <rPh sb="13" eb="15">
      <t>ニュウリョク</t>
    </rPh>
    <rPh sb="17" eb="18">
      <t>アヤマ</t>
    </rPh>
    <rPh sb="18" eb="20">
      <t>ニュウリョク</t>
    </rPh>
    <rPh sb="21" eb="23">
      <t>シュウセイ</t>
    </rPh>
    <rPh sb="23" eb="25">
      <t>サギョウ</t>
    </rPh>
    <rPh sb="26" eb="27">
      <t>フク</t>
    </rPh>
    <rPh sb="31" eb="33">
      <t>ニュウリョク</t>
    </rPh>
    <rPh sb="35" eb="39">
      <t>シンセイショルイ</t>
    </rPh>
    <rPh sb="40" eb="42">
      <t>ショウゴウ</t>
    </rPh>
    <rPh sb="46" eb="47">
      <t>フ</t>
    </rPh>
    <rPh sb="48" eb="49">
      <t>ワ</t>
    </rPh>
    <phoneticPr fontId="2"/>
  </si>
  <si>
    <t>・申請書類を申請種別及び認定番号順に並び替える
・職員が作成した対象者リストをもとに、ダブルチェックを実施する（読み合わせ作業等）
・チェック後、所定のやり方でまとめる</t>
    <rPh sb="1" eb="5">
      <t>シンセイショルイ</t>
    </rPh>
    <rPh sb="6" eb="10">
      <t>シンセイシュベツ</t>
    </rPh>
    <rPh sb="10" eb="11">
      <t>オヨ</t>
    </rPh>
    <rPh sb="12" eb="14">
      <t>ニンテイ</t>
    </rPh>
    <rPh sb="14" eb="16">
      <t>バンゴウ</t>
    </rPh>
    <rPh sb="16" eb="17">
      <t>ジュン</t>
    </rPh>
    <rPh sb="18" eb="19">
      <t>ナラ</t>
    </rPh>
    <rPh sb="20" eb="21">
      <t>カ</t>
    </rPh>
    <rPh sb="25" eb="27">
      <t>ショクイン</t>
    </rPh>
    <rPh sb="28" eb="30">
      <t>サクセイ</t>
    </rPh>
    <rPh sb="32" eb="35">
      <t>タイショウシャ</t>
    </rPh>
    <rPh sb="51" eb="53">
      <t>ジッシ</t>
    </rPh>
    <rPh sb="56" eb="57">
      <t>ヨ</t>
    </rPh>
    <rPh sb="58" eb="59">
      <t>アワ</t>
    </rPh>
    <rPh sb="61" eb="63">
      <t>サギョウ</t>
    </rPh>
    <rPh sb="63" eb="64">
      <t>ナド</t>
    </rPh>
    <rPh sb="71" eb="72">
      <t>ゴ</t>
    </rPh>
    <rPh sb="73" eb="75">
      <t>ショテイ</t>
    </rPh>
    <rPh sb="78" eb="79">
      <t>カタ</t>
    </rPh>
    <phoneticPr fontId="2"/>
  </si>
  <si>
    <t>現況届内容チェック作業</t>
    <rPh sb="0" eb="2">
      <t>ゲンキョウ</t>
    </rPh>
    <rPh sb="2" eb="3">
      <t>トドケ</t>
    </rPh>
    <rPh sb="3" eb="5">
      <t>ナイヨウ</t>
    </rPh>
    <rPh sb="9" eb="11">
      <t>サギョウ</t>
    </rPh>
    <phoneticPr fontId="2"/>
  </si>
  <si>
    <t>・現況届対象かどうかの確認作業
・職員が作成した現況届を必要区分別に並び替える
・現況届対象者の状況を確認　他</t>
    <rPh sb="1" eb="3">
      <t>ゲンキョウ</t>
    </rPh>
    <rPh sb="3" eb="4">
      <t>トドケ</t>
    </rPh>
    <rPh sb="4" eb="6">
      <t>タイショウ</t>
    </rPh>
    <rPh sb="11" eb="13">
      <t>カクニン</t>
    </rPh>
    <rPh sb="13" eb="15">
      <t>サギョウ</t>
    </rPh>
    <rPh sb="17" eb="19">
      <t>ショクイン</t>
    </rPh>
    <rPh sb="20" eb="22">
      <t>サクセイ</t>
    </rPh>
    <rPh sb="24" eb="26">
      <t>ゲンキョウ</t>
    </rPh>
    <rPh sb="26" eb="27">
      <t>トドケ</t>
    </rPh>
    <rPh sb="28" eb="30">
      <t>ヒツヨウ</t>
    </rPh>
    <rPh sb="30" eb="32">
      <t>クブン</t>
    </rPh>
    <rPh sb="32" eb="33">
      <t>ベツ</t>
    </rPh>
    <rPh sb="34" eb="35">
      <t>ナラ</t>
    </rPh>
    <rPh sb="36" eb="37">
      <t>カ</t>
    </rPh>
    <rPh sb="41" eb="43">
      <t>ゲンキョウ</t>
    </rPh>
    <rPh sb="43" eb="44">
      <t>トドケ</t>
    </rPh>
    <rPh sb="44" eb="47">
      <t>タイショウシャ</t>
    </rPh>
    <rPh sb="48" eb="50">
      <t>ジョウキョウ</t>
    </rPh>
    <rPh sb="51" eb="53">
      <t>カクニン</t>
    </rPh>
    <rPh sb="54" eb="55">
      <t>ホカ</t>
    </rPh>
    <phoneticPr fontId="2"/>
  </si>
  <si>
    <t>・毎月１回程度ある現況届のシステム処理後、消滅対象となる受給者がいるかどうかを確認。いる場合は「住基異動リスト」の作業同様に対応
・所得逆転対象者の確認等、現況判定により処理が必要になった対象者に対する入力や案内の作成</t>
    <rPh sb="1" eb="3">
      <t>マイツキ</t>
    </rPh>
    <rPh sb="4" eb="7">
      <t>カイテイド</t>
    </rPh>
    <rPh sb="9" eb="11">
      <t>ゲンキョウ</t>
    </rPh>
    <rPh sb="11" eb="12">
      <t>トドケ</t>
    </rPh>
    <rPh sb="17" eb="19">
      <t>ショリ</t>
    </rPh>
    <rPh sb="19" eb="20">
      <t>ゴ</t>
    </rPh>
    <rPh sb="21" eb="23">
      <t>ショウメツ</t>
    </rPh>
    <rPh sb="23" eb="25">
      <t>タイショウ</t>
    </rPh>
    <rPh sb="28" eb="31">
      <t>ジュキュウシャ</t>
    </rPh>
    <rPh sb="39" eb="41">
      <t>カクニン</t>
    </rPh>
    <rPh sb="44" eb="46">
      <t>バアイ</t>
    </rPh>
    <rPh sb="48" eb="50">
      <t>ジュウキ</t>
    </rPh>
    <rPh sb="50" eb="52">
      <t>イドウ</t>
    </rPh>
    <rPh sb="57" eb="59">
      <t>サギョウ</t>
    </rPh>
    <rPh sb="59" eb="61">
      <t>ドウヨウ</t>
    </rPh>
    <rPh sb="62" eb="64">
      <t>タイオウ</t>
    </rPh>
    <rPh sb="66" eb="68">
      <t>ショトク</t>
    </rPh>
    <rPh sb="68" eb="70">
      <t>ギャクテン</t>
    </rPh>
    <rPh sb="70" eb="73">
      <t>タイショウシャ</t>
    </rPh>
    <rPh sb="74" eb="76">
      <t>カクニン</t>
    </rPh>
    <rPh sb="76" eb="77">
      <t>ナド</t>
    </rPh>
    <rPh sb="78" eb="80">
      <t>ゲンキョウ</t>
    </rPh>
    <rPh sb="80" eb="82">
      <t>ハンテイ</t>
    </rPh>
    <rPh sb="85" eb="87">
      <t>ショリ</t>
    </rPh>
    <rPh sb="88" eb="90">
      <t>ヒツヨウ</t>
    </rPh>
    <rPh sb="94" eb="97">
      <t>タイショウシャ</t>
    </rPh>
    <rPh sb="98" eb="99">
      <t>タイ</t>
    </rPh>
    <rPh sb="101" eb="103">
      <t>ニュウリョク</t>
    </rPh>
    <rPh sb="104" eb="106">
      <t>アンナイ</t>
    </rPh>
    <rPh sb="107" eb="109">
      <t>サクセイ</t>
    </rPh>
    <phoneticPr fontId="2"/>
  </si>
  <si>
    <t>18歳年齢到達対象者への案内送付</t>
    <rPh sb="2" eb="3">
      <t>サイ</t>
    </rPh>
    <rPh sb="3" eb="5">
      <t>ネンレイ</t>
    </rPh>
    <rPh sb="5" eb="7">
      <t>トウタツ</t>
    </rPh>
    <rPh sb="7" eb="10">
      <t>タイショウシャ</t>
    </rPh>
    <rPh sb="12" eb="14">
      <t>アンナイ</t>
    </rPh>
    <rPh sb="14" eb="16">
      <t>ソウフ</t>
    </rPh>
    <phoneticPr fontId="2"/>
  </si>
  <si>
    <t>・3月末で18歳末となる児童について、養育している受給者の資格情報を確認、第三子に相当する場合の変更案内の作成及び封筒への封入作業</t>
    <rPh sb="2" eb="3">
      <t>ガツ</t>
    </rPh>
    <rPh sb="3" eb="4">
      <t>マツ</t>
    </rPh>
    <rPh sb="7" eb="8">
      <t>サイ</t>
    </rPh>
    <rPh sb="8" eb="9">
      <t>マツ</t>
    </rPh>
    <rPh sb="12" eb="14">
      <t>ジドウ</t>
    </rPh>
    <rPh sb="19" eb="21">
      <t>ヨウイク</t>
    </rPh>
    <rPh sb="25" eb="28">
      <t>ジュキュウシャ</t>
    </rPh>
    <rPh sb="29" eb="33">
      <t>シカクジョウホウ</t>
    </rPh>
    <rPh sb="34" eb="36">
      <t>カクニン</t>
    </rPh>
    <rPh sb="37" eb="40">
      <t>ダイサンシ</t>
    </rPh>
    <rPh sb="41" eb="43">
      <t>ソウトウ</t>
    </rPh>
    <rPh sb="45" eb="47">
      <t>バアイ</t>
    </rPh>
    <rPh sb="48" eb="50">
      <t>ヘンコウ</t>
    </rPh>
    <rPh sb="50" eb="52">
      <t>アンナイ</t>
    </rPh>
    <rPh sb="53" eb="55">
      <t>サクセイ</t>
    </rPh>
    <rPh sb="55" eb="56">
      <t>オヨ</t>
    </rPh>
    <rPh sb="57" eb="59">
      <t>フウトウ</t>
    </rPh>
    <rPh sb="61" eb="63">
      <t>フウニュウ</t>
    </rPh>
    <rPh sb="63" eb="65">
      <t>サギョウ</t>
    </rPh>
    <phoneticPr fontId="2"/>
  </si>
  <si>
    <t>・〒／窓口で提出された現況届の内容をチェックする
・所得や住所に相違がある場合等、状況に応じて資格情報を修正する
・提出内容に不備がある場合等、必要に応じて再案内</t>
    <rPh sb="3" eb="5">
      <t>マドグチ</t>
    </rPh>
    <rPh sb="6" eb="8">
      <t>テイシュツ</t>
    </rPh>
    <rPh sb="11" eb="13">
      <t>ゲンキョウ</t>
    </rPh>
    <rPh sb="13" eb="14">
      <t>トドケ</t>
    </rPh>
    <rPh sb="15" eb="17">
      <t>ナイヨウ</t>
    </rPh>
    <rPh sb="26" eb="28">
      <t>ショトク</t>
    </rPh>
    <rPh sb="29" eb="31">
      <t>ジュウショ</t>
    </rPh>
    <rPh sb="32" eb="34">
      <t>ソウイ</t>
    </rPh>
    <rPh sb="37" eb="39">
      <t>バアイ</t>
    </rPh>
    <rPh sb="39" eb="40">
      <t>ナド</t>
    </rPh>
    <rPh sb="41" eb="43">
      <t>ジョウキョウ</t>
    </rPh>
    <rPh sb="44" eb="45">
      <t>オウ</t>
    </rPh>
    <rPh sb="47" eb="49">
      <t>シカク</t>
    </rPh>
    <rPh sb="49" eb="51">
      <t>ジョウホウ</t>
    </rPh>
    <rPh sb="52" eb="54">
      <t>シュウセイ</t>
    </rPh>
    <rPh sb="58" eb="60">
      <t>テイシュツ</t>
    </rPh>
    <rPh sb="60" eb="62">
      <t>ナイヨウ</t>
    </rPh>
    <rPh sb="63" eb="65">
      <t>フビ</t>
    </rPh>
    <rPh sb="68" eb="70">
      <t>バアイ</t>
    </rPh>
    <rPh sb="70" eb="71">
      <t>ナド</t>
    </rPh>
    <rPh sb="72" eb="74">
      <t>ヒツヨウ</t>
    </rPh>
    <rPh sb="75" eb="76">
      <t>オウ</t>
    </rPh>
    <rPh sb="78" eb="81">
      <t>サイアンナイ</t>
    </rPh>
    <phoneticPr fontId="2"/>
  </si>
  <si>
    <t>文書廃棄作業</t>
    <phoneticPr fontId="2"/>
  </si>
  <si>
    <t>・各種申請書類を申請日順に並び替える
・保管用ファイルボックスを作成する</t>
    <rPh sb="1" eb="3">
      <t>カクシュ</t>
    </rPh>
    <rPh sb="3" eb="7">
      <t>シンセイショルイ</t>
    </rPh>
    <rPh sb="8" eb="12">
      <t>シンセイビジュン</t>
    </rPh>
    <rPh sb="13" eb="14">
      <t>ナラ</t>
    </rPh>
    <rPh sb="15" eb="16">
      <t>カ</t>
    </rPh>
    <rPh sb="20" eb="22">
      <t>ホカン</t>
    </rPh>
    <rPh sb="22" eb="23">
      <t>ヨウ</t>
    </rPh>
    <rPh sb="32" eb="34">
      <t>サクセイ</t>
    </rPh>
    <phoneticPr fontId="1"/>
  </si>
  <si>
    <t>スポーツ</t>
    <phoneticPr fontId="1"/>
  </si>
  <si>
    <t>画面印刷</t>
    <rPh sb="0" eb="2">
      <t>ガメン</t>
    </rPh>
    <rPh sb="2" eb="4">
      <t>インサツ</t>
    </rPh>
    <phoneticPr fontId="2"/>
  </si>
  <si>
    <t>webringsの対象者資格情報画面と該当月・医療機関の診療報酬(レセプト)画面を印刷する。</t>
    <rPh sb="9" eb="12">
      <t>タイショウシャ</t>
    </rPh>
    <rPh sb="12" eb="14">
      <t>シカク</t>
    </rPh>
    <rPh sb="14" eb="16">
      <t>ジョウホウ</t>
    </rPh>
    <rPh sb="16" eb="18">
      <t>ガメン</t>
    </rPh>
    <rPh sb="19" eb="21">
      <t>ガイトウ</t>
    </rPh>
    <rPh sb="21" eb="22">
      <t>ツキ</t>
    </rPh>
    <rPh sb="23" eb="25">
      <t>イリョウ</t>
    </rPh>
    <rPh sb="25" eb="27">
      <t>キカン</t>
    </rPh>
    <rPh sb="28" eb="30">
      <t>シンリョウ</t>
    </rPh>
    <rPh sb="30" eb="32">
      <t>ホウシュウ</t>
    </rPh>
    <rPh sb="38" eb="40">
      <t>ガメン</t>
    </rPh>
    <rPh sb="41" eb="43">
      <t>インサツ</t>
    </rPh>
    <phoneticPr fontId="2"/>
  </si>
  <si>
    <t>・1枚当たり30秒×150枚弱
・毎月中旬頃学務課から持ち込まれた資料を元に
作業を行う。</t>
    <rPh sb="2" eb="4">
      <t>マイア</t>
    </rPh>
    <rPh sb="8" eb="9">
      <t>ビョウ</t>
    </rPh>
    <rPh sb="13" eb="14">
      <t>マイ</t>
    </rPh>
    <rPh sb="14" eb="15">
      <t>ジャク</t>
    </rPh>
    <rPh sb="19" eb="21">
      <t>チュウジュン</t>
    </rPh>
    <rPh sb="21" eb="22">
      <t>コロ</t>
    </rPh>
    <rPh sb="22" eb="25">
      <t>ガクムカ</t>
    </rPh>
    <rPh sb="27" eb="28">
      <t>モ</t>
    </rPh>
    <rPh sb="29" eb="30">
      <t>コ</t>
    </rPh>
    <rPh sb="33" eb="35">
      <t>シリョウ</t>
    </rPh>
    <rPh sb="36" eb="37">
      <t>モト</t>
    </rPh>
    <rPh sb="39" eb="41">
      <t>サギョウ</t>
    </rPh>
    <rPh sb="42" eb="43">
      <t>オコナ</t>
    </rPh>
    <phoneticPr fontId="2"/>
  </si>
  <si>
    <t>資格</t>
    <rPh sb="0" eb="2">
      <t>シカク</t>
    </rPh>
    <phoneticPr fontId="1"/>
  </si>
  <si>
    <t>現金</t>
    <rPh sb="0" eb="2">
      <t>ゲンキン</t>
    </rPh>
    <phoneticPr fontId="1"/>
  </si>
  <si>
    <t>柔整</t>
    <rPh sb="0" eb="2">
      <t>ジュウセイ</t>
    </rPh>
    <phoneticPr fontId="1"/>
  </si>
  <si>
    <t>資格（年度更新）</t>
    <rPh sb="0" eb="2">
      <t>シカク</t>
    </rPh>
    <rPh sb="3" eb="5">
      <t>ネンド</t>
    </rPh>
    <rPh sb="5" eb="7">
      <t>コウシン</t>
    </rPh>
    <phoneticPr fontId="2"/>
  </si>
  <si>
    <t>資格（制度切替）</t>
    <rPh sb="0" eb="2">
      <t>シカク</t>
    </rPh>
    <rPh sb="3" eb="5">
      <t>セイド</t>
    </rPh>
    <rPh sb="5" eb="7">
      <t>キリカエ</t>
    </rPh>
    <phoneticPr fontId="2"/>
  </si>
  <si>
    <t>医療G</t>
    <rPh sb="0" eb="2">
      <t>イリョウ</t>
    </rPh>
    <phoneticPr fontId="2"/>
  </si>
  <si>
    <t>共通・全体</t>
    <rPh sb="0" eb="2">
      <t>キョウツウ</t>
    </rPh>
    <rPh sb="3" eb="5">
      <t>ゼンタイ</t>
    </rPh>
    <phoneticPr fontId="2"/>
  </si>
  <si>
    <t>窓口対応</t>
    <rPh sb="0" eb="2">
      <t>マドグチ</t>
    </rPh>
    <rPh sb="2" eb="4">
      <t>タイオウ</t>
    </rPh>
    <phoneticPr fontId="1"/>
  </si>
  <si>
    <t>電話対応</t>
    <rPh sb="0" eb="4">
      <t>デンワタイオウ</t>
    </rPh>
    <phoneticPr fontId="2"/>
  </si>
  <si>
    <t>定例会</t>
    <rPh sb="0" eb="3">
      <t>テイレイカイ</t>
    </rPh>
    <phoneticPr fontId="2"/>
  </si>
  <si>
    <t>定例発送業務</t>
    <rPh sb="0" eb="2">
      <t>テイレイ</t>
    </rPh>
    <rPh sb="2" eb="4">
      <t>ハッソウ</t>
    </rPh>
    <rPh sb="4" eb="6">
      <t>ギョウム</t>
    </rPh>
    <phoneticPr fontId="2"/>
  </si>
  <si>
    <t>母子バッグ関連</t>
    <rPh sb="0" eb="2">
      <t>ボシ</t>
    </rPh>
    <rPh sb="5" eb="7">
      <t>カンレン</t>
    </rPh>
    <phoneticPr fontId="2"/>
  </si>
  <si>
    <t>入力作業</t>
    <rPh sb="0" eb="2">
      <t>ニュウリョク</t>
    </rPh>
    <rPh sb="2" eb="4">
      <t>サギョウ</t>
    </rPh>
    <phoneticPr fontId="2"/>
  </si>
  <si>
    <t>申請書類最終確認</t>
    <rPh sb="0" eb="4">
      <t>シンセイショルイ</t>
    </rPh>
    <rPh sb="4" eb="6">
      <t>サイシュウ</t>
    </rPh>
    <rPh sb="6" eb="8">
      <t>カクニン</t>
    </rPh>
    <phoneticPr fontId="2"/>
  </si>
  <si>
    <t>現況届</t>
    <rPh sb="0" eb="2">
      <t>ゲンキョウ</t>
    </rPh>
    <rPh sb="2" eb="3">
      <t>トドケ</t>
    </rPh>
    <phoneticPr fontId="2"/>
  </si>
  <si>
    <t>文書廃棄作業</t>
    <rPh sb="0" eb="2">
      <t>ブンショ</t>
    </rPh>
    <rPh sb="2" eb="4">
      <t>ハイキ</t>
    </rPh>
    <rPh sb="4" eb="6">
      <t>サギョウ</t>
    </rPh>
    <phoneticPr fontId="2"/>
  </si>
  <si>
    <t xml:space="preserve">                                                                                                                                                          </t>
    <phoneticPr fontId="2"/>
  </si>
  <si>
    <t>児童年齢到達における対応</t>
    <rPh sb="0" eb="2">
      <t>ジドウ</t>
    </rPh>
    <rPh sb="2" eb="4">
      <t>ネンレイ</t>
    </rPh>
    <rPh sb="4" eb="6">
      <t>トウタツ</t>
    </rPh>
    <rPh sb="10" eb="12">
      <t>タイオウ</t>
    </rPh>
    <phoneticPr fontId="2"/>
  </si>
  <si>
    <t>22歳年齢到達対象者への案内</t>
    <rPh sb="2" eb="3">
      <t>サイ</t>
    </rPh>
    <rPh sb="3" eb="5">
      <t>ネンレイ</t>
    </rPh>
    <rPh sb="5" eb="7">
      <t>トウタツ</t>
    </rPh>
    <rPh sb="7" eb="10">
      <t>タイショウシャ</t>
    </rPh>
    <rPh sb="12" eb="14">
      <t>アンナイ</t>
    </rPh>
    <phoneticPr fontId="2"/>
  </si>
  <si>
    <t>・卒業予定年月を迎えた算定対象児童について、養育している受給者の資格情報を確認し、養育事実が継続している場合の変更案内の作成及び封筒への封入作業</t>
    <rPh sb="11" eb="13">
      <t>サンテイ</t>
    </rPh>
    <rPh sb="13" eb="15">
      <t>タイショウ</t>
    </rPh>
    <rPh sb="15" eb="17">
      <t>ジドウ</t>
    </rPh>
    <rPh sb="22" eb="24">
      <t>ヨウイク</t>
    </rPh>
    <rPh sb="28" eb="31">
      <t>ジュキュウシャ</t>
    </rPh>
    <rPh sb="32" eb="34">
      <t>シカク</t>
    </rPh>
    <rPh sb="34" eb="36">
      <t>ジョウホウ</t>
    </rPh>
    <rPh sb="37" eb="39">
      <t>カクニン</t>
    </rPh>
    <rPh sb="41" eb="43">
      <t>ヨウイク</t>
    </rPh>
    <rPh sb="43" eb="45">
      <t>ジジツ</t>
    </rPh>
    <rPh sb="46" eb="48">
      <t>ケイゾク</t>
    </rPh>
    <rPh sb="52" eb="54">
      <t>バアイ</t>
    </rPh>
    <rPh sb="55" eb="57">
      <t>ヘンコウ</t>
    </rPh>
    <rPh sb="57" eb="59">
      <t>アンナイ</t>
    </rPh>
    <rPh sb="60" eb="62">
      <t>サクセイ</t>
    </rPh>
    <rPh sb="62" eb="63">
      <t>オヨ</t>
    </rPh>
    <rPh sb="64" eb="66">
      <t>フウトウ</t>
    </rPh>
    <rPh sb="68" eb="70">
      <t>フウニュウ</t>
    </rPh>
    <rPh sb="70" eb="72">
      <t>サギョウ</t>
    </rPh>
    <phoneticPr fontId="2"/>
  </si>
  <si>
    <t>・毎月10件程度
・3月は卒業者が多いため、100件程度となる</t>
    <rPh sb="1" eb="3">
      <t>マイツキ</t>
    </rPh>
    <rPh sb="5" eb="6">
      <t>ケン</t>
    </rPh>
    <rPh sb="6" eb="8">
      <t>テイド</t>
    </rPh>
    <rPh sb="11" eb="12">
      <t>ガツ</t>
    </rPh>
    <rPh sb="13" eb="16">
      <t>ソツギョウシャ</t>
    </rPh>
    <rPh sb="17" eb="18">
      <t>オオ</t>
    </rPh>
    <rPh sb="25" eb="28">
      <t>ケンテイド</t>
    </rPh>
    <phoneticPr fontId="2"/>
  </si>
  <si>
    <t>・2月に発送
・3月に督促を行う（5割を想定）</t>
    <rPh sb="2" eb="3">
      <t>ガツ</t>
    </rPh>
    <rPh sb="4" eb="6">
      <t>ハッソウ</t>
    </rPh>
    <rPh sb="9" eb="10">
      <t>ガツ</t>
    </rPh>
    <rPh sb="11" eb="13">
      <t>トクソク</t>
    </rPh>
    <rPh sb="14" eb="15">
      <t>オコナ</t>
    </rPh>
    <rPh sb="18" eb="19">
      <t>ワリ</t>
    </rPh>
    <rPh sb="20" eb="22">
      <t>ソウテイ</t>
    </rPh>
    <phoneticPr fontId="2"/>
  </si>
  <si>
    <t>週１回（月曜日を想定）、平均20件程度（月４回×20件＝80件）を想定</t>
    <rPh sb="0" eb="1">
      <t>シュウ</t>
    </rPh>
    <rPh sb="2" eb="3">
      <t>カイ</t>
    </rPh>
    <rPh sb="4" eb="7">
      <t>ゲツヨウビ</t>
    </rPh>
    <rPh sb="8" eb="10">
      <t>ソウテイ</t>
    </rPh>
    <rPh sb="12" eb="14">
      <t>ヘイキン</t>
    </rPh>
    <rPh sb="16" eb="17">
      <t>ケン</t>
    </rPh>
    <rPh sb="17" eb="19">
      <t>テイド</t>
    </rPh>
    <rPh sb="20" eb="21">
      <t>ツキ</t>
    </rPh>
    <rPh sb="22" eb="23">
      <t>カイ</t>
    </rPh>
    <rPh sb="26" eb="27">
      <t>ケン</t>
    </rPh>
    <rPh sb="30" eb="31">
      <t>ケン</t>
    </rPh>
    <rPh sb="33" eb="35">
      <t>ソウテイ</t>
    </rPh>
    <phoneticPr fontId="2"/>
  </si>
  <si>
    <t>・月平均を計上
・毎月初旬頃50件（約２～３営業日）に行う</t>
    <rPh sb="5" eb="7">
      <t>ケイジョウ</t>
    </rPh>
    <rPh sb="9" eb="11">
      <t>マイツキ</t>
    </rPh>
    <rPh sb="11" eb="13">
      <t>ショジュン</t>
    </rPh>
    <rPh sb="12" eb="13">
      <t>シュン</t>
    </rPh>
    <rPh sb="13" eb="14">
      <t>ゴロ</t>
    </rPh>
    <rPh sb="16" eb="17">
      <t>ケン</t>
    </rPh>
    <rPh sb="18" eb="19">
      <t>ヤク</t>
    </rPh>
    <rPh sb="22" eb="25">
      <t>エイギョウビ</t>
    </rPh>
    <phoneticPr fontId="2"/>
  </si>
  <si>
    <t>・月平均を計上
・毎月初旬頃50件（約２～３営業日）に行う</t>
    <rPh sb="5" eb="7">
      <t>ケイジョウ</t>
    </rPh>
    <rPh sb="11" eb="13">
      <t>ショジュン</t>
    </rPh>
    <phoneticPr fontId="2"/>
  </si>
  <si>
    <t>・月平均を計上
・月によって作業件数に変動がある
・申請のほか、年齢到達による職権認定もあることから、受付簿の総数を上回る
・毎月初週（約2～3営業日）に行う</t>
    <rPh sb="1" eb="4">
      <t>ツキヘイキン</t>
    </rPh>
    <rPh sb="5" eb="7">
      <t>ケイジョウ</t>
    </rPh>
    <rPh sb="9" eb="10">
      <t>ツキ</t>
    </rPh>
    <rPh sb="14" eb="16">
      <t>サギョウ</t>
    </rPh>
    <rPh sb="16" eb="18">
      <t>ケンスウ</t>
    </rPh>
    <rPh sb="19" eb="21">
      <t>ヘンドウ</t>
    </rPh>
    <rPh sb="26" eb="28">
      <t>シンセイ</t>
    </rPh>
    <rPh sb="32" eb="34">
      <t>ネンレイ</t>
    </rPh>
    <rPh sb="34" eb="36">
      <t>トウタツ</t>
    </rPh>
    <rPh sb="39" eb="41">
      <t>ショッケン</t>
    </rPh>
    <rPh sb="41" eb="43">
      <t>ニンテイ</t>
    </rPh>
    <rPh sb="51" eb="53">
      <t>ウケツケ</t>
    </rPh>
    <rPh sb="53" eb="54">
      <t>ボ</t>
    </rPh>
    <rPh sb="55" eb="57">
      <t>ソウスウ</t>
    </rPh>
    <rPh sb="58" eb="60">
      <t>ウワマワ</t>
    </rPh>
    <rPh sb="63" eb="65">
      <t>マイツキ</t>
    </rPh>
    <rPh sb="65" eb="67">
      <t>ショシュウ</t>
    </rPh>
    <rPh sb="68" eb="69">
      <t>ヤク</t>
    </rPh>
    <rPh sb="72" eb="75">
      <t>エイギョウビ</t>
    </rPh>
    <phoneticPr fontId="2"/>
  </si>
  <si>
    <t>・月平均を計上
・毎月末から月初のシステム処理までの
 短期間（１～２営業日）で行う</t>
    <rPh sb="1" eb="4">
      <t>ツキヘイキン</t>
    </rPh>
    <rPh sb="5" eb="7">
      <t>ケイジョウ</t>
    </rPh>
    <rPh sb="9" eb="10">
      <t>マイ</t>
    </rPh>
    <rPh sb="10" eb="12">
      <t>ゲツマツ</t>
    </rPh>
    <rPh sb="14" eb="16">
      <t>ゲッショ</t>
    </rPh>
    <rPh sb="21" eb="23">
      <t>ショリ</t>
    </rPh>
    <rPh sb="28" eb="31">
      <t>タンキカン</t>
    </rPh>
    <rPh sb="35" eb="38">
      <t>エイギョウビ</t>
    </rPh>
    <phoneticPr fontId="2"/>
  </si>
  <si>
    <t>現況届督促</t>
    <rPh sb="0" eb="2">
      <t>ゲンキョウ</t>
    </rPh>
    <rPh sb="2" eb="3">
      <t>トドケ</t>
    </rPh>
    <rPh sb="3" eb="5">
      <t>トクソク</t>
    </rPh>
    <phoneticPr fontId="2"/>
  </si>
  <si>
    <t>・職員が用意したリストをもとにして、
　廃棄年度を迎えた申請書類の確認、廃棄等の作業を行う
（出先の文書保管場所での作業を想定）</t>
    <rPh sb="1" eb="3">
      <t>ショクイン</t>
    </rPh>
    <rPh sb="4" eb="6">
      <t>ヨウイ</t>
    </rPh>
    <rPh sb="20" eb="22">
      <t>ハイキ</t>
    </rPh>
    <rPh sb="22" eb="24">
      <t>ネンド</t>
    </rPh>
    <rPh sb="25" eb="26">
      <t>ムカ</t>
    </rPh>
    <rPh sb="28" eb="30">
      <t>シンセイ</t>
    </rPh>
    <rPh sb="30" eb="32">
      <t>ショルイ</t>
    </rPh>
    <rPh sb="33" eb="35">
      <t>カクニン</t>
    </rPh>
    <rPh sb="36" eb="38">
      <t>ハイキ</t>
    </rPh>
    <rPh sb="38" eb="39">
      <t>ナド</t>
    </rPh>
    <rPh sb="40" eb="42">
      <t>サギョウ</t>
    </rPh>
    <rPh sb="43" eb="44">
      <t>オコナ</t>
    </rPh>
    <rPh sb="47" eb="49">
      <t>デサキ</t>
    </rPh>
    <rPh sb="50" eb="52">
      <t>ブンショ</t>
    </rPh>
    <rPh sb="52" eb="54">
      <t>ホカン</t>
    </rPh>
    <rPh sb="54" eb="56">
      <t>バショ</t>
    </rPh>
    <rPh sb="58" eb="60">
      <t>サギョウ</t>
    </rPh>
    <rPh sb="61" eb="63">
      <t>ソウテイ</t>
    </rPh>
    <phoneticPr fontId="2"/>
  </si>
  <si>
    <t>・日に15件を想定
・委託時はAM分を当日PM、PM分を翌営業日AMに作業することも可能</t>
    <rPh sb="1" eb="2">
      <t>ヒ</t>
    </rPh>
    <rPh sb="5" eb="6">
      <t>ケン</t>
    </rPh>
    <rPh sb="7" eb="9">
      <t>ソウテイ</t>
    </rPh>
    <phoneticPr fontId="2"/>
  </si>
  <si>
    <t>・月平均を計上
・毎月下旬頃（約2～3営業日）に行う</t>
    <rPh sb="5" eb="7">
      <t>ケイジョウ</t>
    </rPh>
    <rPh sb="9" eb="11">
      <t>マイツキ</t>
    </rPh>
    <rPh sb="11" eb="13">
      <t>ゲジュン</t>
    </rPh>
    <rPh sb="12" eb="13">
      <t>シュン</t>
    </rPh>
    <rPh sb="13" eb="14">
      <t>ゴロ</t>
    </rPh>
    <rPh sb="15" eb="16">
      <t>ヤク</t>
    </rPh>
    <rPh sb="19" eb="22">
      <t>エイギョウビ</t>
    </rPh>
    <phoneticPr fontId="2"/>
  </si>
  <si>
    <t>日に10～15件を想定（仕分けのみのため、5分程度の想定）</t>
    <rPh sb="0" eb="1">
      <t>ヒ</t>
    </rPh>
    <rPh sb="7" eb="8">
      <t>ケン</t>
    </rPh>
    <rPh sb="9" eb="11">
      <t>ソウテイ</t>
    </rPh>
    <rPh sb="12" eb="14">
      <t>シワ</t>
    </rPh>
    <rPh sb="22" eb="25">
      <t>ブテイド</t>
    </rPh>
    <rPh sb="26" eb="28">
      <t>ソウテイ</t>
    </rPh>
    <phoneticPr fontId="2"/>
  </si>
  <si>
    <t>通常（最大４席対応）</t>
    <rPh sb="0" eb="2">
      <t>ツウジョウ</t>
    </rPh>
    <rPh sb="3" eb="5">
      <t>サイダイ</t>
    </rPh>
    <rPh sb="6" eb="7">
      <t>セキ</t>
    </rPh>
    <rPh sb="7" eb="9">
      <t>タイオウ</t>
    </rPh>
    <phoneticPr fontId="2"/>
  </si>
  <si>
    <t>日曜（最大３席対応）</t>
    <rPh sb="0" eb="2">
      <t>ニチヨウ</t>
    </rPh>
    <rPh sb="3" eb="5">
      <t>サイダイ</t>
    </rPh>
    <rPh sb="6" eb="7">
      <t>セキ</t>
    </rPh>
    <rPh sb="7" eb="9">
      <t>タイオウ</t>
    </rPh>
    <phoneticPr fontId="2"/>
  </si>
  <si>
    <t>通常（最大２回線対応）</t>
    <rPh sb="0" eb="2">
      <t>ツウジョウ</t>
    </rPh>
    <rPh sb="3" eb="5">
      <t>サイダイ</t>
    </rPh>
    <rPh sb="6" eb="8">
      <t>カイセン</t>
    </rPh>
    <rPh sb="8" eb="10">
      <t>タイオウ</t>
    </rPh>
    <phoneticPr fontId="2"/>
  </si>
  <si>
    <t>日曜（最大１回線対応）</t>
    <rPh sb="0" eb="2">
      <t>ニチヨウ</t>
    </rPh>
    <rPh sb="3" eb="5">
      <t>サイダイ</t>
    </rPh>
    <rPh sb="6" eb="8">
      <t>カイセン</t>
    </rPh>
    <rPh sb="8" eb="10">
      <t>タイオウ</t>
    </rPh>
    <phoneticPr fontId="2"/>
  </si>
  <si>
    <t>締め作業・清掃・整理整頓・片付け・各種書類・物品の補充（窓口・棚両方）</t>
    <rPh sb="13" eb="15">
      <t>カタヅ</t>
    </rPh>
    <rPh sb="17" eb="19">
      <t>カクシュ</t>
    </rPh>
    <rPh sb="19" eb="21">
      <t>ショルイ</t>
    </rPh>
    <rPh sb="22" eb="24">
      <t>ブッピン</t>
    </rPh>
    <rPh sb="25" eb="27">
      <t>ホジュウ</t>
    </rPh>
    <rPh sb="28" eb="30">
      <t>マドグチ</t>
    </rPh>
    <rPh sb="31" eb="32">
      <t>タナ</t>
    </rPh>
    <rPh sb="32" eb="34">
      <t>リョウホウ</t>
    </rPh>
    <phoneticPr fontId="2"/>
  </si>
  <si>
    <t>・現況届の提出において必要とする書類が不足している対象者・現況届が未提出となっている対象者を洗い出し、督促文書を送付する。</t>
    <rPh sb="1" eb="3">
      <t>ゲンキョウ</t>
    </rPh>
    <rPh sb="3" eb="4">
      <t>トドケ</t>
    </rPh>
    <rPh sb="5" eb="7">
      <t>テイシュツ</t>
    </rPh>
    <rPh sb="11" eb="13">
      <t>ヒツヨウ</t>
    </rPh>
    <rPh sb="16" eb="18">
      <t>ショルイ</t>
    </rPh>
    <rPh sb="19" eb="21">
      <t>フソク</t>
    </rPh>
    <rPh sb="25" eb="28">
      <t>タイショウシャ</t>
    </rPh>
    <rPh sb="29" eb="31">
      <t>ゲンキョウ</t>
    </rPh>
    <rPh sb="31" eb="32">
      <t>トドケ</t>
    </rPh>
    <rPh sb="33" eb="36">
      <t>ミテイシュツ</t>
    </rPh>
    <rPh sb="42" eb="44">
      <t>タイショウ</t>
    </rPh>
    <rPh sb="44" eb="45">
      <t>シャ</t>
    </rPh>
    <rPh sb="46" eb="47">
      <t>アラ</t>
    </rPh>
    <rPh sb="48" eb="49">
      <t>ダ</t>
    </rPh>
    <rPh sb="51" eb="53">
      <t>トクソク</t>
    </rPh>
    <rPh sb="53" eb="55">
      <t>ブンショ</t>
    </rPh>
    <rPh sb="56" eb="58">
      <t>ソウフ</t>
    </rPh>
    <phoneticPr fontId="2"/>
  </si>
  <si>
    <t>・年間150件程度
・年4回（8,9,1,3月）に行う。</t>
    <rPh sb="1" eb="3">
      <t>ネンカン</t>
    </rPh>
    <rPh sb="6" eb="7">
      <t>ケン</t>
    </rPh>
    <rPh sb="7" eb="9">
      <t>テイド</t>
    </rPh>
    <rPh sb="11" eb="12">
      <t>ネン</t>
    </rPh>
    <rPh sb="13" eb="14">
      <t>カイ</t>
    </rPh>
    <rPh sb="22" eb="23">
      <t>ガツ</t>
    </rPh>
    <rPh sb="25" eb="26">
      <t>オコナ</t>
    </rPh>
    <phoneticPr fontId="2"/>
  </si>
  <si>
    <t>・年平均で計上
・7月下旬から8月上旬（約5～7営業日）で行う</t>
    <rPh sb="1" eb="2">
      <t>ネン</t>
    </rPh>
    <rPh sb="2" eb="4">
      <t>ヘイキン</t>
    </rPh>
    <rPh sb="5" eb="7">
      <t>ケイジョウ</t>
    </rPh>
    <rPh sb="10" eb="11">
      <t>ガツ</t>
    </rPh>
    <rPh sb="11" eb="13">
      <t>ゲジュン</t>
    </rPh>
    <rPh sb="16" eb="17">
      <t>ガツ</t>
    </rPh>
    <rPh sb="17" eb="19">
      <t>ジョウジュン</t>
    </rPh>
    <phoneticPr fontId="2"/>
  </si>
  <si>
    <t>・毎月50件程度
・6月は現況システム処理と干渉するため作業量が1/3程度となる
・毎月末（約１営業日）に行う</t>
    <rPh sb="1" eb="3">
      <t>マイツキ</t>
    </rPh>
    <rPh sb="5" eb="6">
      <t>ケン</t>
    </rPh>
    <rPh sb="6" eb="8">
      <t>テイド</t>
    </rPh>
    <rPh sb="11" eb="12">
      <t>ガツ</t>
    </rPh>
    <rPh sb="13" eb="15">
      <t>ゲンキョウ</t>
    </rPh>
    <rPh sb="19" eb="21">
      <t>ショリ</t>
    </rPh>
    <rPh sb="22" eb="24">
      <t>カンショウ</t>
    </rPh>
    <rPh sb="28" eb="30">
      <t>サギョウ</t>
    </rPh>
    <rPh sb="30" eb="31">
      <t>リョウ</t>
    </rPh>
    <rPh sb="35" eb="37">
      <t>テイド</t>
    </rPh>
    <rPh sb="44" eb="45">
      <t>マツ</t>
    </rPh>
    <phoneticPr fontId="2"/>
  </si>
  <si>
    <t>申請書に付随する必要書類をひとまとめにする。
・ひとり親手当新規申請
・特別児童扶養手当新規申請書
・無料パス申請書
・IR（購入証明書、資格証明書）</t>
    <rPh sb="0" eb="3">
      <t>シンセイショ</t>
    </rPh>
    <rPh sb="4" eb="6">
      <t>フズイ</t>
    </rPh>
    <rPh sb="8" eb="12">
      <t>ヒツヨウショルイ</t>
    </rPh>
    <rPh sb="27" eb="28">
      <t>オヤ</t>
    </rPh>
    <rPh sb="28" eb="30">
      <t>テアテ</t>
    </rPh>
    <rPh sb="30" eb="34">
      <t>シンキシンセイ</t>
    </rPh>
    <rPh sb="36" eb="44">
      <t>トクベツジドウフヨウテアテ</t>
    </rPh>
    <rPh sb="44" eb="48">
      <t>シンキシンセイ</t>
    </rPh>
    <rPh sb="48" eb="49">
      <t>ショ</t>
    </rPh>
    <rPh sb="51" eb="53">
      <t>ムリョウ</t>
    </rPh>
    <rPh sb="55" eb="58">
      <t>シンセイショ</t>
    </rPh>
    <rPh sb="63" eb="68">
      <t>コウニュウショウメイショ</t>
    </rPh>
    <rPh sb="69" eb="71">
      <t>シカク</t>
    </rPh>
    <rPh sb="71" eb="74">
      <t>ショウメイショ</t>
    </rPh>
    <phoneticPr fontId="2"/>
  </si>
  <si>
    <t>定例発送（児扶・育成・マル親）</t>
    <rPh sb="0" eb="2">
      <t>テイレイ</t>
    </rPh>
    <rPh sb="2" eb="4">
      <t>ハッソウ</t>
    </rPh>
    <rPh sb="5" eb="7">
      <t>ジフ</t>
    </rPh>
    <rPh sb="8" eb="10">
      <t>イクセイ</t>
    </rPh>
    <rPh sb="13" eb="14">
      <t>オヤ</t>
    </rPh>
    <phoneticPr fontId="2"/>
  </si>
  <si>
    <t>・月に40件を想定
・毎月（第１～５営業日）に作業を行う</t>
    <rPh sb="1" eb="2">
      <t>ツキ</t>
    </rPh>
    <rPh sb="5" eb="6">
      <t>ケン</t>
    </rPh>
    <rPh sb="7" eb="9">
      <t>ソウテイ</t>
    </rPh>
    <rPh sb="11" eb="13">
      <t>マイツキ</t>
    </rPh>
    <rPh sb="14" eb="15">
      <t>ダイ</t>
    </rPh>
    <rPh sb="18" eb="21">
      <t>エイギョウビ</t>
    </rPh>
    <rPh sb="23" eb="25">
      <t>サギョウ</t>
    </rPh>
    <rPh sb="26" eb="27">
      <t>オコナ</t>
    </rPh>
    <phoneticPr fontId="2"/>
  </si>
  <si>
    <t>定例発送（特児）</t>
    <rPh sb="0" eb="2">
      <t>テイレイ</t>
    </rPh>
    <rPh sb="2" eb="4">
      <t>ハッソウ</t>
    </rPh>
    <rPh sb="5" eb="7">
      <t>トクジ</t>
    </rPh>
    <phoneticPr fontId="2"/>
  </si>
  <si>
    <t>・月に20件を想定
・毎月（第１～５営業日）に作業を行う
・5月（物価スライド）は全受給者に送付
・10月（現況結果送付）はほぼ全受給者に送付</t>
    <rPh sb="1" eb="2">
      <t>ツキ</t>
    </rPh>
    <rPh sb="5" eb="6">
      <t>ケン</t>
    </rPh>
    <rPh sb="7" eb="9">
      <t>ソウテイ</t>
    </rPh>
    <rPh sb="11" eb="13">
      <t>マイツキ</t>
    </rPh>
    <rPh sb="14" eb="15">
      <t>ダイ</t>
    </rPh>
    <rPh sb="18" eb="21">
      <t>エイギョウビ</t>
    </rPh>
    <rPh sb="23" eb="25">
      <t>サギョウ</t>
    </rPh>
    <rPh sb="26" eb="27">
      <t>オコナ</t>
    </rPh>
    <rPh sb="31" eb="32">
      <t>ガツ</t>
    </rPh>
    <rPh sb="33" eb="35">
      <t>ブッカ</t>
    </rPh>
    <rPh sb="41" eb="42">
      <t>ゼン</t>
    </rPh>
    <rPh sb="42" eb="45">
      <t>ジュキュウシャ</t>
    </rPh>
    <rPh sb="46" eb="48">
      <t>ソウフ</t>
    </rPh>
    <rPh sb="52" eb="53">
      <t>ガツ</t>
    </rPh>
    <rPh sb="54" eb="58">
      <t>ゲンキョウケッカ</t>
    </rPh>
    <rPh sb="58" eb="60">
      <t>ソウフ</t>
    </rPh>
    <rPh sb="64" eb="65">
      <t>ゼン</t>
    </rPh>
    <rPh sb="65" eb="68">
      <t>ジュキュウシャ</t>
    </rPh>
    <rPh sb="69" eb="71">
      <t>ソウフ</t>
    </rPh>
    <phoneticPr fontId="2"/>
  </si>
  <si>
    <t>共通</t>
    <rPh sb="0" eb="2">
      <t>キョウツウ</t>
    </rPh>
    <phoneticPr fontId="10"/>
  </si>
  <si>
    <t>新規申請書格納</t>
    <rPh sb="0" eb="5">
      <t>シンキシンセイショ</t>
    </rPh>
    <rPh sb="5" eb="7">
      <t>カクノウ</t>
    </rPh>
    <phoneticPr fontId="2"/>
  </si>
  <si>
    <t>新規入力した申請書を作業室の専用ボックスに格納する</t>
    <rPh sb="0" eb="2">
      <t>シンキ</t>
    </rPh>
    <rPh sb="2" eb="4">
      <t>ニュウリョク</t>
    </rPh>
    <rPh sb="6" eb="9">
      <t>シンセイショ</t>
    </rPh>
    <rPh sb="10" eb="13">
      <t>サギョウシツ</t>
    </rPh>
    <rPh sb="14" eb="16">
      <t>センヨウ</t>
    </rPh>
    <rPh sb="21" eb="23">
      <t>カクノウ</t>
    </rPh>
    <phoneticPr fontId="2"/>
  </si>
  <si>
    <t>・一回30分程度
・毎月定例発送後（６営業日目以降）に作業を行う</t>
    <rPh sb="1" eb="3">
      <t>イッカイ</t>
    </rPh>
    <rPh sb="5" eb="8">
      <t>フンテイド</t>
    </rPh>
    <rPh sb="10" eb="12">
      <t>マイツキ</t>
    </rPh>
    <rPh sb="12" eb="17">
      <t>テイレイハッソウゴ</t>
    </rPh>
    <rPh sb="19" eb="22">
      <t>エイギョウビ</t>
    </rPh>
    <rPh sb="22" eb="23">
      <t>メ</t>
    </rPh>
    <rPh sb="23" eb="25">
      <t>イコウ</t>
    </rPh>
    <rPh sb="27" eb="29">
      <t>サギョウ</t>
    </rPh>
    <rPh sb="30" eb="31">
      <t>オコナ</t>
    </rPh>
    <phoneticPr fontId="2"/>
  </si>
  <si>
    <t>その他</t>
    <phoneticPr fontId="2"/>
  </si>
  <si>
    <t>・週１回（月曜日）
・週に60件（１班20件）を想定</t>
    <rPh sb="1" eb="2">
      <t>シュウ</t>
    </rPh>
    <rPh sb="3" eb="4">
      <t>カイ</t>
    </rPh>
    <rPh sb="5" eb="6">
      <t>ゲツ</t>
    </rPh>
    <rPh sb="6" eb="8">
      <t>ヨウビ</t>
    </rPh>
    <rPh sb="11" eb="12">
      <t>シュウ</t>
    </rPh>
    <rPh sb="15" eb="16">
      <t>ケン</t>
    </rPh>
    <rPh sb="18" eb="19">
      <t>ハン</t>
    </rPh>
    <rPh sb="21" eb="22">
      <t>ケン</t>
    </rPh>
    <rPh sb="24" eb="26">
      <t>ソウテイ</t>
    </rPh>
    <phoneticPr fontId="2"/>
  </si>
  <si>
    <t>・月に30件（１班10件）を想定
・毎月１日（第１営業日）に作業を行う</t>
    <rPh sb="1" eb="2">
      <t>ツキ</t>
    </rPh>
    <rPh sb="5" eb="6">
      <t>ケン</t>
    </rPh>
    <rPh sb="8" eb="9">
      <t>ハン</t>
    </rPh>
    <rPh sb="11" eb="12">
      <t>ケン</t>
    </rPh>
    <rPh sb="14" eb="16">
      <t>ソウテイ</t>
    </rPh>
    <rPh sb="18" eb="20">
      <t>マイツキ</t>
    </rPh>
    <rPh sb="21" eb="22">
      <t>ニチ</t>
    </rPh>
    <rPh sb="23" eb="24">
      <t>ダイ</t>
    </rPh>
    <rPh sb="25" eb="28">
      <t>エイギョウビ</t>
    </rPh>
    <rPh sb="30" eb="32">
      <t>サギョウ</t>
    </rPh>
    <rPh sb="33" eb="34">
      <t>オコナ</t>
    </rPh>
    <phoneticPr fontId="2"/>
  </si>
  <si>
    <t>・月に30件（１班10件）を想定
・毎月31日（最終営業日）に作業を行う</t>
    <rPh sb="1" eb="2">
      <t>ツキ</t>
    </rPh>
    <rPh sb="5" eb="6">
      <t>ケン</t>
    </rPh>
    <rPh sb="8" eb="9">
      <t>ハン</t>
    </rPh>
    <rPh sb="11" eb="12">
      <t>ケン</t>
    </rPh>
    <rPh sb="14" eb="16">
      <t>ソウテイ</t>
    </rPh>
    <rPh sb="18" eb="20">
      <t>マイツキ</t>
    </rPh>
    <rPh sb="22" eb="23">
      <t>ニチ</t>
    </rPh>
    <rPh sb="24" eb="26">
      <t>サイシュウ</t>
    </rPh>
    <rPh sb="26" eb="29">
      <t>エイギョウビ</t>
    </rPh>
    <rPh sb="31" eb="33">
      <t>サギョウ</t>
    </rPh>
    <rPh sb="34" eb="35">
      <t>オコナ</t>
    </rPh>
    <phoneticPr fontId="2"/>
  </si>
  <si>
    <t>物価スライド通知（児扶）</t>
    <rPh sb="0" eb="2">
      <t>ブッカ</t>
    </rPh>
    <rPh sb="6" eb="8">
      <t>ツウチ</t>
    </rPh>
    <rPh sb="9" eb="11">
      <t>ジフ</t>
    </rPh>
    <phoneticPr fontId="2"/>
  </si>
  <si>
    <t>・月に40件を想定
・随時（主に10日～25日までに当月分を入力）</t>
    <rPh sb="1" eb="2">
      <t>ツキ</t>
    </rPh>
    <rPh sb="5" eb="6">
      <t>ケン</t>
    </rPh>
    <rPh sb="7" eb="9">
      <t>ソウテイ</t>
    </rPh>
    <rPh sb="11" eb="13">
      <t>ズイジ</t>
    </rPh>
    <rPh sb="14" eb="15">
      <t>オモ</t>
    </rPh>
    <rPh sb="18" eb="19">
      <t>ニチ</t>
    </rPh>
    <rPh sb="22" eb="23">
      <t>ニチ</t>
    </rPh>
    <rPh sb="26" eb="28">
      <t>トウゲツ</t>
    </rPh>
    <rPh sb="28" eb="29">
      <t>ブン</t>
    </rPh>
    <rPh sb="30" eb="32">
      <t>ニュウリョク</t>
    </rPh>
    <phoneticPr fontId="2"/>
  </si>
  <si>
    <t>日次</t>
    <phoneticPr fontId="2"/>
  </si>
  <si>
    <t>・月に100件を想定
・随時（主に10日～25日までに当月分を入力）</t>
    <rPh sb="1" eb="2">
      <t>ツキ</t>
    </rPh>
    <rPh sb="6" eb="7">
      <t>ケン</t>
    </rPh>
    <rPh sb="8" eb="10">
      <t>ソウテイ</t>
    </rPh>
    <rPh sb="12" eb="14">
      <t>ズイジ</t>
    </rPh>
    <phoneticPr fontId="2"/>
  </si>
  <si>
    <t>・月に30件を想定
・随時</t>
    <rPh sb="1" eb="2">
      <t>ツキ</t>
    </rPh>
    <rPh sb="5" eb="6">
      <t>ケン</t>
    </rPh>
    <rPh sb="7" eb="9">
      <t>ソウテイ</t>
    </rPh>
    <rPh sb="11" eb="13">
      <t>ズイジ</t>
    </rPh>
    <phoneticPr fontId="2"/>
  </si>
  <si>
    <t>現況届発送準備（児扶）</t>
    <rPh sb="0" eb="3">
      <t>ゲンキョウトドケ</t>
    </rPh>
    <rPh sb="3" eb="7">
      <t>ハッソウジュンビ</t>
    </rPh>
    <rPh sb="8" eb="10">
      <t>ジフ</t>
    </rPh>
    <phoneticPr fontId="2"/>
  </si>
  <si>
    <t>現況届に同封する案内文の印刷・折り機、必要書類の封入。</t>
    <rPh sb="0" eb="3">
      <t>ゲンキョウトドケ</t>
    </rPh>
    <rPh sb="4" eb="6">
      <t>ドウフウ</t>
    </rPh>
    <rPh sb="8" eb="10">
      <t>アンナイ</t>
    </rPh>
    <rPh sb="10" eb="11">
      <t>ブン</t>
    </rPh>
    <rPh sb="12" eb="14">
      <t>インサツ</t>
    </rPh>
    <rPh sb="15" eb="16">
      <t>オ</t>
    </rPh>
    <rPh sb="17" eb="18">
      <t>キ</t>
    </rPh>
    <rPh sb="19" eb="23">
      <t>ヒツヨウショルイ</t>
    </rPh>
    <rPh sb="24" eb="26">
      <t>フウニュウ</t>
    </rPh>
    <phoneticPr fontId="2"/>
  </si>
  <si>
    <t>・1件当たり2分を想定
・対象者約4,000人
・7月に作業発生</t>
    <rPh sb="2" eb="4">
      <t>ケンア</t>
    </rPh>
    <rPh sb="7" eb="8">
      <t>フン</t>
    </rPh>
    <rPh sb="9" eb="11">
      <t>ソウテイ</t>
    </rPh>
    <rPh sb="13" eb="16">
      <t>タイショウシャ</t>
    </rPh>
    <rPh sb="16" eb="17">
      <t>ヤク</t>
    </rPh>
    <rPh sb="22" eb="23">
      <t>ニン</t>
    </rPh>
    <rPh sb="26" eb="27">
      <t>ガツ</t>
    </rPh>
    <rPh sb="28" eb="30">
      <t>サギョウ</t>
    </rPh>
    <rPh sb="30" eb="32">
      <t>ハッセイ</t>
    </rPh>
    <phoneticPr fontId="2"/>
  </si>
  <si>
    <t>現況届発送準備（特児）</t>
    <rPh sb="0" eb="3">
      <t>ゲンキョウトドケ</t>
    </rPh>
    <rPh sb="3" eb="7">
      <t>ハッソウジュンビ</t>
    </rPh>
    <rPh sb="8" eb="10">
      <t>トクジ</t>
    </rPh>
    <phoneticPr fontId="2"/>
  </si>
  <si>
    <t>・1件当たり2分を想定
・対象者約600人
・7月に作業発生</t>
    <rPh sb="2" eb="4">
      <t>ケンア</t>
    </rPh>
    <rPh sb="7" eb="8">
      <t>フン</t>
    </rPh>
    <rPh sb="9" eb="11">
      <t>ソウテイ</t>
    </rPh>
    <rPh sb="13" eb="16">
      <t>タイショウシャ</t>
    </rPh>
    <rPh sb="16" eb="17">
      <t>ヤク</t>
    </rPh>
    <rPh sb="20" eb="21">
      <t>ニン</t>
    </rPh>
    <rPh sb="24" eb="25">
      <t>ガツ</t>
    </rPh>
    <rPh sb="26" eb="28">
      <t>サギョウ</t>
    </rPh>
    <rPh sb="28" eb="30">
      <t>ハッセイ</t>
    </rPh>
    <phoneticPr fontId="2"/>
  </si>
  <si>
    <t>現況届発送準備（マル親）</t>
    <rPh sb="0" eb="3">
      <t>ゲンキョウトドケ</t>
    </rPh>
    <rPh sb="3" eb="7">
      <t>ハッソウジュンビ</t>
    </rPh>
    <rPh sb="10" eb="11">
      <t>オヤ</t>
    </rPh>
    <phoneticPr fontId="2"/>
  </si>
  <si>
    <t>・1件当たり2分を想定
・対象者約400人
・10月（現況届発送）と12月（督促）に作業発生</t>
    <rPh sb="2" eb="4">
      <t>ケンア</t>
    </rPh>
    <rPh sb="7" eb="8">
      <t>フン</t>
    </rPh>
    <rPh sb="9" eb="11">
      <t>ソウテイ</t>
    </rPh>
    <rPh sb="13" eb="16">
      <t>タイショウシャ</t>
    </rPh>
    <rPh sb="16" eb="17">
      <t>ヤク</t>
    </rPh>
    <rPh sb="20" eb="21">
      <t>ニン</t>
    </rPh>
    <rPh sb="25" eb="26">
      <t>ガツ</t>
    </rPh>
    <rPh sb="27" eb="29">
      <t>ゲンキョウ</t>
    </rPh>
    <rPh sb="29" eb="30">
      <t>トドケ</t>
    </rPh>
    <rPh sb="30" eb="32">
      <t>ハッソウ</t>
    </rPh>
    <rPh sb="36" eb="37">
      <t>ガツ</t>
    </rPh>
    <rPh sb="38" eb="40">
      <t>トクソク</t>
    </rPh>
    <rPh sb="42" eb="46">
      <t>サギョウハッセイ</t>
    </rPh>
    <phoneticPr fontId="2"/>
  </si>
  <si>
    <t>・主に6～9月ごろ作業発生</t>
    <rPh sb="1" eb="2">
      <t>オモ</t>
    </rPh>
    <rPh sb="6" eb="7">
      <t>ガツ</t>
    </rPh>
    <phoneticPr fontId="2"/>
  </si>
  <si>
    <t>・主に8～11月ごろ作業発生</t>
    <rPh sb="1" eb="2">
      <t>オモ</t>
    </rPh>
    <rPh sb="7" eb="8">
      <t>ガツ</t>
    </rPh>
    <phoneticPr fontId="2"/>
  </si>
  <si>
    <t>・主に8~10月ごろ作業発生</t>
    <rPh sb="1" eb="2">
      <t>オモ</t>
    </rPh>
    <rPh sb="7" eb="8">
      <t>ガツ</t>
    </rPh>
    <rPh sb="10" eb="12">
      <t>サギョウ</t>
    </rPh>
    <rPh sb="12" eb="14">
      <t>ハッセイ</t>
    </rPh>
    <phoneticPr fontId="2"/>
  </si>
  <si>
    <t>・10月後半より随時作業発生</t>
  </si>
  <si>
    <t>現況届日付印（育成）</t>
    <rPh sb="0" eb="2">
      <t>ゲンキョウ</t>
    </rPh>
    <rPh sb="2" eb="3">
      <t>トドケ</t>
    </rPh>
    <rPh sb="3" eb="6">
      <t>ヒヅケイン</t>
    </rPh>
    <rPh sb="7" eb="9">
      <t>イクセイ</t>
    </rPh>
    <phoneticPr fontId="2"/>
  </si>
  <si>
    <t>・仕分けし並べ替えたものを班ごとに分ける
・現況届の受付日と受付リストに日付印を押す
・各班に渡す</t>
    <rPh sb="1" eb="3">
      <t>シワ</t>
    </rPh>
    <rPh sb="5" eb="6">
      <t>ナラ</t>
    </rPh>
    <rPh sb="7" eb="8">
      <t>カ</t>
    </rPh>
    <rPh sb="13" eb="14">
      <t>ハン</t>
    </rPh>
    <rPh sb="17" eb="18">
      <t>ワ</t>
    </rPh>
    <rPh sb="22" eb="25">
      <t>ゲンキョウトドケ</t>
    </rPh>
    <rPh sb="26" eb="29">
      <t>ウケツケビ</t>
    </rPh>
    <rPh sb="30" eb="32">
      <t>ウケツケ</t>
    </rPh>
    <rPh sb="36" eb="39">
      <t>ヒヅケイン</t>
    </rPh>
    <rPh sb="40" eb="41">
      <t>オ</t>
    </rPh>
    <rPh sb="44" eb="46">
      <t>カクハン</t>
    </rPh>
    <rPh sb="47" eb="48">
      <t>ワタ</t>
    </rPh>
    <phoneticPr fontId="2"/>
  </si>
  <si>
    <t>現況届日付印（児扶）</t>
    <rPh sb="0" eb="2">
      <t>ゲンキョウ</t>
    </rPh>
    <rPh sb="2" eb="3">
      <t>トドケ</t>
    </rPh>
    <rPh sb="3" eb="6">
      <t>ヒヅケイン</t>
    </rPh>
    <rPh sb="7" eb="9">
      <t>ジフ</t>
    </rPh>
    <phoneticPr fontId="2"/>
  </si>
  <si>
    <t>現況届日付印（特児）</t>
    <rPh sb="0" eb="2">
      <t>ゲンキョウ</t>
    </rPh>
    <rPh sb="2" eb="3">
      <t>トドケ</t>
    </rPh>
    <rPh sb="3" eb="6">
      <t>ヒヅケイン</t>
    </rPh>
    <rPh sb="7" eb="9">
      <t>トクジ</t>
    </rPh>
    <phoneticPr fontId="2"/>
  </si>
  <si>
    <t>・仕分けし並べ替えたものを班ごとに分ける
・現況届の受付日と受付リストに日付印を押す
・各班に渡す</t>
    <phoneticPr fontId="2"/>
  </si>
  <si>
    <t>現況届日付印（マル親）</t>
    <rPh sb="0" eb="2">
      <t>ゲンキョウ</t>
    </rPh>
    <rPh sb="2" eb="3">
      <t>トドケ</t>
    </rPh>
    <rPh sb="3" eb="6">
      <t>ヒヅケイン</t>
    </rPh>
    <rPh sb="9" eb="10">
      <t>オヤ</t>
    </rPh>
    <phoneticPr fontId="2"/>
  </si>
  <si>
    <t>・現況届の受付日と受付リストに日付印を押す
・マル親担当へ渡す</t>
    <rPh sb="1" eb="4">
      <t>ゲンキョウトドケ</t>
    </rPh>
    <rPh sb="25" eb="28">
      <t>オヤタントウ</t>
    </rPh>
    <rPh sb="29" eb="30">
      <t>ワタ</t>
    </rPh>
    <phoneticPr fontId="2"/>
  </si>
  <si>
    <t>・10月後半より随時作業発生</t>
    <rPh sb="3" eb="4">
      <t>ガツ</t>
    </rPh>
    <rPh sb="4" eb="6">
      <t>コウハン</t>
    </rPh>
    <rPh sb="8" eb="10">
      <t>ズイジ</t>
    </rPh>
    <phoneticPr fontId="2"/>
  </si>
  <si>
    <t>現況届返送処理（育成）</t>
    <rPh sb="0" eb="3">
      <t>ゲンキョウトドケ</t>
    </rPh>
    <rPh sb="3" eb="7">
      <t>ヘンソウショリ</t>
    </rPh>
    <rPh sb="8" eb="10">
      <t>イクセイ</t>
    </rPh>
    <phoneticPr fontId="10"/>
  </si>
  <si>
    <t>・提出された現況届のうち10件に1件ほどの想定</t>
    <rPh sb="1" eb="3">
      <t>テイシュツ</t>
    </rPh>
    <rPh sb="6" eb="9">
      <t>ゲンキョウトドケ</t>
    </rPh>
    <rPh sb="14" eb="15">
      <t>ケン</t>
    </rPh>
    <rPh sb="17" eb="18">
      <t>ケン</t>
    </rPh>
    <rPh sb="21" eb="23">
      <t>ソウテイ</t>
    </rPh>
    <phoneticPr fontId="2"/>
  </si>
  <si>
    <t>現況届返送処理（児扶）</t>
    <rPh sb="0" eb="3">
      <t>ゲンキョウトドケ</t>
    </rPh>
    <rPh sb="3" eb="7">
      <t>ヘンソウショリ</t>
    </rPh>
    <rPh sb="8" eb="10">
      <t>ジフ</t>
    </rPh>
    <phoneticPr fontId="10"/>
  </si>
  <si>
    <t>現況届返送処理（特児）</t>
    <rPh sb="8" eb="10">
      <t>トクジ</t>
    </rPh>
    <phoneticPr fontId="2"/>
  </si>
  <si>
    <t>提出された現況届に不備があった場合、受給者に連絡及び必要に応じて返送する。</t>
    <phoneticPr fontId="2"/>
  </si>
  <si>
    <t>現況届返送処理（マル親）</t>
    <phoneticPr fontId="2"/>
  </si>
  <si>
    <t>現況届入力（マル親）</t>
    <rPh sb="0" eb="5">
      <t>ゲンキョウトドケニュウリョク</t>
    </rPh>
    <rPh sb="8" eb="9">
      <t>オヤ</t>
    </rPh>
    <phoneticPr fontId="2"/>
  </si>
  <si>
    <t>バーコードリーダーを用いて基幹系端末に入力。
１２月以降は医療証を印刷して送付。</t>
    <rPh sb="25" eb="26">
      <t>ガツ</t>
    </rPh>
    <rPh sb="26" eb="28">
      <t>イコウ</t>
    </rPh>
    <rPh sb="29" eb="32">
      <t>イリョウショウ</t>
    </rPh>
    <rPh sb="33" eb="35">
      <t>インサツ</t>
    </rPh>
    <rPh sb="37" eb="39">
      <t>ソウフ</t>
    </rPh>
    <phoneticPr fontId="2"/>
  </si>
  <si>
    <t>・主に10月中旬から12月中旬ごろ作業発生</t>
    <rPh sb="1" eb="2">
      <t>オモ</t>
    </rPh>
    <rPh sb="5" eb="6">
      <t>ガツ</t>
    </rPh>
    <rPh sb="6" eb="8">
      <t>チュウジュン</t>
    </rPh>
    <rPh sb="12" eb="15">
      <t>ガツチュウジュン</t>
    </rPh>
    <phoneticPr fontId="2"/>
  </si>
  <si>
    <t>現況結果通知（児扶）</t>
    <rPh sb="0" eb="2">
      <t>ゲンキョウ</t>
    </rPh>
    <rPh sb="2" eb="4">
      <t>ケッカ</t>
    </rPh>
    <rPh sb="4" eb="6">
      <t>ツウチ</t>
    </rPh>
    <rPh sb="7" eb="9">
      <t>ジフ</t>
    </rPh>
    <phoneticPr fontId="2"/>
  </si>
  <si>
    <t>現況届読み合せ（育成）</t>
    <rPh sb="0" eb="3">
      <t>ゲンキョウトドケ</t>
    </rPh>
    <rPh sb="3" eb="4">
      <t>ヨ</t>
    </rPh>
    <rPh sb="5" eb="6">
      <t>アワ</t>
    </rPh>
    <rPh sb="8" eb="10">
      <t>イクセイ</t>
    </rPh>
    <phoneticPr fontId="2"/>
  </si>
  <si>
    <t>現況届読み合せ（児扶）</t>
    <rPh sb="0" eb="3">
      <t>ゲンキョウトドケ</t>
    </rPh>
    <rPh sb="3" eb="4">
      <t>ヨ</t>
    </rPh>
    <rPh sb="5" eb="6">
      <t>アワ</t>
    </rPh>
    <rPh sb="8" eb="10">
      <t>ジフ</t>
    </rPh>
    <phoneticPr fontId="2"/>
  </si>
  <si>
    <t>現況届読み合せ（マル親）</t>
    <rPh sb="10" eb="11">
      <t>オヤ</t>
    </rPh>
    <phoneticPr fontId="2"/>
  </si>
  <si>
    <t>現況届格納（育成）</t>
    <rPh sb="0" eb="3">
      <t>ゲンキョウトドケ</t>
    </rPh>
    <rPh sb="3" eb="5">
      <t>カクノウ</t>
    </rPh>
    <rPh sb="6" eb="8">
      <t>イクセイ</t>
    </rPh>
    <phoneticPr fontId="2"/>
  </si>
  <si>
    <t>読み合せまで完了した現況届を番号順に並び変え、キャビネットに格納する</t>
    <rPh sb="0" eb="1">
      <t>ヨ</t>
    </rPh>
    <rPh sb="2" eb="3">
      <t>アワ</t>
    </rPh>
    <rPh sb="6" eb="8">
      <t>カンリョウ</t>
    </rPh>
    <rPh sb="10" eb="13">
      <t>ゲンキョウトドケ</t>
    </rPh>
    <rPh sb="14" eb="17">
      <t>バンゴウジュン</t>
    </rPh>
    <rPh sb="18" eb="19">
      <t>ナラ</t>
    </rPh>
    <rPh sb="20" eb="21">
      <t>カ</t>
    </rPh>
    <rPh sb="30" eb="32">
      <t>カクノウ</t>
    </rPh>
    <phoneticPr fontId="2"/>
  </si>
  <si>
    <t>現況届格納（児扶）</t>
    <rPh sb="0" eb="3">
      <t>ゲンキョウトドケ</t>
    </rPh>
    <rPh sb="3" eb="5">
      <t>カクノウ</t>
    </rPh>
    <rPh sb="6" eb="8">
      <t>ジフ</t>
    </rPh>
    <phoneticPr fontId="2"/>
  </si>
  <si>
    <t>現況届格納（マル親）</t>
    <rPh sb="0" eb="3">
      <t>ゲンキョウトドケ</t>
    </rPh>
    <rPh sb="3" eb="5">
      <t>カクノウ</t>
    </rPh>
    <rPh sb="8" eb="9">
      <t>オヤ</t>
    </rPh>
    <phoneticPr fontId="2"/>
  </si>
  <si>
    <t>現況届</t>
    <rPh sb="0" eb="3">
      <t>ゲンキョウトドケ</t>
    </rPh>
    <phoneticPr fontId="2"/>
  </si>
  <si>
    <t>現況届封筒破砕</t>
    <rPh sb="0" eb="3">
      <t>ゲンキョウトドケ</t>
    </rPh>
    <rPh sb="3" eb="5">
      <t>フウトウ</t>
    </rPh>
    <rPh sb="5" eb="7">
      <t>ハサイ</t>
    </rPh>
    <phoneticPr fontId="2"/>
  </si>
  <si>
    <t>郵送された現況届の封筒を破砕する（12月ごろ）
・専用機で封筒の中身が空であることを確認し、破砕する
※受給者からの問い合わせに対応するため、郵送で受け付けた現況届の封筒を一時的に保管している</t>
    <rPh sb="0" eb="2">
      <t>ユウソウ</t>
    </rPh>
    <rPh sb="5" eb="8">
      <t>ゲンキョウトドケ</t>
    </rPh>
    <rPh sb="9" eb="11">
      <t>フウトウ</t>
    </rPh>
    <rPh sb="12" eb="14">
      <t>ハサイ</t>
    </rPh>
    <rPh sb="19" eb="20">
      <t>ガツ</t>
    </rPh>
    <rPh sb="25" eb="28">
      <t>センヨウキ</t>
    </rPh>
    <rPh sb="29" eb="31">
      <t>フウトウ</t>
    </rPh>
    <rPh sb="32" eb="34">
      <t>ナカミ</t>
    </rPh>
    <rPh sb="35" eb="36">
      <t>カラ</t>
    </rPh>
    <rPh sb="42" eb="44">
      <t>カクニン</t>
    </rPh>
    <rPh sb="46" eb="48">
      <t>ハサイ</t>
    </rPh>
    <phoneticPr fontId="2"/>
  </si>
  <si>
    <t>・12月以降に作業発生</t>
    <rPh sb="3" eb="4">
      <t>ガツ</t>
    </rPh>
    <rPh sb="4" eb="6">
      <t>イコウ</t>
    </rPh>
    <phoneticPr fontId="2"/>
  </si>
  <si>
    <t>年次</t>
    <phoneticPr fontId="2"/>
  </si>
  <si>
    <t>年度更新</t>
    <rPh sb="0" eb="4">
      <t>ネンドコウシン</t>
    </rPh>
    <phoneticPr fontId="2"/>
  </si>
  <si>
    <t>医療証発送準備（マル親）</t>
    <rPh sb="0" eb="3">
      <t>イリョウショウ</t>
    </rPh>
    <rPh sb="3" eb="7">
      <t>ハッソウジュンビ</t>
    </rPh>
    <rPh sb="10" eb="11">
      <t>オヤ</t>
    </rPh>
    <phoneticPr fontId="2"/>
  </si>
  <si>
    <t>職員が印刷した医療証を封入</t>
    <rPh sb="0" eb="2">
      <t>ショクイン</t>
    </rPh>
    <rPh sb="3" eb="5">
      <t>インサツ</t>
    </rPh>
    <rPh sb="7" eb="10">
      <t>イリョウショウ</t>
    </rPh>
    <rPh sb="11" eb="13">
      <t>フウニュウ</t>
    </rPh>
    <phoneticPr fontId="2"/>
  </si>
  <si>
    <t>・12月に作業発生</t>
    <rPh sb="3" eb="4">
      <t>ガツ</t>
    </rPh>
    <phoneticPr fontId="2"/>
  </si>
  <si>
    <t>医療証の破棄</t>
    <rPh sb="0" eb="3">
      <t>イリョウショウ</t>
    </rPh>
    <rPh sb="4" eb="6">
      <t>ハキ</t>
    </rPh>
    <phoneticPr fontId="2"/>
  </si>
  <si>
    <t>使用不可となった医療証の破棄（シュレッダー等）</t>
    <rPh sb="0" eb="4">
      <t>シヨウフカ</t>
    </rPh>
    <rPh sb="8" eb="11">
      <t>イリョウショウ</t>
    </rPh>
    <rPh sb="12" eb="14">
      <t>ハキ</t>
    </rPh>
    <rPh sb="21" eb="22">
      <t>トウ</t>
    </rPh>
    <phoneticPr fontId="2"/>
  </si>
  <si>
    <t>・1月に作業発生</t>
    <rPh sb="2" eb="3">
      <t>ガツ</t>
    </rPh>
    <phoneticPr fontId="2"/>
  </si>
  <si>
    <t>年齢到達申請書引き抜き</t>
    <rPh sb="0" eb="7">
      <t>ネンレイトウタツシンセイショ</t>
    </rPh>
    <rPh sb="7" eb="8">
      <t>ヒ</t>
    </rPh>
    <rPh sb="9" eb="10">
      <t>ヌ</t>
    </rPh>
    <phoneticPr fontId="2"/>
  </si>
  <si>
    <t>年齢到達により受給資格喪失となった受給者の申請書を、作業室より引き抜く
・引き抜き後、①スペースの余裕が生まれたボックスを詰める作業を行い、②ボックスに記載の児扶番号を書き換える</t>
    <rPh sb="0" eb="4">
      <t>ネンレイトウタツ</t>
    </rPh>
    <rPh sb="7" eb="13">
      <t>ジュキュウシカクソウシツ</t>
    </rPh>
    <rPh sb="17" eb="20">
      <t>ジュキュウシャ</t>
    </rPh>
    <rPh sb="21" eb="24">
      <t>シンセイショ</t>
    </rPh>
    <rPh sb="26" eb="29">
      <t>サギョウシツ</t>
    </rPh>
    <rPh sb="31" eb="32">
      <t>ヒ</t>
    </rPh>
    <rPh sb="33" eb="34">
      <t>ヌ</t>
    </rPh>
    <rPh sb="37" eb="38">
      <t>ヒ</t>
    </rPh>
    <rPh sb="39" eb="40">
      <t>ヌ</t>
    </rPh>
    <rPh sb="41" eb="42">
      <t>ゴ</t>
    </rPh>
    <rPh sb="49" eb="51">
      <t>ヨユウ</t>
    </rPh>
    <rPh sb="52" eb="53">
      <t>ウ</t>
    </rPh>
    <rPh sb="61" eb="62">
      <t>ツ</t>
    </rPh>
    <rPh sb="64" eb="66">
      <t>サギョウ</t>
    </rPh>
    <rPh sb="67" eb="68">
      <t>オコナ</t>
    </rPh>
    <rPh sb="76" eb="78">
      <t>キサイ</t>
    </rPh>
    <rPh sb="79" eb="83">
      <t>ジフバンゴウ</t>
    </rPh>
    <rPh sb="84" eb="85">
      <t>カ</t>
    </rPh>
    <rPh sb="86" eb="87">
      <t>カ</t>
    </rPh>
    <phoneticPr fontId="2"/>
  </si>
  <si>
    <t>・400件（児扶200・育成200）を想定
・年１回（５月）に作業発生
・作業時間合計約20時間程度（担当者談）</t>
    <rPh sb="4" eb="5">
      <t>ケン</t>
    </rPh>
    <rPh sb="6" eb="8">
      <t>ジフ</t>
    </rPh>
    <rPh sb="12" eb="14">
      <t>イクセイ</t>
    </rPh>
    <rPh sb="19" eb="21">
      <t>ソウテイ</t>
    </rPh>
    <rPh sb="23" eb="24">
      <t>ネン</t>
    </rPh>
    <rPh sb="25" eb="26">
      <t>カイ</t>
    </rPh>
    <rPh sb="28" eb="29">
      <t>ガツ</t>
    </rPh>
    <rPh sb="31" eb="33">
      <t>サギョウ</t>
    </rPh>
    <rPh sb="33" eb="35">
      <t>ハッセイ</t>
    </rPh>
    <rPh sb="37" eb="41">
      <t>サギョウジカン</t>
    </rPh>
    <rPh sb="41" eb="43">
      <t>ゴウケイ</t>
    </rPh>
    <rPh sb="43" eb="44">
      <t>ヤク</t>
    </rPh>
    <rPh sb="46" eb="48">
      <t>ジカン</t>
    </rPh>
    <rPh sb="48" eb="50">
      <t>テイド</t>
    </rPh>
    <rPh sb="51" eb="54">
      <t>タントウシャ</t>
    </rPh>
    <rPh sb="54" eb="55">
      <t>ダン</t>
    </rPh>
    <phoneticPr fontId="2"/>
  </si>
  <si>
    <t>特児受給者台帳並べ替え</t>
    <rPh sb="0" eb="2">
      <t>トクジ</t>
    </rPh>
    <rPh sb="2" eb="5">
      <t>ジュキュウシャ</t>
    </rPh>
    <rPh sb="5" eb="7">
      <t>ダイチョウ</t>
    </rPh>
    <rPh sb="7" eb="8">
      <t>ナラ</t>
    </rPh>
    <rPh sb="9" eb="10">
      <t>カ</t>
    </rPh>
    <phoneticPr fontId="2"/>
  </si>
  <si>
    <t>都から届いた特児の受給者台帳を、専用ボックスに保管する。</t>
    <rPh sb="0" eb="1">
      <t>ト</t>
    </rPh>
    <rPh sb="3" eb="4">
      <t>トド</t>
    </rPh>
    <rPh sb="6" eb="8">
      <t>トクジ</t>
    </rPh>
    <rPh sb="9" eb="14">
      <t>ジュキュウシャダイチョウ</t>
    </rPh>
    <rPh sb="16" eb="18">
      <t>センヨウ</t>
    </rPh>
    <rPh sb="23" eb="25">
      <t>ホカン</t>
    </rPh>
    <phoneticPr fontId="2"/>
  </si>
  <si>
    <t>・400件（児扶200・育成200）を想定
・4月上旬に職員から各種通知を受け取り、4月中旬までに封入作業を行う（4月中旬発送）</t>
    <rPh sb="4" eb="5">
      <t>ケン</t>
    </rPh>
    <rPh sb="6" eb="8">
      <t>ジフ</t>
    </rPh>
    <rPh sb="12" eb="14">
      <t>イクセイ</t>
    </rPh>
    <rPh sb="19" eb="21">
      <t>ソウテイ</t>
    </rPh>
    <rPh sb="59" eb="61">
      <t>チュウジュン</t>
    </rPh>
    <phoneticPr fontId="2"/>
  </si>
  <si>
    <t>午前・午後１回（５分×２回×２人＋責任者１人）</t>
    <rPh sb="0" eb="2">
      <t>ゴゼン</t>
    </rPh>
    <rPh sb="3" eb="5">
      <t>ゴゴ</t>
    </rPh>
    <rPh sb="6" eb="7">
      <t>カイ</t>
    </rPh>
    <rPh sb="9" eb="10">
      <t>フン</t>
    </rPh>
    <rPh sb="12" eb="13">
      <t>カイ</t>
    </rPh>
    <rPh sb="15" eb="16">
      <t>ニン</t>
    </rPh>
    <rPh sb="17" eb="19">
      <t>セキニン</t>
    </rPh>
    <rPh sb="19" eb="20">
      <t>シャ</t>
    </rPh>
    <rPh sb="21" eb="22">
      <t>ニン</t>
    </rPh>
    <phoneticPr fontId="2"/>
  </si>
  <si>
    <t>・時期未定</t>
    <rPh sb="1" eb="5">
      <t>ジキミテイ</t>
    </rPh>
    <phoneticPr fontId="2"/>
  </si>
  <si>
    <t>・窓口対応の座学説明</t>
    <rPh sb="1" eb="3">
      <t>マドグチ</t>
    </rPh>
    <rPh sb="3" eb="5">
      <t>タイオウ</t>
    </rPh>
    <rPh sb="6" eb="8">
      <t>ザガク</t>
    </rPh>
    <rPh sb="8" eb="10">
      <t>セツメイ</t>
    </rPh>
    <phoneticPr fontId="2"/>
  </si>
  <si>
    <t>４席×５分</t>
    <rPh sb="1" eb="2">
      <t>セキ</t>
    </rPh>
    <rPh sb="4" eb="5">
      <t>フン</t>
    </rPh>
    <phoneticPr fontId="2"/>
  </si>
  <si>
    <t>日に5件を想定（要端末確認2分×2件+シュレッダーのみ3件で30秒）
※期限切れのものは端末確認がないため、端末確認が必要な物は2件程度を想定。</t>
    <rPh sb="0" eb="1">
      <t>ヒ</t>
    </rPh>
    <rPh sb="3" eb="4">
      <t>ケン</t>
    </rPh>
    <rPh sb="5" eb="7">
      <t>ソウテイ</t>
    </rPh>
    <rPh sb="8" eb="9">
      <t>ヨウ</t>
    </rPh>
    <rPh sb="9" eb="11">
      <t>タンマツ</t>
    </rPh>
    <rPh sb="11" eb="13">
      <t>カクニン</t>
    </rPh>
    <rPh sb="14" eb="15">
      <t>フン</t>
    </rPh>
    <rPh sb="17" eb="18">
      <t>ケン</t>
    </rPh>
    <rPh sb="28" eb="29">
      <t>ケン</t>
    </rPh>
    <rPh sb="32" eb="33">
      <t>ビョウ</t>
    </rPh>
    <rPh sb="36" eb="39">
      <t>キゲンギ</t>
    </rPh>
    <rPh sb="44" eb="46">
      <t>タンマツ</t>
    </rPh>
    <rPh sb="46" eb="48">
      <t>カクニン</t>
    </rPh>
    <rPh sb="54" eb="56">
      <t>タンマツ</t>
    </rPh>
    <rPh sb="56" eb="58">
      <t>カクニン</t>
    </rPh>
    <rPh sb="59" eb="61">
      <t>ヒツヨウ</t>
    </rPh>
    <rPh sb="62" eb="63">
      <t>モノ</t>
    </rPh>
    <rPh sb="65" eb="68">
      <t>ケンテイド</t>
    </rPh>
    <rPh sb="69" eb="71">
      <t>ソウテイ</t>
    </rPh>
    <phoneticPr fontId="2"/>
  </si>
  <si>
    <t>300件程度を想定。2分×300件。</t>
    <phoneticPr fontId="2"/>
  </si>
  <si>
    <t>1枚(4人分)1.5分×250枚</t>
    <rPh sb="1" eb="2">
      <t>マイ</t>
    </rPh>
    <rPh sb="4" eb="6">
      <t>ニンブン</t>
    </rPh>
    <rPh sb="10" eb="11">
      <t>フン</t>
    </rPh>
    <rPh sb="15" eb="16">
      <t>マイ</t>
    </rPh>
    <phoneticPr fontId="2"/>
  </si>
  <si>
    <t>1枚(4人分1.5分×30枚</t>
    <rPh sb="1" eb="2">
      <t>マイ</t>
    </rPh>
    <rPh sb="4" eb="6">
      <t>ニンブン</t>
    </rPh>
    <rPh sb="9" eb="10">
      <t>フン</t>
    </rPh>
    <rPh sb="13" eb="14">
      <t>マイ</t>
    </rPh>
    <phoneticPr fontId="2"/>
  </si>
  <si>
    <t>100件程度を想定。2分×100件</t>
    <rPh sb="3" eb="4">
      <t>ケン</t>
    </rPh>
    <rPh sb="4" eb="6">
      <t>テイド</t>
    </rPh>
    <rPh sb="7" eb="9">
      <t>ソウテイ</t>
    </rPh>
    <rPh sb="11" eb="12">
      <t>フン</t>
    </rPh>
    <rPh sb="16" eb="17">
      <t>ケン</t>
    </rPh>
    <phoneticPr fontId="2"/>
  </si>
  <si>
    <t>✕</t>
    <phoneticPr fontId="2"/>
  </si>
  <si>
    <t>・並び替え及び状況確認作業（約1,200件）
・5月2週目から3週目（約10営業日）で行う</t>
    <rPh sb="1" eb="2">
      <t>ナラ</t>
    </rPh>
    <rPh sb="3" eb="4">
      <t>カ</t>
    </rPh>
    <rPh sb="5" eb="6">
      <t>オヨ</t>
    </rPh>
    <rPh sb="7" eb="9">
      <t>ジョウキョウ</t>
    </rPh>
    <rPh sb="9" eb="11">
      <t>カクニン</t>
    </rPh>
    <rPh sb="11" eb="13">
      <t>サギョウ</t>
    </rPh>
    <rPh sb="14" eb="15">
      <t>ヤク</t>
    </rPh>
    <rPh sb="20" eb="21">
      <t>ケン</t>
    </rPh>
    <rPh sb="25" eb="26">
      <t>ガツ</t>
    </rPh>
    <rPh sb="27" eb="29">
      <t>シュウメ</t>
    </rPh>
    <rPh sb="32" eb="34">
      <t>シュウメ</t>
    </rPh>
    <rPh sb="35" eb="36">
      <t>ヤク</t>
    </rPh>
    <rPh sb="38" eb="41">
      <t>エイギョウビ</t>
    </rPh>
    <phoneticPr fontId="2"/>
  </si>
  <si>
    <t>・必要書類の確認及び封入作業（約1,200件）
・5月4週目（約1~3営業日）で行う</t>
    <rPh sb="1" eb="3">
      <t>ヒツヨウ</t>
    </rPh>
    <rPh sb="3" eb="5">
      <t>ショルイ</t>
    </rPh>
    <rPh sb="6" eb="8">
      <t>カクニン</t>
    </rPh>
    <rPh sb="8" eb="9">
      <t>オヨ</t>
    </rPh>
    <rPh sb="10" eb="12">
      <t>フウニュウ</t>
    </rPh>
    <rPh sb="12" eb="14">
      <t>サギョウ</t>
    </rPh>
    <phoneticPr fontId="2"/>
  </si>
  <si>
    <t>・発送予定件数（約1,200件）を想定
・8月（約5営業日）で行う</t>
    <rPh sb="1" eb="3">
      <t>ハッソウ</t>
    </rPh>
    <rPh sb="3" eb="5">
      <t>ヨテイ</t>
    </rPh>
    <rPh sb="5" eb="7">
      <t>ケンスウ</t>
    </rPh>
    <rPh sb="17" eb="19">
      <t>ソウテイ</t>
    </rPh>
    <rPh sb="22" eb="23">
      <t>ガツ</t>
    </rPh>
    <phoneticPr fontId="2"/>
  </si>
  <si>
    <t>・発送予定件数（約1,200件）を想定
・7月上旬～中旬の２～３週間程度で行う</t>
    <rPh sb="1" eb="3">
      <t>ハッソウ</t>
    </rPh>
    <rPh sb="3" eb="5">
      <t>ヨテイ</t>
    </rPh>
    <rPh sb="5" eb="7">
      <t>ケンスウ</t>
    </rPh>
    <rPh sb="17" eb="19">
      <t>ソウテイ</t>
    </rPh>
    <rPh sb="22" eb="23">
      <t>ガツ</t>
    </rPh>
    <rPh sb="23" eb="25">
      <t>ジョウジュン</t>
    </rPh>
    <rPh sb="26" eb="28">
      <t>チュウジュン</t>
    </rPh>
    <rPh sb="32" eb="34">
      <t>シュウカン</t>
    </rPh>
    <rPh sb="34" eb="36">
      <t>テイド</t>
    </rPh>
    <phoneticPr fontId="2"/>
  </si>
  <si>
    <t>・発送予定件数（約1,200件）を想定
・6-4終了後、１～２営業日で行う</t>
    <rPh sb="1" eb="3">
      <t>ハッソウ</t>
    </rPh>
    <rPh sb="3" eb="5">
      <t>ヨテイ</t>
    </rPh>
    <rPh sb="5" eb="7">
      <t>ケンスウ</t>
    </rPh>
    <rPh sb="17" eb="19">
      <t>ソウテイ</t>
    </rPh>
    <rPh sb="24" eb="27">
      <t>シュウリョウゴ</t>
    </rPh>
    <rPh sb="31" eb="34">
      <t>エイギョウビ</t>
    </rPh>
    <rPh sb="35" eb="36">
      <t>オコナ</t>
    </rPh>
    <phoneticPr fontId="2"/>
  </si>
  <si>
    <t>・発送予定件数（約1,200件）を想定
※提出期間で8割、次月に約1.5割、
　 以降毎月7件想定(端数は提出期間で調整）
・現況判定バッチ処理日までに確認を行う</t>
    <rPh sb="1" eb="3">
      <t>ハッソウ</t>
    </rPh>
    <rPh sb="3" eb="5">
      <t>ヨテイ</t>
    </rPh>
    <rPh sb="5" eb="7">
      <t>ケンスウ</t>
    </rPh>
    <rPh sb="17" eb="19">
      <t>ソウテイ</t>
    </rPh>
    <rPh sb="21" eb="23">
      <t>テイシュツ</t>
    </rPh>
    <rPh sb="23" eb="25">
      <t>キカン</t>
    </rPh>
    <rPh sb="27" eb="28">
      <t>ワリ</t>
    </rPh>
    <rPh sb="29" eb="30">
      <t>ツギ</t>
    </rPh>
    <rPh sb="30" eb="31">
      <t>ツキ</t>
    </rPh>
    <rPh sb="32" eb="33">
      <t>ヤク</t>
    </rPh>
    <rPh sb="36" eb="37">
      <t>ワリ</t>
    </rPh>
    <rPh sb="41" eb="43">
      <t>イコウ</t>
    </rPh>
    <rPh sb="43" eb="45">
      <t>マイツキ</t>
    </rPh>
    <rPh sb="46" eb="47">
      <t>ケン</t>
    </rPh>
    <rPh sb="47" eb="49">
      <t>ソウテイ</t>
    </rPh>
    <rPh sb="50" eb="52">
      <t>ハスウ</t>
    </rPh>
    <rPh sb="53" eb="57">
      <t>テイシュツキカン</t>
    </rPh>
    <rPh sb="58" eb="60">
      <t>チョウセイ</t>
    </rPh>
    <rPh sb="63" eb="65">
      <t>ゲンキョウ</t>
    </rPh>
    <rPh sb="65" eb="67">
      <t>ハンテイ</t>
    </rPh>
    <rPh sb="70" eb="72">
      <t>ショリ</t>
    </rPh>
    <rPh sb="72" eb="73">
      <t>ニチ</t>
    </rPh>
    <rPh sb="76" eb="78">
      <t>カクニン</t>
    </rPh>
    <rPh sb="79" eb="80">
      <t>オコナ</t>
    </rPh>
    <phoneticPr fontId="2"/>
  </si>
  <si>
    <t>現況届に同封する封筒にマーカーを引く</t>
    <rPh sb="0" eb="3">
      <t>ゲンキョウトドケ</t>
    </rPh>
    <rPh sb="4" eb="6">
      <t>ドウフウ</t>
    </rPh>
    <rPh sb="8" eb="10">
      <t>フウトウ</t>
    </rPh>
    <rPh sb="16" eb="17">
      <t>ヒ</t>
    </rPh>
    <phoneticPr fontId="2"/>
  </si>
  <si>
    <t>・5月に作業発生</t>
    <rPh sb="2" eb="3">
      <t>ガツ</t>
    </rPh>
    <rPh sb="4" eb="6">
      <t>サギョウ</t>
    </rPh>
    <rPh sb="6" eb="8">
      <t>ハッセイ</t>
    </rPh>
    <phoneticPr fontId="2"/>
  </si>
  <si>
    <t>現況届発送準備（特児）</t>
    <rPh sb="0" eb="3">
      <t>ゲンキョウトドケ</t>
    </rPh>
    <rPh sb="3" eb="5">
      <t>ハッソウ</t>
    </rPh>
    <rPh sb="5" eb="7">
      <t>ジュンビ</t>
    </rPh>
    <rPh sb="8" eb="10">
      <t>トクジ</t>
    </rPh>
    <phoneticPr fontId="2"/>
  </si>
  <si>
    <t>・窓口対応時の補足説明等で約１週間程度通常窓口（１人当たり２０件×５人を想定）において＋３分を想定</t>
    <rPh sb="13" eb="14">
      <t>ヤク</t>
    </rPh>
    <rPh sb="15" eb="17">
      <t>シュウカン</t>
    </rPh>
    <rPh sb="17" eb="19">
      <t>テイド</t>
    </rPh>
    <rPh sb="25" eb="26">
      <t>ニン</t>
    </rPh>
    <rPh sb="26" eb="27">
      <t>ア</t>
    </rPh>
    <rPh sb="31" eb="32">
      <t>ケン</t>
    </rPh>
    <rPh sb="34" eb="35">
      <t>ニン</t>
    </rPh>
    <rPh sb="36" eb="38">
      <t>ソウテイ</t>
    </rPh>
    <phoneticPr fontId="2"/>
  </si>
  <si>
    <t>住基異動により消滅・別監及び在留期限切れ、児童死亡の事由があった受給者の状況を示したリストをもとに、①住基状況を確認して、②必要に応じて入力もしくは案内を送付（J案内）</t>
    <rPh sb="7" eb="9">
      <t>ショウメツ</t>
    </rPh>
    <rPh sb="12" eb="13">
      <t>オヨ</t>
    </rPh>
    <rPh sb="26" eb="28">
      <t>ジユウ</t>
    </rPh>
    <rPh sb="32" eb="35">
      <t>ジュキュウシャ</t>
    </rPh>
    <rPh sb="36" eb="38">
      <t>ジョウキョウ</t>
    </rPh>
    <rPh sb="39" eb="40">
      <t>シメ</t>
    </rPh>
    <rPh sb="51" eb="53">
      <t>ジュウキ</t>
    </rPh>
    <rPh sb="53" eb="55">
      <t>ジョウキョウ</t>
    </rPh>
    <rPh sb="56" eb="58">
      <t>カクニン</t>
    </rPh>
    <rPh sb="62" eb="64">
      <t>ヒツヨウ</t>
    </rPh>
    <rPh sb="65" eb="66">
      <t>オウ</t>
    </rPh>
    <rPh sb="68" eb="70">
      <t>ニュウリョク</t>
    </rPh>
    <rPh sb="74" eb="76">
      <t>アンナイ</t>
    </rPh>
    <rPh sb="77" eb="79">
      <t>ソウフ</t>
    </rPh>
    <rPh sb="81" eb="83">
      <t>アンナイ</t>
    </rPh>
    <phoneticPr fontId="2"/>
  </si>
  <si>
    <t>・1-3や何らかを事由によって、児童手当の支給を一時停止（差止）している受給者のリスト（職員作成）をもとに、状況を確認する</t>
    <rPh sb="5" eb="6">
      <t>ナン</t>
    </rPh>
    <rPh sb="9" eb="11">
      <t>ジユウ</t>
    </rPh>
    <rPh sb="16" eb="20">
      <t>ジドウテアテ</t>
    </rPh>
    <rPh sb="21" eb="23">
      <t>シキュウ</t>
    </rPh>
    <rPh sb="24" eb="28">
      <t>イチジテイシ</t>
    </rPh>
    <rPh sb="29" eb="31">
      <t>サシドメ</t>
    </rPh>
    <rPh sb="36" eb="39">
      <t>ジュキュウシャ</t>
    </rPh>
    <rPh sb="44" eb="46">
      <t>ショクイン</t>
    </rPh>
    <rPh sb="46" eb="48">
      <t>サクセイ</t>
    </rPh>
    <rPh sb="54" eb="56">
      <t>ジョウキョウ</t>
    </rPh>
    <rPh sb="57" eb="59">
      <t>カクニン</t>
    </rPh>
    <phoneticPr fontId="2"/>
  </si>
  <si>
    <t>・対象者（約900件）を想定
・6月末から7月初頭（約7営業日）で行う</t>
    <rPh sb="1" eb="3">
      <t>タイショウ</t>
    </rPh>
    <rPh sb="3" eb="4">
      <t>シャ</t>
    </rPh>
    <rPh sb="5" eb="6">
      <t>ヤク</t>
    </rPh>
    <rPh sb="9" eb="10">
      <t>ケン</t>
    </rPh>
    <rPh sb="12" eb="14">
      <t>ソウテイ</t>
    </rPh>
    <rPh sb="17" eb="18">
      <t>ガツ</t>
    </rPh>
    <rPh sb="18" eb="19">
      <t>マツ</t>
    </rPh>
    <rPh sb="22" eb="23">
      <t>ガツ</t>
    </rPh>
    <rPh sb="23" eb="25">
      <t>ショトウ</t>
    </rPh>
    <phoneticPr fontId="2"/>
  </si>
  <si>
    <t>9月から10月にかけて実施
約1,000件を想定</t>
    <rPh sb="1" eb="2">
      <t>ガツ</t>
    </rPh>
    <rPh sb="6" eb="7">
      <t>ガツ</t>
    </rPh>
    <rPh sb="11" eb="13">
      <t>ジッシ</t>
    </rPh>
    <rPh sb="14" eb="15">
      <t>ヤク</t>
    </rPh>
    <rPh sb="20" eb="21">
      <t>ケン</t>
    </rPh>
    <rPh sb="22" eb="24">
      <t>ソウテイ</t>
    </rPh>
    <phoneticPr fontId="2"/>
  </si>
  <si>
    <t>・2,500件を想定
・4月上旬に職員から各種通知を受け取り、4月中旬までに封入作業を行う（4月下旬発送）</t>
    <rPh sb="6" eb="7">
      <t>ケン</t>
    </rPh>
    <rPh sb="8" eb="10">
      <t>ソウテイ</t>
    </rPh>
    <rPh sb="48" eb="50">
      <t>ゲジュン</t>
    </rPh>
    <phoneticPr fontId="2"/>
  </si>
  <si>
    <r>
      <rPr>
        <sz val="11"/>
        <color rgb="FFFF0000"/>
        <rFont val="Meiryo UI"/>
        <family val="3"/>
        <charset val="128"/>
      </rPr>
      <t>【チャレンジ就労に依頼する予定だが、念のために計上】</t>
    </r>
    <r>
      <rPr>
        <sz val="11"/>
        <color theme="1"/>
        <rFont val="Meiryo UI"/>
        <family val="3"/>
        <charset val="128"/>
      </rPr>
      <t xml:space="preserve">
・職員が印刷した各種通知を確認
・三つ折り機で三つ折り処理
・欠字OV対象者の通知を補記
・通知書類の封入
その他、発送における補助作業等</t>
    </r>
    <rPh sb="6" eb="8">
      <t>シュウロウ</t>
    </rPh>
    <rPh sb="9" eb="11">
      <t>イライ</t>
    </rPh>
    <rPh sb="13" eb="15">
      <t>ヨテイ</t>
    </rPh>
    <rPh sb="18" eb="19">
      <t>ネン</t>
    </rPh>
    <rPh sb="23" eb="25">
      <t>ケイジョウ</t>
    </rPh>
    <rPh sb="28" eb="30">
      <t>ショクイン</t>
    </rPh>
    <rPh sb="31" eb="33">
      <t>インサツ</t>
    </rPh>
    <rPh sb="35" eb="39">
      <t>カクシュツウチ</t>
    </rPh>
    <rPh sb="40" eb="42">
      <t>カクニン</t>
    </rPh>
    <rPh sb="44" eb="45">
      <t>ミ</t>
    </rPh>
    <rPh sb="46" eb="47">
      <t>オ</t>
    </rPh>
    <rPh sb="48" eb="49">
      <t>キ</t>
    </rPh>
    <rPh sb="50" eb="51">
      <t>ミ</t>
    </rPh>
    <rPh sb="52" eb="53">
      <t>オ</t>
    </rPh>
    <rPh sb="54" eb="56">
      <t>ショリ</t>
    </rPh>
    <rPh sb="58" eb="60">
      <t>ケツジ</t>
    </rPh>
    <rPh sb="62" eb="65">
      <t>タイショウシャ</t>
    </rPh>
    <rPh sb="66" eb="68">
      <t>ツウチ</t>
    </rPh>
    <rPh sb="69" eb="71">
      <t>ホキ</t>
    </rPh>
    <rPh sb="73" eb="77">
      <t>ツウチショルイ</t>
    </rPh>
    <rPh sb="78" eb="80">
      <t>フウニュウ</t>
    </rPh>
    <rPh sb="83" eb="84">
      <t>ホカ</t>
    </rPh>
    <rPh sb="85" eb="87">
      <t>ハッソウ</t>
    </rPh>
    <rPh sb="91" eb="95">
      <t>ホジョサギョウ</t>
    </rPh>
    <rPh sb="95" eb="96">
      <t>ナド</t>
    </rPh>
    <phoneticPr fontId="2"/>
  </si>
  <si>
    <t>✕</t>
    <phoneticPr fontId="2"/>
  </si>
  <si>
    <r>
      <rPr>
        <sz val="11"/>
        <color rgb="FFFF0000"/>
        <rFont val="Meiryo UI"/>
        <family val="3"/>
        <charset val="128"/>
      </rPr>
      <t>【職員が対応予定】</t>
    </r>
    <r>
      <rPr>
        <sz val="11"/>
        <color theme="1"/>
        <rFont val="Meiryo UI"/>
        <family val="3"/>
        <charset val="128"/>
      </rPr>
      <t xml:space="preserve">
封緘が終わった封筒を3局ごとに数え、区内特に出来るものはキャラメル包みを行う。
※年次担当職員が指示出しを行うので、手を動かすイメージ</t>
    </r>
    <rPh sb="1" eb="3">
      <t>ショクイン</t>
    </rPh>
    <rPh sb="4" eb="6">
      <t>タイオウ</t>
    </rPh>
    <rPh sb="6" eb="8">
      <t>ヨテイ</t>
    </rPh>
    <rPh sb="10" eb="12">
      <t>フウカン</t>
    </rPh>
    <rPh sb="13" eb="14">
      <t>オ</t>
    </rPh>
    <rPh sb="17" eb="19">
      <t>フウトウ</t>
    </rPh>
    <rPh sb="21" eb="22">
      <t>キョク</t>
    </rPh>
    <rPh sb="25" eb="26">
      <t>カゾ</t>
    </rPh>
    <rPh sb="28" eb="30">
      <t>クナイ</t>
    </rPh>
    <rPh sb="30" eb="31">
      <t>トク</t>
    </rPh>
    <rPh sb="32" eb="34">
      <t>デキ</t>
    </rPh>
    <rPh sb="43" eb="44">
      <t>ヅツ</t>
    </rPh>
    <rPh sb="46" eb="47">
      <t>オコナ</t>
    </rPh>
    <rPh sb="51" eb="55">
      <t>ネンジタントウ</t>
    </rPh>
    <rPh sb="55" eb="57">
      <t>ショクイン</t>
    </rPh>
    <rPh sb="58" eb="60">
      <t>シジ</t>
    </rPh>
    <rPh sb="60" eb="61">
      <t>ダ</t>
    </rPh>
    <rPh sb="63" eb="64">
      <t>オコナ</t>
    </rPh>
    <rPh sb="68" eb="69">
      <t>テ</t>
    </rPh>
    <rPh sb="70" eb="71">
      <t>ウゴ</t>
    </rPh>
    <phoneticPr fontId="2"/>
  </si>
  <si>
    <t>【職員が対応予定】</t>
    <rPh sb="1" eb="3">
      <t>ショクイン</t>
    </rPh>
    <rPh sb="4" eb="6">
      <t>タイオウ</t>
    </rPh>
    <rPh sb="6" eb="8">
      <t>ヨテイ</t>
    </rPh>
    <phoneticPr fontId="2"/>
  </si>
  <si>
    <t>・当日届いた書類に日付印を押す
・保留書類：保留カード・申請書と併せる
・J案内中の書類→J案内と合わせる　等</t>
    <rPh sb="1" eb="3">
      <t>トウジツ</t>
    </rPh>
    <rPh sb="3" eb="4">
      <t>トド</t>
    </rPh>
    <rPh sb="6" eb="8">
      <t>ショルイ</t>
    </rPh>
    <rPh sb="9" eb="12">
      <t>ヒヅケイン</t>
    </rPh>
    <rPh sb="13" eb="14">
      <t>オ</t>
    </rPh>
    <rPh sb="17" eb="19">
      <t>ホリュウ</t>
    </rPh>
    <rPh sb="19" eb="21">
      <t>ショルイ</t>
    </rPh>
    <rPh sb="22" eb="24">
      <t>ホリュウ</t>
    </rPh>
    <rPh sb="28" eb="31">
      <t>シンセイショ</t>
    </rPh>
    <rPh sb="32" eb="33">
      <t>アワ</t>
    </rPh>
    <rPh sb="38" eb="41">
      <t>アンナイチュウ</t>
    </rPh>
    <rPh sb="42" eb="44">
      <t>ショルイ</t>
    </rPh>
    <rPh sb="46" eb="48">
      <t>アンナイ</t>
    </rPh>
    <rPh sb="49" eb="50">
      <t>ア</t>
    </rPh>
    <rPh sb="54" eb="55">
      <t>ナド</t>
    </rPh>
    <phoneticPr fontId="2"/>
  </si>
  <si>
    <t>以下の分類に仕分け、適宜処理をする。
・医療証返戻→別項目に記載の通り処理
・現金申請→1件ずつ緑クリアファイルに入れて途中ボックス最上段へ
・現金申請の保留解除書類→E棚内保留ボックスから対象の申請書類を抜き出し、一緒にして途中ボックス最上段へ
・変更/再交付申請→1件ずつ白クリアファイルに入れてN棚内ボックスへ
・柔整申請書→A棚内処理待ちボックスへ
・その他→各担当者へ</t>
    <rPh sb="0" eb="2">
      <t>イカ</t>
    </rPh>
    <rPh sb="3" eb="5">
      <t>ブンルイ</t>
    </rPh>
    <rPh sb="6" eb="8">
      <t>シワ</t>
    </rPh>
    <rPh sb="10" eb="12">
      <t>テキギ</t>
    </rPh>
    <rPh sb="12" eb="14">
      <t>ショリ</t>
    </rPh>
    <rPh sb="20" eb="25">
      <t>イリョウショウヘンレイ</t>
    </rPh>
    <rPh sb="26" eb="29">
      <t>ベツコウモク</t>
    </rPh>
    <rPh sb="30" eb="32">
      <t>キサイ</t>
    </rPh>
    <rPh sb="33" eb="34">
      <t>トオ</t>
    </rPh>
    <rPh sb="35" eb="37">
      <t>ショリ</t>
    </rPh>
    <rPh sb="39" eb="41">
      <t>ゲンキン</t>
    </rPh>
    <rPh sb="41" eb="43">
      <t>シンセイ</t>
    </rPh>
    <rPh sb="45" eb="46">
      <t>ケン</t>
    </rPh>
    <rPh sb="48" eb="49">
      <t>ミドリ</t>
    </rPh>
    <rPh sb="57" eb="58">
      <t>イ</t>
    </rPh>
    <rPh sb="60" eb="62">
      <t>トチュウ</t>
    </rPh>
    <rPh sb="66" eb="69">
      <t>サイジョウダン</t>
    </rPh>
    <rPh sb="72" eb="74">
      <t>ゲンキン</t>
    </rPh>
    <rPh sb="74" eb="76">
      <t>シンセイ</t>
    </rPh>
    <rPh sb="77" eb="81">
      <t>ホリュウカイジョ</t>
    </rPh>
    <rPh sb="81" eb="83">
      <t>ショルイ</t>
    </rPh>
    <rPh sb="85" eb="86">
      <t>ダナ</t>
    </rPh>
    <rPh sb="86" eb="87">
      <t>ナイ</t>
    </rPh>
    <rPh sb="87" eb="89">
      <t>ホリュウ</t>
    </rPh>
    <rPh sb="95" eb="97">
      <t>タイショウ</t>
    </rPh>
    <rPh sb="98" eb="102">
      <t>シンセイショルイ</t>
    </rPh>
    <rPh sb="103" eb="104">
      <t>ヌ</t>
    </rPh>
    <rPh sb="105" eb="106">
      <t>ダ</t>
    </rPh>
    <rPh sb="108" eb="110">
      <t>イッショ</t>
    </rPh>
    <rPh sb="125" eb="127">
      <t>ヘンコウ</t>
    </rPh>
    <rPh sb="128" eb="133">
      <t>サイコウフシンセイ</t>
    </rPh>
    <rPh sb="135" eb="136">
      <t>ケン</t>
    </rPh>
    <rPh sb="138" eb="139">
      <t>シロ</t>
    </rPh>
    <rPh sb="147" eb="148">
      <t>イ</t>
    </rPh>
    <rPh sb="151" eb="152">
      <t>ダナ</t>
    </rPh>
    <rPh sb="152" eb="153">
      <t>ナイ</t>
    </rPh>
    <rPh sb="160" eb="165">
      <t>ジュウセイシンセイショ</t>
    </rPh>
    <rPh sb="167" eb="169">
      <t>ダナナイ</t>
    </rPh>
    <rPh sb="169" eb="172">
      <t>ショリマ</t>
    </rPh>
    <rPh sb="182" eb="183">
      <t>タ</t>
    </rPh>
    <rPh sb="184" eb="188">
      <t>カクタントウシャ</t>
    </rPh>
    <phoneticPr fontId="1"/>
  </si>
  <si>
    <t>有効期間外のもの→シュレッダー
有効期間内のもの→端末を確認してからシュレッダー
（住変・保護変前の証など、有効期間内の新しい内容のものが手元にあると想定される場合はシュレッダー可、なぜ返戻されてて来たのか不明な場合は職員確認）</t>
    <rPh sb="0" eb="4">
      <t>ユウコウキカン</t>
    </rPh>
    <rPh sb="4" eb="5">
      <t>ガイ</t>
    </rPh>
    <rPh sb="16" eb="21">
      <t>ユウコウキカンナイ</t>
    </rPh>
    <rPh sb="25" eb="27">
      <t>タンマツ</t>
    </rPh>
    <rPh sb="28" eb="30">
      <t>カクニン</t>
    </rPh>
    <rPh sb="42" eb="44">
      <t>ジュウヘン</t>
    </rPh>
    <rPh sb="45" eb="47">
      <t>ホゴ</t>
    </rPh>
    <rPh sb="47" eb="48">
      <t>ヘン</t>
    </rPh>
    <rPh sb="48" eb="49">
      <t>マエ</t>
    </rPh>
    <rPh sb="50" eb="51">
      <t>ショウ</t>
    </rPh>
    <rPh sb="54" eb="59">
      <t>ユウコウキカンナイ</t>
    </rPh>
    <rPh sb="60" eb="61">
      <t>アタラ</t>
    </rPh>
    <rPh sb="69" eb="71">
      <t>テモト</t>
    </rPh>
    <rPh sb="75" eb="77">
      <t>ソウテイ</t>
    </rPh>
    <rPh sb="80" eb="82">
      <t>バアイ</t>
    </rPh>
    <rPh sb="89" eb="90">
      <t>カ</t>
    </rPh>
    <rPh sb="93" eb="95">
      <t>ヘンレイ</t>
    </rPh>
    <rPh sb="99" eb="100">
      <t>キ</t>
    </rPh>
    <rPh sb="103" eb="105">
      <t>フメイ</t>
    </rPh>
    <rPh sb="106" eb="108">
      <t>バアイ</t>
    </rPh>
    <rPh sb="109" eb="113">
      <t>ショクインカクニン</t>
    </rPh>
    <phoneticPr fontId="1"/>
  </si>
  <si>
    <t>・届いた書類の裏面に日付印を押す
・保留書類→保留カード・申請書と合わせる
・A案内中の書類→A案内と合わせる
・台帳依頼or回答→受領印押して担当へ
・赤塚からの交換便→要入力か確認し、各BOXへ収納</t>
    <rPh sb="1" eb="2">
      <t>トド</t>
    </rPh>
    <rPh sb="4" eb="6">
      <t>ショルイ</t>
    </rPh>
    <rPh sb="7" eb="9">
      <t>リメン</t>
    </rPh>
    <rPh sb="10" eb="13">
      <t>ヒヅケイン</t>
    </rPh>
    <rPh sb="14" eb="15">
      <t>オ</t>
    </rPh>
    <rPh sb="18" eb="20">
      <t>ホリュウ</t>
    </rPh>
    <rPh sb="20" eb="22">
      <t>ショルイ</t>
    </rPh>
    <rPh sb="23" eb="25">
      <t>ホリュウ</t>
    </rPh>
    <rPh sb="29" eb="32">
      <t>シンセイショ</t>
    </rPh>
    <rPh sb="33" eb="34">
      <t>アワ</t>
    </rPh>
    <rPh sb="40" eb="43">
      <t>アンナイチュウ</t>
    </rPh>
    <rPh sb="44" eb="46">
      <t>ショルイ</t>
    </rPh>
    <rPh sb="48" eb="50">
      <t>アンナイ</t>
    </rPh>
    <rPh sb="51" eb="52">
      <t>ア</t>
    </rPh>
    <rPh sb="57" eb="61">
      <t>ダイチョウイライ</t>
    </rPh>
    <rPh sb="63" eb="65">
      <t>カイトウ</t>
    </rPh>
    <rPh sb="66" eb="69">
      <t>ジュリョウイン</t>
    </rPh>
    <rPh sb="69" eb="70">
      <t>オ</t>
    </rPh>
    <rPh sb="72" eb="74">
      <t>タントウ</t>
    </rPh>
    <rPh sb="77" eb="79">
      <t>アカツカ</t>
    </rPh>
    <rPh sb="82" eb="84">
      <t>コウカン</t>
    </rPh>
    <rPh sb="84" eb="85">
      <t>ビン</t>
    </rPh>
    <rPh sb="86" eb="89">
      <t>ヨウニュウリョク</t>
    </rPh>
    <rPh sb="90" eb="92">
      <t>カクニン</t>
    </rPh>
    <rPh sb="94" eb="95">
      <t>カク</t>
    </rPh>
    <rPh sb="99" eb="101">
      <t>シュウノウ</t>
    </rPh>
    <phoneticPr fontId="2"/>
  </si>
  <si>
    <r>
      <t>日に1</t>
    </r>
    <r>
      <rPr>
        <sz val="11"/>
        <rFont val="Meiryo UI"/>
        <family val="3"/>
        <charset val="128"/>
      </rPr>
      <t>0</t>
    </r>
    <r>
      <rPr>
        <sz val="11"/>
        <color theme="1"/>
        <rFont val="Meiryo UI"/>
        <family val="3"/>
        <charset val="128"/>
      </rPr>
      <t>件（平均12分×10件）を想定</t>
    </r>
    <rPh sb="0" eb="1">
      <t>ヒ</t>
    </rPh>
    <rPh sb="4" eb="5">
      <t>ケン</t>
    </rPh>
    <rPh sb="6" eb="8">
      <t>ヘイキン</t>
    </rPh>
    <rPh sb="10" eb="11">
      <t>フン</t>
    </rPh>
    <rPh sb="14" eb="15">
      <t>ケン</t>
    </rPh>
    <rPh sb="17" eb="19">
      <t>ソウテイ</t>
    </rPh>
    <phoneticPr fontId="2"/>
  </si>
  <si>
    <t>日に８件（平均8分×8件）を想定</t>
    <rPh sb="0" eb="1">
      <t>ヒ</t>
    </rPh>
    <rPh sb="3" eb="4">
      <t>ケン</t>
    </rPh>
    <rPh sb="5" eb="7">
      <t>ヘイキン</t>
    </rPh>
    <rPh sb="8" eb="9">
      <t>フン</t>
    </rPh>
    <rPh sb="11" eb="12">
      <t>ケン</t>
    </rPh>
    <rPh sb="14" eb="16">
      <t>ソウテイ</t>
    </rPh>
    <phoneticPr fontId="2"/>
  </si>
  <si>
    <t>・月平均を計上（全体の約30％）
・１日当たりの標準処理件数：約12件</t>
    <rPh sb="1" eb="4">
      <t>ツキヘイキン</t>
    </rPh>
    <rPh sb="5" eb="7">
      <t>ケイジョウ</t>
    </rPh>
    <rPh sb="8" eb="10">
      <t>ゼンタイ</t>
    </rPh>
    <rPh sb="11" eb="12">
      <t>ヤク</t>
    </rPh>
    <rPh sb="19" eb="20">
      <t>ニチ</t>
    </rPh>
    <rPh sb="20" eb="21">
      <t>ア</t>
    </rPh>
    <rPh sb="24" eb="26">
      <t>ヒョウジュン</t>
    </rPh>
    <rPh sb="26" eb="28">
      <t>ショリ</t>
    </rPh>
    <rPh sb="28" eb="30">
      <t>ケンスウ</t>
    </rPh>
    <rPh sb="31" eb="32">
      <t>ヤク</t>
    </rPh>
    <rPh sb="34" eb="35">
      <t>ケン</t>
    </rPh>
    <phoneticPr fontId="2"/>
  </si>
  <si>
    <t>・月平均を計上（全体の約10％）
・１日当たりの標準処理件数：約5件</t>
    <rPh sb="1" eb="4">
      <t>ツキヘイキン</t>
    </rPh>
    <rPh sb="5" eb="7">
      <t>ケイジョウ</t>
    </rPh>
    <rPh sb="8" eb="10">
      <t>ゼンタイ</t>
    </rPh>
    <rPh sb="11" eb="12">
      <t>ヤク</t>
    </rPh>
    <phoneticPr fontId="2"/>
  </si>
  <si>
    <t>・月平均を計上（全体の約5％）
・１日当たりの標準処理件数：約2件</t>
    <rPh sb="1" eb="4">
      <t>ツキヘイキン</t>
    </rPh>
    <rPh sb="5" eb="7">
      <t>ケイジョウ</t>
    </rPh>
    <rPh sb="8" eb="10">
      <t>ゼンタイ</t>
    </rPh>
    <rPh sb="11" eb="12">
      <t>ヤク</t>
    </rPh>
    <phoneticPr fontId="2"/>
  </si>
  <si>
    <t>・月平均を計上（全体の約20％）
・１日当たりの標準処理件数：約10件</t>
    <rPh sb="1" eb="4">
      <t>ツキヘイキン</t>
    </rPh>
    <rPh sb="5" eb="7">
      <t>ケイジョウ</t>
    </rPh>
    <rPh sb="8" eb="10">
      <t>ゼンタイ</t>
    </rPh>
    <rPh sb="11" eb="12">
      <t>ヤク</t>
    </rPh>
    <phoneticPr fontId="2"/>
  </si>
  <si>
    <t>予備（その他事務）</t>
    <rPh sb="0" eb="2">
      <t>ヨビ</t>
    </rPh>
    <rPh sb="5" eb="6">
      <t>タ</t>
    </rPh>
    <rPh sb="6" eb="8">
      <t>ジム</t>
    </rPh>
    <phoneticPr fontId="2"/>
  </si>
  <si>
    <t>業務状況に応じて個別依頼する簡易的な事務</t>
    <rPh sb="0" eb="2">
      <t>ギョウム</t>
    </rPh>
    <rPh sb="2" eb="4">
      <t>ジョウキョウ</t>
    </rPh>
    <rPh sb="5" eb="6">
      <t>オウ</t>
    </rPh>
    <rPh sb="8" eb="10">
      <t>コベツ</t>
    </rPh>
    <rPh sb="10" eb="12">
      <t>イライ</t>
    </rPh>
    <rPh sb="14" eb="17">
      <t>カンイテキ</t>
    </rPh>
    <rPh sb="18" eb="20">
      <t>ジム</t>
    </rPh>
    <phoneticPr fontId="2"/>
  </si>
  <si>
    <t>１週間で8時間分を想定</t>
    <rPh sb="1" eb="3">
      <t>シュウカン</t>
    </rPh>
    <rPh sb="5" eb="7">
      <t>ジカン</t>
    </rPh>
    <rPh sb="7" eb="8">
      <t>ブン</t>
    </rPh>
    <rPh sb="9" eb="11">
      <t>ソウテイ</t>
    </rPh>
    <phoneticPr fontId="2"/>
  </si>
  <si>
    <r>
      <rPr>
        <sz val="11"/>
        <color rgb="FFFF0000"/>
        <rFont val="Meiryo UI"/>
        <family val="3"/>
        <charset val="128"/>
      </rPr>
      <t>【基本的には業務責任者・業務副責任者実施業務のため、合計から除外すること】</t>
    </r>
    <r>
      <rPr>
        <sz val="11"/>
        <color theme="1"/>
        <rFont val="Meiryo UI"/>
        <family val="3"/>
        <charset val="128"/>
      </rPr>
      <t xml:space="preserve">
窓口が４名待ち以上になった際の待機者に対する要件先行伺い・必要な対応</t>
    </r>
    <rPh sb="1" eb="4">
      <t>キホンテキ</t>
    </rPh>
    <phoneticPr fontId="2"/>
  </si>
  <si>
    <t>【業務責任者・業務副責任者実施業務のため、計上しない】</t>
    <rPh sb="21" eb="23">
      <t>ケイジョウ</t>
    </rPh>
    <phoneticPr fontId="2"/>
  </si>
  <si>
    <t>【業務責任者・業務副責任者実施業務のため、その分は計上しない】</t>
    <rPh sb="1" eb="3">
      <t>ギョウム</t>
    </rPh>
    <rPh sb="23" eb="24">
      <t>ブン</t>
    </rPh>
    <rPh sb="25" eb="27">
      <t>ケイジョウ</t>
    </rPh>
    <phoneticPr fontId="2"/>
  </si>
  <si>
    <r>
      <rPr>
        <sz val="11"/>
        <color rgb="FFFF0000"/>
        <rFont val="Meiryo UI"/>
        <family val="3"/>
        <charset val="128"/>
      </rPr>
      <t>【業務責任者・業務副責任者実施業務のため、合計から除外すること】</t>
    </r>
    <r>
      <rPr>
        <sz val="11"/>
        <color theme="1"/>
        <rFont val="Meiryo UI"/>
        <family val="3"/>
        <charset val="128"/>
      </rPr>
      <t xml:space="preserve">
・前日に窓口/〒/マイナポータルで受付した申請書類のチェック、書類まとめ作業
・チェック・まとめ作業後、受付簿ファイル（所定のExcelファイル）に入力し、申請書入力BOXに振り分ける※受付簿入力作業には、医療（新規）申請書類のチェック等作業を含む</t>
    </r>
    <rPh sb="1" eb="6">
      <t>ギョウムセキニンシャ</t>
    </rPh>
    <rPh sb="7" eb="13">
      <t>ギョウムフクセキニンシャ</t>
    </rPh>
    <rPh sb="13" eb="15">
      <t>ジッシ</t>
    </rPh>
    <rPh sb="15" eb="17">
      <t>ギョウム</t>
    </rPh>
    <rPh sb="21" eb="23">
      <t>ゴウケイ</t>
    </rPh>
    <rPh sb="25" eb="27">
      <t>ジョガイ</t>
    </rPh>
    <rPh sb="34" eb="36">
      <t>ゼンジツ</t>
    </rPh>
    <rPh sb="37" eb="39">
      <t>マドグチ</t>
    </rPh>
    <rPh sb="50" eb="52">
      <t>ウケツケ</t>
    </rPh>
    <rPh sb="54" eb="56">
      <t>シンセイ</t>
    </rPh>
    <rPh sb="56" eb="58">
      <t>ショルイ</t>
    </rPh>
    <rPh sb="64" eb="66">
      <t>ショルイ</t>
    </rPh>
    <rPh sb="69" eb="71">
      <t>サギョウ</t>
    </rPh>
    <rPh sb="81" eb="83">
      <t>サギョウ</t>
    </rPh>
    <rPh sb="83" eb="84">
      <t>ゴ</t>
    </rPh>
    <rPh sb="85" eb="88">
      <t>ウケツケボ</t>
    </rPh>
    <rPh sb="111" eb="114">
      <t>シンセイショ</t>
    </rPh>
    <rPh sb="114" eb="116">
      <t>ニュウリョク</t>
    </rPh>
    <rPh sb="120" eb="121">
      <t>フ</t>
    </rPh>
    <rPh sb="122" eb="123">
      <t>ワ</t>
    </rPh>
    <phoneticPr fontId="2"/>
  </si>
  <si>
    <t>webringsに取り込んだ柔整申請書のデータと紙の申請書の内容を照らし合わせ、間違いがないかを確認・修正する。
委託事業者がチェック後職員が一部ダブルチェック行う。</t>
    <rPh sb="9" eb="10">
      <t>ト</t>
    </rPh>
    <rPh sb="11" eb="12">
      <t>コ</t>
    </rPh>
    <rPh sb="14" eb="19">
      <t>ジュウセイシンセイショ</t>
    </rPh>
    <rPh sb="24" eb="25">
      <t>カミ</t>
    </rPh>
    <rPh sb="26" eb="29">
      <t>シンセイショ</t>
    </rPh>
    <rPh sb="30" eb="32">
      <t>ナイヨウ</t>
    </rPh>
    <rPh sb="33" eb="34">
      <t>テ</t>
    </rPh>
    <rPh sb="36" eb="37">
      <t>ア</t>
    </rPh>
    <rPh sb="40" eb="42">
      <t>マチガ</t>
    </rPh>
    <rPh sb="48" eb="50">
      <t>カクニン</t>
    </rPh>
    <rPh sb="51" eb="53">
      <t>シュウセイ</t>
    </rPh>
    <rPh sb="57" eb="62">
      <t>イタクジギョウシャ</t>
    </rPh>
    <rPh sb="67" eb="68">
      <t>ゴ</t>
    </rPh>
    <rPh sb="68" eb="70">
      <t>ショクイン</t>
    </rPh>
    <rPh sb="71" eb="73">
      <t>イチブ</t>
    </rPh>
    <rPh sb="80" eb="81">
      <t>オコナ</t>
    </rPh>
    <phoneticPr fontId="2"/>
  </si>
  <si>
    <t>△</t>
    <phoneticPr fontId="2"/>
  </si>
  <si>
    <r>
      <rPr>
        <sz val="11"/>
        <color rgb="FFFF0000"/>
        <rFont val="Meiryo UI"/>
        <family val="3"/>
        <charset val="128"/>
      </rPr>
      <t>【業務責任者・業務副責任者実施業務のため、合計から除外すること】※一旦職員がやることとして状況を見て業務責任者・副責任者の実施業務とする</t>
    </r>
    <r>
      <rPr>
        <sz val="11"/>
        <color theme="1"/>
        <rFont val="Meiryo UI"/>
        <family val="3"/>
        <charset val="128"/>
      </rPr>
      <t xml:space="preserve">
・仮受付簿と申請書の突合
・申請ごとに受付内容に不備がないか確認
・受付簿入力（無料パスは端末にメモ入力）
・不備があった際、受付者へ対応を依頼
・各申請書の仕分け
（担当に渡す、保留BOXへ収納など）</t>
    </r>
    <rPh sb="33" eb="35">
      <t>イッタン</t>
    </rPh>
    <rPh sb="35" eb="37">
      <t>ショクイン</t>
    </rPh>
    <rPh sb="45" eb="47">
      <t>ジョウキョウ</t>
    </rPh>
    <rPh sb="48" eb="49">
      <t>ミ</t>
    </rPh>
    <rPh sb="50" eb="55">
      <t>ギョウムセキニンシャ</t>
    </rPh>
    <rPh sb="56" eb="60">
      <t>フクセキニンシャ</t>
    </rPh>
    <rPh sb="61" eb="63">
      <t>ジッシ</t>
    </rPh>
    <rPh sb="63" eb="65">
      <t>ギョウム</t>
    </rPh>
    <rPh sb="70" eb="74">
      <t>カリウケツケボ</t>
    </rPh>
    <rPh sb="75" eb="78">
      <t>シンセイショ</t>
    </rPh>
    <rPh sb="79" eb="81">
      <t>トツゴウ</t>
    </rPh>
    <rPh sb="83" eb="85">
      <t>シンセイ</t>
    </rPh>
    <rPh sb="88" eb="92">
      <t>ウケツケナイヨウ</t>
    </rPh>
    <rPh sb="93" eb="95">
      <t>フビ</t>
    </rPh>
    <rPh sb="99" eb="101">
      <t>カクニン</t>
    </rPh>
    <rPh sb="103" eb="106">
      <t>ウケツケボ</t>
    </rPh>
    <rPh sb="106" eb="108">
      <t>ニュウリョク</t>
    </rPh>
    <rPh sb="109" eb="111">
      <t>ムリョウ</t>
    </rPh>
    <rPh sb="114" eb="116">
      <t>タンマツ</t>
    </rPh>
    <rPh sb="119" eb="121">
      <t>ニュウリョク</t>
    </rPh>
    <rPh sb="124" eb="126">
      <t>フビ</t>
    </rPh>
    <rPh sb="130" eb="131">
      <t>サイ</t>
    </rPh>
    <rPh sb="132" eb="135">
      <t>ウケツケシャ</t>
    </rPh>
    <rPh sb="136" eb="138">
      <t>タイオウ</t>
    </rPh>
    <rPh sb="139" eb="141">
      <t>イライ</t>
    </rPh>
    <rPh sb="143" eb="147">
      <t>カクシンセイショ</t>
    </rPh>
    <rPh sb="148" eb="150">
      <t>シワ</t>
    </rPh>
    <rPh sb="153" eb="155">
      <t>タントウ</t>
    </rPh>
    <rPh sb="156" eb="157">
      <t>ワタ</t>
    </rPh>
    <rPh sb="159" eb="161">
      <t>ホリュウ</t>
    </rPh>
    <rPh sb="165" eb="167">
      <t>シュウノウ</t>
    </rPh>
    <phoneticPr fontId="2"/>
  </si>
  <si>
    <t>内訳書入力</t>
    <rPh sb="0" eb="3">
      <t>ウチワケショ</t>
    </rPh>
    <rPh sb="3" eb="5">
      <t>ニュウリョク</t>
    </rPh>
    <phoneticPr fontId="2"/>
  </si>
  <si>
    <t>学務課から送付された対象者とレセプト画面を確認し、支出用の内訳書をエクセルに入力する。</t>
    <rPh sb="0" eb="3">
      <t>ガクムカ</t>
    </rPh>
    <rPh sb="5" eb="7">
      <t>ソウフ</t>
    </rPh>
    <rPh sb="10" eb="13">
      <t>タイショウシャ</t>
    </rPh>
    <rPh sb="18" eb="20">
      <t>ガメン</t>
    </rPh>
    <rPh sb="21" eb="23">
      <t>カクニン</t>
    </rPh>
    <rPh sb="25" eb="28">
      <t>シシュツヨウ</t>
    </rPh>
    <rPh sb="29" eb="32">
      <t>ウチワケショ</t>
    </rPh>
    <rPh sb="38" eb="40">
      <t>ニュウリョク</t>
    </rPh>
    <phoneticPr fontId="2"/>
  </si>
  <si>
    <t>・1件当たり５分×50件程度
・毎月下旬頃に実施</t>
    <rPh sb="2" eb="3">
      <t>ケン</t>
    </rPh>
    <rPh sb="3" eb="4">
      <t>ア</t>
    </rPh>
    <rPh sb="7" eb="8">
      <t>フン</t>
    </rPh>
    <rPh sb="11" eb="12">
      <t>ケン</t>
    </rPh>
    <rPh sb="12" eb="14">
      <t>テイド</t>
    </rPh>
    <rPh sb="18" eb="20">
      <t>ゲジュン</t>
    </rPh>
    <rPh sb="20" eb="21">
      <t>コロ</t>
    </rPh>
    <rPh sb="22" eb="24">
      <t>ジッシ</t>
    </rPh>
    <phoneticPr fontId="2"/>
  </si>
  <si>
    <t>現況届開封・仕分け・初期チェック（育成）</t>
    <rPh sb="0" eb="2">
      <t>ゲンキョウ</t>
    </rPh>
    <rPh sb="2" eb="3">
      <t>トドケ</t>
    </rPh>
    <rPh sb="3" eb="5">
      <t>カイフウ</t>
    </rPh>
    <rPh sb="6" eb="8">
      <t>シワ</t>
    </rPh>
    <rPh sb="10" eb="12">
      <t>ショキ</t>
    </rPh>
    <rPh sb="17" eb="19">
      <t>イクセイ</t>
    </rPh>
    <phoneticPr fontId="2"/>
  </si>
  <si>
    <t>現況届開封・仕分け・初期チェック（児扶）</t>
    <rPh sb="0" eb="2">
      <t>ゲンキョウ</t>
    </rPh>
    <rPh sb="2" eb="3">
      <t>トドケ</t>
    </rPh>
    <rPh sb="3" eb="5">
      <t>カイフウ</t>
    </rPh>
    <rPh sb="6" eb="8">
      <t>シワ</t>
    </rPh>
    <rPh sb="10" eb="12">
      <t>ショキ</t>
    </rPh>
    <rPh sb="17" eb="19">
      <t>ジフ</t>
    </rPh>
    <phoneticPr fontId="2"/>
  </si>
  <si>
    <t>現況届開封・仕分け・初期チェック（特児）</t>
    <rPh sb="0" eb="2">
      <t>ゲンキョウ</t>
    </rPh>
    <rPh sb="2" eb="3">
      <t>トドケ</t>
    </rPh>
    <rPh sb="3" eb="5">
      <t>カイフウ</t>
    </rPh>
    <rPh sb="6" eb="8">
      <t>シワ</t>
    </rPh>
    <rPh sb="10" eb="12">
      <t>ショキ</t>
    </rPh>
    <rPh sb="17" eb="19">
      <t>トクジ</t>
    </rPh>
    <phoneticPr fontId="2"/>
  </si>
  <si>
    <t>現況届開封・仕分け・初期チェック（マル親）</t>
    <rPh sb="0" eb="2">
      <t>ゲンキョウ</t>
    </rPh>
    <rPh sb="2" eb="3">
      <t>トドケ</t>
    </rPh>
    <rPh sb="3" eb="5">
      <t>カイフウ</t>
    </rPh>
    <rPh sb="6" eb="8">
      <t>シワ</t>
    </rPh>
    <rPh sb="10" eb="12">
      <t>ショキ</t>
    </rPh>
    <rPh sb="19" eb="20">
      <t>オヤ</t>
    </rPh>
    <phoneticPr fontId="2"/>
  </si>
  <si>
    <r>
      <rPr>
        <sz val="11"/>
        <color rgb="FFFF0000"/>
        <rFont val="Meiryo UI"/>
        <family val="3"/>
        <charset val="128"/>
      </rPr>
      <t>【区職員実施予定業務のため、合計から除外すること　※実際の状況を見ながら、受託事業者に依頼するか調整】</t>
    </r>
    <r>
      <rPr>
        <sz val="11"/>
        <color theme="1"/>
        <rFont val="Meiryo UI"/>
        <family val="3"/>
        <charset val="128"/>
      </rPr>
      <t xml:space="preserve">
週１回、住基情報が変更された受給者へ必要に応じて案内送付（リストは進行管理が作成）
・必要に応じて差止処理</t>
    </r>
    <rPh sb="29" eb="31">
      <t>ジョウキョウ</t>
    </rPh>
    <rPh sb="32" eb="33">
      <t>ミ</t>
    </rPh>
    <rPh sb="48" eb="50">
      <t>チョウセイ</t>
    </rPh>
    <rPh sb="52" eb="53">
      <t>シュウ</t>
    </rPh>
    <rPh sb="54" eb="55">
      <t>カイ</t>
    </rPh>
    <rPh sb="56" eb="60">
      <t>ジュウキジョウホウ</t>
    </rPh>
    <rPh sb="61" eb="63">
      <t>ヘンコウ</t>
    </rPh>
    <rPh sb="66" eb="69">
      <t>ジュキュウシャ</t>
    </rPh>
    <rPh sb="70" eb="72">
      <t>ヒツヨウ</t>
    </rPh>
    <rPh sb="73" eb="74">
      <t>オウ</t>
    </rPh>
    <rPh sb="76" eb="78">
      <t>アンナイ</t>
    </rPh>
    <rPh sb="78" eb="80">
      <t>ソウフ</t>
    </rPh>
    <rPh sb="85" eb="89">
      <t>シンコウカンリ</t>
    </rPh>
    <rPh sb="90" eb="92">
      <t>サクセイ</t>
    </rPh>
    <rPh sb="95" eb="97">
      <t>ヒツヨウ</t>
    </rPh>
    <rPh sb="98" eb="99">
      <t>オウ</t>
    </rPh>
    <rPh sb="101" eb="103">
      <t>サシトメ</t>
    </rPh>
    <rPh sb="103" eb="105">
      <t>ショリ</t>
    </rPh>
    <phoneticPr fontId="2"/>
  </si>
  <si>
    <r>
      <rPr>
        <sz val="11"/>
        <color rgb="FFFF0000"/>
        <rFont val="Meiryo UI"/>
        <family val="3"/>
        <charset val="128"/>
      </rPr>
      <t>【区職員実施予定業務のため、合計から除外すること　※実際の状況を見ながら、受託事業者に依頼するか調整】</t>
    </r>
    <r>
      <rPr>
        <sz val="11"/>
        <color theme="1"/>
        <rFont val="Meiryo UI"/>
        <family val="3"/>
        <charset val="128"/>
      </rPr>
      <t xml:space="preserve">
月１回、在留期限切れの受給者を確認しA案内送付（リストは進行管理が作成）</t>
    </r>
    <rPh sb="52" eb="53">
      <t>ツキ</t>
    </rPh>
    <rPh sb="54" eb="55">
      <t>カイ</t>
    </rPh>
    <rPh sb="56" eb="58">
      <t>ザイリュウ</t>
    </rPh>
    <rPh sb="58" eb="60">
      <t>キゲン</t>
    </rPh>
    <rPh sb="60" eb="61">
      <t>ギ</t>
    </rPh>
    <rPh sb="63" eb="66">
      <t>ジュキュウシャ</t>
    </rPh>
    <rPh sb="67" eb="69">
      <t>カクニン</t>
    </rPh>
    <rPh sb="71" eb="73">
      <t>アンナイ</t>
    </rPh>
    <rPh sb="73" eb="75">
      <t>ソウフ</t>
    </rPh>
    <rPh sb="80" eb="84">
      <t>シンコウカンリ</t>
    </rPh>
    <rPh sb="85" eb="87">
      <t>サクセイ</t>
    </rPh>
    <phoneticPr fontId="2"/>
  </si>
  <si>
    <r>
      <rPr>
        <sz val="11"/>
        <color rgb="FFFF0000"/>
        <rFont val="Meiryo UI"/>
        <family val="3"/>
        <charset val="128"/>
      </rPr>
      <t>【区職員実施予定業務のため、合計から除外すること　※実際の状況を見ながら、受託事業者に依頼するか調整】</t>
    </r>
    <r>
      <rPr>
        <sz val="11"/>
        <color theme="1"/>
        <rFont val="Meiryo UI"/>
        <family val="3"/>
        <charset val="128"/>
      </rPr>
      <t xml:space="preserve">
月１回、手当を差し止めている受給者を確認し解除可能か判断（リストは区職員が作成）</t>
    </r>
    <rPh sb="52" eb="53">
      <t>ツキ</t>
    </rPh>
    <rPh sb="54" eb="55">
      <t>カイ</t>
    </rPh>
    <rPh sb="56" eb="58">
      <t>テアテ</t>
    </rPh>
    <rPh sb="59" eb="60">
      <t>サ</t>
    </rPh>
    <rPh sb="61" eb="62">
      <t>ト</t>
    </rPh>
    <rPh sb="66" eb="69">
      <t>ジュキュウシャ</t>
    </rPh>
    <rPh sb="70" eb="72">
      <t>カクニン</t>
    </rPh>
    <rPh sb="73" eb="75">
      <t>カイジョ</t>
    </rPh>
    <rPh sb="75" eb="77">
      <t>カノウ</t>
    </rPh>
    <rPh sb="78" eb="80">
      <t>ハンダン</t>
    </rPh>
    <rPh sb="85" eb="88">
      <t>クショクイン</t>
    </rPh>
    <phoneticPr fontId="2"/>
  </si>
  <si>
    <r>
      <rPr>
        <sz val="11"/>
        <color rgb="FFFF0000"/>
        <rFont val="Meiryo UI"/>
        <family val="3"/>
        <charset val="128"/>
      </rPr>
      <t>【区職員実施予定業務のため、合計から除外すること　※実際の状況を見ながら、受託事業者に依頼するか調整】</t>
    </r>
    <r>
      <rPr>
        <sz val="11"/>
        <color theme="1"/>
        <rFont val="Meiryo UI"/>
        <family val="3"/>
        <charset val="128"/>
      </rPr>
      <t xml:space="preserve">
月１回、税情報に更新があった受給者を確認し、受給額に変更があれば通知送付（リストは区職員が作成）</t>
    </r>
    <rPh sb="52" eb="53">
      <t>ツキ</t>
    </rPh>
    <rPh sb="54" eb="55">
      <t>カイ</t>
    </rPh>
    <rPh sb="56" eb="59">
      <t>ゼイジョウホウ</t>
    </rPh>
    <rPh sb="60" eb="62">
      <t>コウシン</t>
    </rPh>
    <rPh sb="66" eb="69">
      <t>ジュキュウシャ</t>
    </rPh>
    <rPh sb="70" eb="72">
      <t>カクニン</t>
    </rPh>
    <rPh sb="74" eb="77">
      <t>ジュキュウガク</t>
    </rPh>
    <rPh sb="78" eb="80">
      <t>ヘンコウ</t>
    </rPh>
    <rPh sb="84" eb="86">
      <t>ツウチ</t>
    </rPh>
    <rPh sb="86" eb="88">
      <t>ソウフ</t>
    </rPh>
    <rPh sb="93" eb="96">
      <t>クショクイン</t>
    </rPh>
    <phoneticPr fontId="2"/>
  </si>
  <si>
    <r>
      <rPr>
        <sz val="11"/>
        <color rgb="FFFF0000"/>
        <rFont val="Meiryo UI"/>
        <family val="3"/>
        <charset val="128"/>
      </rPr>
      <t>【区職員実施予定業務のため、合計から除外すること　※実際の状況を見ながら、受託事業者に依頼するか調整】</t>
    </r>
    <r>
      <rPr>
        <sz val="11"/>
        <color theme="1"/>
        <rFont val="Meiryo UI"/>
        <family val="3"/>
        <charset val="128"/>
      </rPr>
      <t xml:space="preserve">
週１回、保留書類未提出者へ督促通知する
・保留BOXを確認
・A案内BOXを確認
・督促通知作成</t>
    </r>
    <rPh sb="52" eb="53">
      <t>シュウ</t>
    </rPh>
    <rPh sb="54" eb="55">
      <t>カイ</t>
    </rPh>
    <rPh sb="56" eb="60">
      <t>ホリュウショルイ</t>
    </rPh>
    <rPh sb="60" eb="63">
      <t>ミテイシュツ</t>
    </rPh>
    <rPh sb="63" eb="64">
      <t>シャ</t>
    </rPh>
    <rPh sb="65" eb="67">
      <t>トクソク</t>
    </rPh>
    <rPh sb="67" eb="69">
      <t>ツウチ</t>
    </rPh>
    <rPh sb="73" eb="75">
      <t>ホリュウ</t>
    </rPh>
    <rPh sb="79" eb="81">
      <t>カクニン</t>
    </rPh>
    <rPh sb="84" eb="86">
      <t>アンナイ</t>
    </rPh>
    <rPh sb="90" eb="92">
      <t>カクニン</t>
    </rPh>
    <rPh sb="94" eb="96">
      <t>トクソク</t>
    </rPh>
    <rPh sb="96" eb="98">
      <t>ツウチ</t>
    </rPh>
    <rPh sb="98" eb="100">
      <t>サクセイ</t>
    </rPh>
    <phoneticPr fontId="2"/>
  </si>
  <si>
    <t>児童手当G</t>
    <phoneticPr fontId="2"/>
  </si>
  <si>
    <t>ひとり親手当G</t>
    <phoneticPr fontId="2"/>
  </si>
  <si>
    <t>あり</t>
    <phoneticPr fontId="2"/>
  </si>
  <si>
    <t>変更の入力</t>
    <rPh sb="0" eb="2">
      <t>ヘンコウ</t>
    </rPh>
    <rPh sb="3" eb="5">
      <t>ニュウリョク</t>
    </rPh>
    <phoneticPr fontId="1"/>
  </si>
  <si>
    <t>日に８件（平均3分×8件）を想定</t>
    <rPh sb="0" eb="1">
      <t>ヒ</t>
    </rPh>
    <rPh sb="3" eb="4">
      <t>ケン</t>
    </rPh>
    <rPh sb="5" eb="7">
      <t>ヘイキン</t>
    </rPh>
    <rPh sb="8" eb="9">
      <t>フン</t>
    </rPh>
    <rPh sb="11" eb="12">
      <t>ケン</t>
    </rPh>
    <rPh sb="14" eb="16">
      <t>ソウテイ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</si>
</sst>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E+00"/>
    <numFmt numFmtId="177" formatCode="#,##0.0;[Red]\-#,##0.0"/>
    <numFmt numFmtId="178" formatCode="#,##0.0000;[Red]\-#,##0.0000"/>
    <numFmt numFmtId="179" formatCode="0.0"/>
  </numFmts>
  <fonts count="13">
    <font>
      <sz val="11"/>
      <color theme="1"/>
      <name val="游ゴシック"/>
      <family val="2"/>
      <scheme val="minor"/>
    </font>
    <font>
      <sz val="11"/>
      <color theme="1"/>
      <name val="游ゴシック"/>
      <family val="2"/>
      <scheme val="minor"/>
    </font>
    <font>
      <sz val="6"/>
      <name val="游ゴシック"/>
      <family val="3"/>
      <charset val="128"/>
      <scheme val="minor"/>
    </font>
    <font>
      <sz val="10"/>
      <color theme="1"/>
      <name val="Meiryo UI"/>
      <family val="3"/>
      <charset val="128"/>
    </font>
    <font>
      <sz val="11"/>
      <color theme="1"/>
      <name val="Meiryo UI"/>
      <family val="3"/>
      <charset val="128"/>
    </font>
    <font>
      <b/>
      <sz val="11"/>
      <color theme="1"/>
      <name val="Meiryo UI"/>
      <family val="3"/>
      <charset val="128"/>
    </font>
    <font>
      <sz val="11"/>
      <color rgb="FFFF0000"/>
      <name val="Meiryo UI"/>
      <family val="3"/>
      <charset val="128"/>
    </font>
    <font>
      <b/>
      <sz val="11"/>
      <color theme="0"/>
      <name val="Meiryo UI"/>
      <family val="3"/>
      <charset val="128"/>
    </font>
    <font>
      <b/>
      <sz val="9"/>
      <color indexed="81"/>
      <name val="MS P ゴシック"/>
      <family val="3"/>
      <charset val="128"/>
    </font>
    <font>
      <sz val="9"/>
      <color indexed="81"/>
      <name val="MS P ゴシック"/>
      <family val="3"/>
      <charset val="128"/>
    </font>
    <font>
      <sz val="6"/>
      <name val="游ゴシック"/>
      <family val="2"/>
      <charset val="128"/>
      <scheme val="minor"/>
    </font>
    <font>
      <sz val="11"/>
      <name val="Meiryo UI"/>
      <family val="3"/>
      <charset val="128"/>
    </font>
    <font>
      <b/>
      <sz val="11"/>
      <color rgb="FFFF0000"/>
      <name val="Meiryo UI"/>
      <family val="3"/>
      <charset val="128"/>
    </font>
  </fonts>
  <fills count="4">
    <fill>
      <patternFill patternType="none"/>
    </fill>
    <fill>
      <patternFill patternType="gray125"/>
    </fill>
    <fill>
      <patternFill patternType="solid">
        <fgColor theme="0"/>
        <bgColor indexed="64"/>
      </patternFill>
    </fill>
    <fill>
      <patternFill patternType="solid">
        <fgColor rgb="FF002060"/>
        <bgColor indexed="64"/>
      </patternFill>
    </fill>
  </fills>
  <borders count="6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medium">
        <color indexed="64"/>
      </right>
      <top/>
      <bottom style="hair">
        <color indexed="64"/>
      </bottom>
      <diagonal/>
    </border>
    <border>
      <left/>
      <right style="hair">
        <color indexed="64"/>
      </right>
      <top/>
      <bottom style="hair">
        <color indexed="64"/>
      </bottom>
      <diagonal/>
    </border>
    <border>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dotted">
        <color indexed="64"/>
      </left>
      <right style="dotted">
        <color indexed="64"/>
      </right>
      <top style="dotted">
        <color indexed="64"/>
      </top>
      <bottom style="dotted">
        <color indexed="64"/>
      </bottom>
      <diagonal/>
    </border>
    <border>
      <left/>
      <right style="hair">
        <color indexed="64"/>
      </right>
      <top style="medium">
        <color indexed="64"/>
      </top>
      <bottom style="hair">
        <color indexed="64"/>
      </bottom>
      <diagonal/>
    </border>
    <border>
      <left style="dotted">
        <color indexed="64"/>
      </left>
      <right style="dotted">
        <color indexed="64"/>
      </right>
      <top/>
      <bottom style="dotted">
        <color indexed="64"/>
      </bottom>
      <diagonal/>
    </border>
    <border>
      <left style="medium">
        <color indexed="64"/>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medium">
        <color indexed="64"/>
      </left>
      <right style="dotted">
        <color indexed="64"/>
      </right>
      <top/>
      <bottom style="dotted">
        <color indexed="64"/>
      </bottom>
      <diagonal/>
    </border>
    <border>
      <left style="medium">
        <color indexed="64"/>
      </left>
      <right style="dotted">
        <color indexed="64"/>
      </right>
      <top style="dotted">
        <color indexed="64"/>
      </top>
      <bottom style="dotted">
        <color indexed="64"/>
      </bottom>
      <diagonal/>
    </border>
    <border>
      <left style="medium">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medium">
        <color indexed="64"/>
      </right>
      <top style="hair">
        <color indexed="64"/>
      </top>
      <bottom style="double">
        <color indexed="64"/>
      </bottom>
      <diagonal/>
    </border>
    <border>
      <left style="medium">
        <color indexed="64"/>
      </left>
      <right style="dotted">
        <color indexed="64"/>
      </right>
      <top style="dotted">
        <color indexed="64"/>
      </top>
      <bottom style="double">
        <color indexed="64"/>
      </bottom>
      <diagonal/>
    </border>
    <border>
      <left style="dotted">
        <color indexed="64"/>
      </left>
      <right style="dotted">
        <color indexed="64"/>
      </right>
      <top style="dotted">
        <color indexed="64"/>
      </top>
      <bottom style="double">
        <color indexed="64"/>
      </bottom>
      <diagonal/>
    </border>
    <border>
      <left/>
      <right style="hair">
        <color indexed="64"/>
      </right>
      <top style="hair">
        <color indexed="64"/>
      </top>
      <bottom style="double">
        <color indexed="64"/>
      </bottom>
      <diagonal/>
    </border>
    <border>
      <left style="hair">
        <color indexed="64"/>
      </left>
      <right/>
      <top style="hair">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auto="1"/>
      </left>
      <right style="thin">
        <color auto="1"/>
      </right>
      <top style="thin">
        <color auto="1"/>
      </top>
      <bottom style="thin">
        <color auto="1"/>
      </bottom>
      <diagonal/>
    </border>
    <border>
      <left style="hair">
        <color indexed="64"/>
      </left>
      <right style="hair">
        <color indexed="64"/>
      </right>
      <top style="medium">
        <color indexed="64"/>
      </top>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medium">
        <color indexed="64"/>
      </right>
      <top style="hair">
        <color indexed="64"/>
      </top>
      <bottom/>
      <diagonal/>
    </border>
    <border>
      <left style="medium">
        <color indexed="64"/>
      </left>
      <right style="dotted">
        <color indexed="64"/>
      </right>
      <top style="dotted">
        <color indexed="64"/>
      </top>
      <bottom/>
      <diagonal/>
    </border>
    <border>
      <left style="dotted">
        <color indexed="64"/>
      </left>
      <right style="dotted">
        <color indexed="64"/>
      </right>
      <top style="dotted">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medium">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right style="hair">
        <color indexed="64"/>
      </right>
      <top style="hair">
        <color indexed="64"/>
      </top>
      <bottom style="hair">
        <color indexed="64"/>
      </bottom>
      <diagonal/>
    </border>
    <border>
      <left style="dotted">
        <color indexed="64"/>
      </left>
      <right style="medium">
        <color indexed="64"/>
      </right>
      <top style="dotted">
        <color indexed="64"/>
      </top>
      <bottom style="dotted">
        <color indexed="64"/>
      </bottom>
      <diagonal/>
    </border>
    <border>
      <left style="dotted">
        <color indexed="64"/>
      </left>
      <right/>
      <top/>
      <bottom style="dotted">
        <color indexed="64"/>
      </bottom>
      <diagonal/>
    </border>
    <border>
      <left/>
      <right style="medium">
        <color indexed="64"/>
      </right>
      <top/>
      <bottom style="hair">
        <color indexed="64"/>
      </bottom>
      <diagonal/>
    </border>
    <border>
      <left style="medium">
        <color indexed="64"/>
      </left>
      <right/>
      <top style="dotted">
        <color indexed="64"/>
      </top>
      <bottom style="dotted">
        <color indexed="64"/>
      </bottom>
      <diagonal/>
    </border>
    <border>
      <left style="dotted">
        <color indexed="64"/>
      </left>
      <right style="medium">
        <color indexed="64"/>
      </right>
      <top/>
      <bottom style="dotted">
        <color indexed="64"/>
      </bottom>
      <diagonal/>
    </border>
    <border>
      <left/>
      <right style="hair">
        <color indexed="64"/>
      </right>
      <top/>
      <bottom style="dotted">
        <color indexed="64"/>
      </bottom>
      <diagonal/>
    </border>
    <border>
      <left style="hair">
        <color indexed="64"/>
      </left>
      <right style="hair">
        <color indexed="64"/>
      </right>
      <top/>
      <bottom style="dotted">
        <color indexed="64"/>
      </bottom>
      <diagonal/>
    </border>
    <border>
      <left style="hair">
        <color indexed="64"/>
      </left>
      <right style="medium">
        <color indexed="64"/>
      </right>
      <top/>
      <bottom style="dotted">
        <color indexed="64"/>
      </bottom>
      <diagonal/>
    </border>
    <border>
      <left style="medium">
        <color indexed="64"/>
      </left>
      <right/>
      <top/>
      <bottom style="dotted">
        <color indexed="64"/>
      </bottom>
      <diagonal/>
    </border>
    <border>
      <left style="thin">
        <color auto="1"/>
      </left>
      <right style="thin">
        <color auto="1"/>
      </right>
      <top/>
      <bottom style="thin">
        <color auto="1"/>
      </bottom>
      <diagonal/>
    </border>
  </borders>
  <cellStyleXfs count="4">
    <xf numFmtId="0" fontId="0" fillId="0" borderId="0"/>
    <xf numFmtId="38" fontId="1" fillId="0" borderId="0" applyFont="0" applyFill="0" applyBorder="0" applyAlignment="0" applyProtection="0">
      <alignment vertical="center"/>
    </xf>
    <xf numFmtId="0" fontId="1" fillId="0" borderId="0"/>
    <xf numFmtId="38" fontId="1" fillId="0" borderId="0" applyFont="0" applyFill="0" applyBorder="0" applyAlignment="0" applyProtection="0">
      <alignment vertical="center"/>
    </xf>
  </cellStyleXfs>
  <cellXfs count="165">
    <xf numFmtId="0" fontId="0" fillId="0" borderId="0" xfId="0"/>
    <xf numFmtId="0" fontId="4" fillId="0" borderId="0" xfId="0" applyFont="1"/>
    <xf numFmtId="178" fontId="4" fillId="0" borderId="0" xfId="0" applyNumberFormat="1" applyFont="1"/>
    <xf numFmtId="0" fontId="5" fillId="0" borderId="0" xfId="0" applyFont="1"/>
    <xf numFmtId="178" fontId="5" fillId="0" borderId="0" xfId="0" applyNumberFormat="1" applyFont="1" applyAlignment="1">
      <alignment horizontal="center" vertical="center"/>
    </xf>
    <xf numFmtId="0" fontId="5" fillId="0" borderId="0" xfId="0" applyFont="1" applyAlignment="1">
      <alignment horizontal="center" vertical="center"/>
    </xf>
    <xf numFmtId="38" fontId="5" fillId="0" borderId="0" xfId="1" applyFont="1" applyBorder="1" applyAlignment="1">
      <alignment horizontal="center"/>
    </xf>
    <xf numFmtId="178" fontId="5" fillId="0" borderId="0" xfId="0" applyNumberFormat="1" applyFont="1" applyBorder="1" applyAlignment="1">
      <alignment horizontal="center" vertical="center"/>
    </xf>
    <xf numFmtId="0" fontId="3" fillId="0" borderId="6" xfId="0" applyFont="1" applyFill="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176" fontId="7" fillId="3" borderId="3" xfId="0" applyNumberFormat="1" applyFont="1" applyFill="1" applyBorder="1" applyAlignment="1">
      <alignment horizontal="centerContinuous"/>
    </xf>
    <xf numFmtId="176" fontId="7" fillId="3" borderId="5" xfId="0" applyNumberFormat="1" applyFont="1" applyFill="1" applyBorder="1" applyAlignment="1">
      <alignment horizontal="centerContinuous"/>
    </xf>
    <xf numFmtId="0" fontId="7" fillId="3" borderId="25" xfId="0" applyFont="1" applyFill="1" applyBorder="1" applyAlignment="1">
      <alignment horizontal="center" vertical="center"/>
    </xf>
    <xf numFmtId="0" fontId="7" fillId="3" borderId="27" xfId="0" applyFont="1" applyFill="1" applyBorder="1" applyAlignment="1">
      <alignment horizontal="center" vertical="center" wrapText="1"/>
    </xf>
    <xf numFmtId="176" fontId="7" fillId="3" borderId="19" xfId="0" applyNumberFormat="1" applyFont="1" applyFill="1" applyBorder="1" applyAlignment="1">
      <alignment horizontal="centerContinuous"/>
    </xf>
    <xf numFmtId="176" fontId="7" fillId="3" borderId="20" xfId="0" applyNumberFormat="1" applyFont="1" applyFill="1" applyBorder="1" applyAlignment="1">
      <alignment horizontal="centerContinuous"/>
    </xf>
    <xf numFmtId="176" fontId="7" fillId="3" borderId="17" xfId="0" applyNumberFormat="1" applyFont="1" applyFill="1" applyBorder="1" applyAlignment="1">
      <alignment horizontal="centerContinuous"/>
    </xf>
    <xf numFmtId="176" fontId="7" fillId="3" borderId="4" xfId="0" applyNumberFormat="1" applyFont="1" applyFill="1" applyBorder="1" applyAlignment="1">
      <alignment horizontal="centerContinuous"/>
    </xf>
    <xf numFmtId="0" fontId="7" fillId="3" borderId="28" xfId="0" applyFont="1" applyFill="1" applyBorder="1" applyAlignment="1">
      <alignment horizontal="center" vertical="center"/>
    </xf>
    <xf numFmtId="0" fontId="7" fillId="3" borderId="29" xfId="0" applyFont="1" applyFill="1" applyBorder="1" applyAlignment="1">
      <alignment horizontal="center" vertical="center" wrapText="1"/>
    </xf>
    <xf numFmtId="0" fontId="7" fillId="3" borderId="30" xfId="0" applyFont="1" applyFill="1" applyBorder="1" applyAlignment="1">
      <alignment horizontal="center" vertical="center"/>
    </xf>
    <xf numFmtId="0" fontId="7" fillId="3" borderId="26" xfId="0" applyFont="1" applyFill="1" applyBorder="1" applyAlignment="1">
      <alignment horizontal="center" vertical="center" wrapText="1"/>
    </xf>
    <xf numFmtId="0" fontId="7" fillId="3" borderId="26" xfId="0" applyFont="1" applyFill="1" applyBorder="1" applyAlignment="1">
      <alignment horizontal="center" vertical="center"/>
    </xf>
    <xf numFmtId="38" fontId="7" fillId="3" borderId="1" xfId="1" applyFont="1" applyFill="1" applyBorder="1" applyAlignment="1">
      <alignment horizontal="center" vertical="center" wrapText="1"/>
    </xf>
    <xf numFmtId="178" fontId="7" fillId="3" borderId="7" xfId="1" applyNumberFormat="1" applyFont="1" applyFill="1" applyBorder="1" applyAlignment="1">
      <alignment horizontal="center" vertical="center" wrapText="1"/>
    </xf>
    <xf numFmtId="0" fontId="6" fillId="0" borderId="0" xfId="0" applyFont="1" applyAlignment="1">
      <alignment horizontal="center"/>
    </xf>
    <xf numFmtId="0" fontId="4" fillId="0" borderId="0" xfId="0" applyFont="1" applyAlignment="1">
      <alignment horizontal="center"/>
    </xf>
    <xf numFmtId="0" fontId="4" fillId="0" borderId="0" xfId="0" applyFont="1" applyBorder="1" applyAlignment="1">
      <alignment horizontal="center"/>
    </xf>
    <xf numFmtId="0" fontId="4" fillId="0" borderId="1" xfId="0" applyFont="1" applyFill="1" applyBorder="1" applyAlignment="1">
      <alignment vertical="center"/>
    </xf>
    <xf numFmtId="0" fontId="4" fillId="0" borderId="1" xfId="0" applyFont="1" applyBorder="1" applyAlignment="1">
      <alignment vertical="center"/>
    </xf>
    <xf numFmtId="0" fontId="4" fillId="0" borderId="31" xfId="0" applyFont="1" applyBorder="1" applyAlignment="1">
      <alignment vertical="center"/>
    </xf>
    <xf numFmtId="0" fontId="4" fillId="0" borderId="31" xfId="0" applyFont="1" applyBorder="1" applyAlignment="1">
      <alignment vertical="center" wrapText="1"/>
    </xf>
    <xf numFmtId="38" fontId="4" fillId="0" borderId="1" xfId="1" applyFont="1" applyBorder="1" applyAlignment="1">
      <alignment vertical="center"/>
    </xf>
    <xf numFmtId="38" fontId="4" fillId="0" borderId="1" xfId="1" applyFont="1" applyBorder="1" applyAlignment="1">
      <alignment horizontal="center" vertical="center"/>
    </xf>
    <xf numFmtId="177" fontId="4" fillId="2" borderId="1" xfId="1" applyNumberFormat="1" applyFont="1" applyFill="1" applyBorder="1" applyAlignment="1">
      <alignment vertical="center"/>
    </xf>
    <xf numFmtId="178" fontId="4" fillId="0" borderId="7" xfId="1" applyNumberFormat="1" applyFont="1" applyBorder="1" applyAlignment="1">
      <alignment vertical="center"/>
    </xf>
    <xf numFmtId="178" fontId="4" fillId="0" borderId="0" xfId="0" applyNumberFormat="1" applyFont="1" applyBorder="1" applyAlignment="1">
      <alignment vertical="center"/>
    </xf>
    <xf numFmtId="177" fontId="4" fillId="0" borderId="10" xfId="1" applyNumberFormat="1" applyFont="1" applyBorder="1" applyAlignment="1">
      <alignment vertical="center"/>
    </xf>
    <xf numFmtId="38" fontId="4" fillId="0" borderId="11" xfId="1" applyFont="1" applyBorder="1" applyAlignment="1">
      <alignment vertical="center"/>
    </xf>
    <xf numFmtId="178" fontId="4" fillId="0" borderId="0" xfId="0" applyNumberFormat="1" applyFont="1" applyAlignment="1">
      <alignment vertical="center"/>
    </xf>
    <xf numFmtId="177" fontId="4" fillId="0" borderId="12" xfId="1" applyNumberFormat="1" applyFont="1" applyBorder="1" applyAlignment="1">
      <alignment vertical="center"/>
    </xf>
    <xf numFmtId="38" fontId="4" fillId="0" borderId="2" xfId="1" applyFont="1" applyBorder="1" applyAlignment="1">
      <alignment vertical="center"/>
    </xf>
    <xf numFmtId="0" fontId="4" fillId="0" borderId="0" xfId="0" applyFont="1" applyAlignment="1">
      <alignment vertical="center"/>
    </xf>
    <xf numFmtId="0" fontId="3" fillId="0" borderId="37" xfId="0" applyFont="1" applyBorder="1" applyAlignment="1">
      <alignment horizontal="center" vertical="center"/>
    </xf>
    <xf numFmtId="177" fontId="4" fillId="0" borderId="6" xfId="1" applyNumberFormat="1" applyFont="1" applyBorder="1" applyAlignment="1">
      <alignment vertical="center"/>
    </xf>
    <xf numFmtId="38" fontId="4" fillId="0" borderId="7" xfId="1" applyFont="1" applyBorder="1" applyAlignment="1">
      <alignment vertical="center"/>
    </xf>
    <xf numFmtId="0" fontId="4" fillId="0" borderId="24" xfId="0" applyFont="1" applyBorder="1" applyAlignment="1">
      <alignment vertical="center"/>
    </xf>
    <xf numFmtId="177" fontId="4" fillId="0" borderId="1" xfId="1" applyNumberFormat="1" applyFont="1" applyBorder="1" applyAlignment="1">
      <alignment vertical="center"/>
    </xf>
    <xf numFmtId="38" fontId="4" fillId="0" borderId="35" xfId="1" applyFont="1" applyBorder="1" applyAlignment="1">
      <alignment vertical="center"/>
    </xf>
    <xf numFmtId="38" fontId="4" fillId="0" borderId="35" xfId="1" applyFont="1" applyBorder="1" applyAlignment="1">
      <alignment horizontal="center" vertical="center"/>
    </xf>
    <xf numFmtId="177" fontId="4" fillId="0" borderId="35" xfId="1" applyNumberFormat="1" applyFont="1" applyBorder="1" applyAlignment="1">
      <alignment vertical="center"/>
    </xf>
    <xf numFmtId="178" fontId="4" fillId="0" borderId="9" xfId="1" applyNumberFormat="1" applyFont="1" applyBorder="1" applyAlignment="1">
      <alignment vertical="center"/>
    </xf>
    <xf numFmtId="177" fontId="4" fillId="0" borderId="8" xfId="1" applyNumberFormat="1" applyFont="1" applyBorder="1" applyAlignment="1">
      <alignment vertical="center"/>
    </xf>
    <xf numFmtId="38" fontId="4" fillId="0" borderId="9" xfId="1" applyFont="1" applyBorder="1" applyAlignment="1">
      <alignment vertical="center"/>
    </xf>
    <xf numFmtId="0" fontId="4" fillId="0" borderId="21" xfId="0" applyFont="1" applyBorder="1" applyAlignment="1">
      <alignment vertical="center"/>
    </xf>
    <xf numFmtId="177" fontId="4" fillId="0" borderId="13" xfId="1" applyNumberFormat="1" applyFont="1" applyBorder="1" applyAlignment="1">
      <alignment vertical="center"/>
    </xf>
    <xf numFmtId="38" fontId="4" fillId="0" borderId="14" xfId="1" applyFont="1" applyBorder="1" applyAlignment="1">
      <alignment vertical="center"/>
    </xf>
    <xf numFmtId="38" fontId="4" fillId="0" borderId="15" xfId="1" applyFont="1" applyBorder="1" applyAlignment="1">
      <alignment vertical="center"/>
    </xf>
    <xf numFmtId="177" fontId="4" fillId="2" borderId="1" xfId="1" applyNumberFormat="1" applyFont="1" applyFill="1" applyBorder="1" applyAlignment="1">
      <alignment vertical="center" wrapText="1"/>
    </xf>
    <xf numFmtId="177" fontId="4" fillId="0" borderId="1" xfId="1" applyNumberFormat="1" applyFont="1" applyBorder="1" applyAlignment="1">
      <alignment vertical="center" wrapText="1"/>
    </xf>
    <xf numFmtId="0" fontId="4" fillId="0" borderId="36" xfId="0" applyFont="1" applyBorder="1" applyAlignment="1">
      <alignment vertical="center" wrapText="1"/>
    </xf>
    <xf numFmtId="38" fontId="4" fillId="0" borderId="11" xfId="1" applyFont="1" applyFill="1" applyBorder="1" applyAlignment="1">
      <alignment vertical="center"/>
    </xf>
    <xf numFmtId="0" fontId="3" fillId="0" borderId="6" xfId="2" applyFont="1" applyFill="1" applyBorder="1" applyAlignment="1">
      <alignment horizontal="center" vertical="center"/>
    </xf>
    <xf numFmtId="0" fontId="4" fillId="0" borderId="1" xfId="2" applyFont="1" applyFill="1" applyBorder="1" applyAlignment="1">
      <alignment vertical="center"/>
    </xf>
    <xf numFmtId="0" fontId="4" fillId="0" borderId="31" xfId="2" applyFont="1" applyBorder="1" applyAlignment="1">
      <alignment vertical="center"/>
    </xf>
    <xf numFmtId="0" fontId="4" fillId="0" borderId="31" xfId="2" applyFont="1" applyBorder="1" applyAlignment="1">
      <alignment vertical="center" wrapText="1"/>
    </xf>
    <xf numFmtId="38" fontId="4" fillId="0" borderId="1" xfId="3" applyFont="1" applyBorder="1" applyAlignment="1">
      <alignment vertical="center"/>
    </xf>
    <xf numFmtId="38" fontId="4" fillId="0" borderId="1" xfId="3" applyFont="1" applyBorder="1" applyAlignment="1">
      <alignment horizontal="center" vertical="center"/>
    </xf>
    <xf numFmtId="177" fontId="4" fillId="2" borderId="1" xfId="3" applyNumberFormat="1" applyFont="1" applyFill="1" applyBorder="1" applyAlignment="1">
      <alignment vertical="center"/>
    </xf>
    <xf numFmtId="178" fontId="4" fillId="0" borderId="0" xfId="2" applyNumberFormat="1" applyFont="1" applyBorder="1" applyAlignment="1">
      <alignment vertical="center"/>
    </xf>
    <xf numFmtId="177" fontId="4" fillId="0" borderId="10" xfId="3" applyNumberFormat="1" applyFont="1" applyBorder="1" applyAlignment="1">
      <alignment vertical="center"/>
    </xf>
    <xf numFmtId="38" fontId="4" fillId="0" borderId="11" xfId="3" applyFont="1" applyBorder="1" applyAlignment="1">
      <alignment vertical="center"/>
    </xf>
    <xf numFmtId="178" fontId="4" fillId="0" borderId="0" xfId="2" applyNumberFormat="1" applyFont="1" applyAlignment="1">
      <alignment vertical="center"/>
    </xf>
    <xf numFmtId="0" fontId="4" fillId="0" borderId="0" xfId="2" applyFont="1" applyAlignment="1">
      <alignment vertical="center"/>
    </xf>
    <xf numFmtId="0" fontId="3" fillId="0" borderId="37" xfId="2" applyFont="1" applyBorder="1" applyAlignment="1">
      <alignment horizontal="center" vertical="center"/>
    </xf>
    <xf numFmtId="177" fontId="4" fillId="0" borderId="1" xfId="3" applyNumberFormat="1" applyFont="1" applyBorder="1" applyAlignment="1">
      <alignment vertical="center"/>
    </xf>
    <xf numFmtId="177" fontId="4" fillId="0" borderId="6" xfId="3" applyNumberFormat="1" applyFont="1" applyBorder="1" applyAlignment="1">
      <alignment vertical="center"/>
    </xf>
    <xf numFmtId="38" fontId="4" fillId="0" borderId="7" xfId="3" applyFont="1" applyBorder="1" applyAlignment="1">
      <alignment vertical="center"/>
    </xf>
    <xf numFmtId="0" fontId="4" fillId="0" borderId="31" xfId="2" applyFont="1" applyBorder="1" applyAlignment="1">
      <alignment horizontal="left" vertical="center" wrapText="1"/>
    </xf>
    <xf numFmtId="179" fontId="4" fillId="0" borderId="23" xfId="0" applyNumberFormat="1" applyFont="1" applyBorder="1" applyAlignment="1">
      <alignment vertical="center"/>
    </xf>
    <xf numFmtId="179" fontId="4" fillId="0" borderId="24" xfId="0" applyNumberFormat="1" applyFont="1" applyBorder="1" applyAlignment="1">
      <alignment vertical="center"/>
    </xf>
    <xf numFmtId="179" fontId="6" fillId="0" borderId="23" xfId="0" applyNumberFormat="1" applyFont="1" applyBorder="1" applyAlignment="1">
      <alignment vertical="center"/>
    </xf>
    <xf numFmtId="177" fontId="6" fillId="0" borderId="12" xfId="1" applyNumberFormat="1" applyFont="1" applyBorder="1" applyAlignment="1">
      <alignment vertical="center"/>
    </xf>
    <xf numFmtId="0" fontId="4" fillId="0" borderId="1" xfId="0" applyFont="1" applyFill="1" applyBorder="1" applyAlignment="1">
      <alignment vertical="center" wrapText="1"/>
    </xf>
    <xf numFmtId="0" fontId="4" fillId="0" borderId="1" xfId="0" applyFont="1" applyBorder="1" applyAlignment="1">
      <alignment vertical="center" wrapText="1"/>
    </xf>
    <xf numFmtId="0" fontId="4" fillId="0" borderId="35" xfId="0" applyFont="1" applyBorder="1" applyAlignment="1">
      <alignment vertical="center" wrapText="1"/>
    </xf>
    <xf numFmtId="177" fontId="11" fillId="2" borderId="1" xfId="1" applyNumberFormat="1" applyFont="1" applyFill="1" applyBorder="1" applyAlignment="1">
      <alignment vertical="center" wrapText="1"/>
    </xf>
    <xf numFmtId="0" fontId="4" fillId="0" borderId="40" xfId="0" applyFont="1" applyBorder="1" applyAlignment="1">
      <alignment vertical="center" wrapText="1"/>
    </xf>
    <xf numFmtId="0" fontId="4" fillId="0" borderId="41" xfId="0" applyFont="1" applyBorder="1" applyAlignment="1">
      <alignment vertical="center" wrapText="1"/>
    </xf>
    <xf numFmtId="38" fontId="4" fillId="0" borderId="40" xfId="1" applyFont="1" applyBorder="1" applyAlignment="1">
      <alignment vertical="center"/>
    </xf>
    <xf numFmtId="38" fontId="4" fillId="0" borderId="40" xfId="1" applyFont="1" applyBorder="1" applyAlignment="1">
      <alignment horizontal="center" vertical="center"/>
    </xf>
    <xf numFmtId="177" fontId="4" fillId="0" borderId="40" xfId="1" applyNumberFormat="1" applyFont="1" applyBorder="1" applyAlignment="1">
      <alignment vertical="center"/>
    </xf>
    <xf numFmtId="177" fontId="4" fillId="0" borderId="39" xfId="1" applyNumberFormat="1" applyFont="1" applyBorder="1" applyAlignment="1">
      <alignment vertical="center"/>
    </xf>
    <xf numFmtId="38" fontId="4" fillId="0" borderId="42" xfId="1" applyFont="1" applyBorder="1" applyAlignment="1">
      <alignment vertical="center"/>
    </xf>
    <xf numFmtId="179" fontId="4" fillId="0" borderId="43" xfId="0" applyNumberFormat="1" applyFont="1" applyBorder="1" applyAlignment="1">
      <alignment vertical="center"/>
    </xf>
    <xf numFmtId="177" fontId="4" fillId="0" borderId="45" xfId="1" applyNumberFormat="1" applyFont="1" applyBorder="1" applyAlignment="1">
      <alignment vertical="center"/>
    </xf>
    <xf numFmtId="38" fontId="4" fillId="0" borderId="46" xfId="1" applyFont="1" applyBorder="1" applyAlignment="1">
      <alignment vertical="center"/>
    </xf>
    <xf numFmtId="38" fontId="4" fillId="0" borderId="47" xfId="1" applyFont="1" applyBorder="1" applyAlignment="1">
      <alignment vertical="center"/>
    </xf>
    <xf numFmtId="177" fontId="4" fillId="2" borderId="40" xfId="1" applyNumberFormat="1" applyFont="1" applyFill="1" applyBorder="1" applyAlignment="1">
      <alignment vertical="center" wrapText="1"/>
    </xf>
    <xf numFmtId="0" fontId="4" fillId="0" borderId="1" xfId="0" applyFont="1" applyBorder="1" applyAlignment="1">
      <alignment horizontal="center" vertical="center"/>
    </xf>
    <xf numFmtId="0" fontId="4" fillId="0" borderId="1" xfId="0" applyFont="1" applyFill="1" applyBorder="1" applyAlignment="1">
      <alignment horizontal="center" vertical="center"/>
    </xf>
    <xf numFmtId="0" fontId="4" fillId="0" borderId="35" xfId="0" applyFont="1" applyBorder="1" applyAlignment="1">
      <alignment horizontal="center" vertical="center"/>
    </xf>
    <xf numFmtId="0" fontId="6" fillId="0" borderId="0" xfId="0" applyFont="1" applyAlignment="1">
      <alignment horizontal="center" vertical="center"/>
    </xf>
    <xf numFmtId="0" fontId="4" fillId="0" borderId="0" xfId="0" applyFont="1" applyBorder="1" applyAlignment="1">
      <alignment horizontal="center" vertical="center"/>
    </xf>
    <xf numFmtId="0" fontId="4" fillId="0" borderId="0" xfId="0" applyFont="1" applyAlignment="1">
      <alignment horizontal="center" vertical="center"/>
    </xf>
    <xf numFmtId="0" fontId="4" fillId="0" borderId="40" xfId="0" applyFont="1" applyBorder="1" applyAlignment="1">
      <alignment horizontal="center" vertical="center"/>
    </xf>
    <xf numFmtId="179" fontId="4" fillId="0" borderId="48" xfId="0" applyNumberFormat="1" applyFont="1" applyBorder="1" applyAlignment="1">
      <alignment vertical="center"/>
    </xf>
    <xf numFmtId="177" fontId="4" fillId="0" borderId="50" xfId="1" applyNumberFormat="1" applyFont="1" applyBorder="1" applyAlignment="1">
      <alignment vertical="center"/>
    </xf>
    <xf numFmtId="0" fontId="6" fillId="0" borderId="0" xfId="0" applyFont="1" applyAlignment="1">
      <alignment horizontal="left"/>
    </xf>
    <xf numFmtId="0" fontId="12" fillId="0" borderId="0" xfId="0" applyFont="1" applyAlignment="1">
      <alignment horizontal="left"/>
    </xf>
    <xf numFmtId="0" fontId="12" fillId="0" borderId="0" xfId="0" applyFont="1" applyAlignment="1">
      <alignment horizontal="left" vertical="center"/>
    </xf>
    <xf numFmtId="0" fontId="6" fillId="0" borderId="0" xfId="0" applyFont="1" applyAlignment="1">
      <alignment horizontal="left" vertical="center"/>
    </xf>
    <xf numFmtId="0" fontId="6" fillId="0" borderId="0" xfId="0" applyFont="1" applyBorder="1" applyAlignment="1">
      <alignment horizontal="left"/>
    </xf>
    <xf numFmtId="0" fontId="6" fillId="0" borderId="0" xfId="2" applyFont="1" applyAlignment="1">
      <alignment horizontal="left" vertical="center"/>
    </xf>
    <xf numFmtId="0" fontId="4" fillId="0" borderId="1" xfId="2" applyFont="1" applyFill="1" applyBorder="1" applyAlignment="1">
      <alignment horizontal="center" vertical="center"/>
    </xf>
    <xf numFmtId="0" fontId="4" fillId="0" borderId="1" xfId="2" applyFont="1" applyBorder="1" applyAlignment="1">
      <alignment horizontal="center" vertical="center"/>
    </xf>
    <xf numFmtId="179" fontId="4" fillId="0" borderId="24" xfId="0" applyNumberFormat="1" applyFont="1" applyFill="1" applyBorder="1" applyAlignment="1">
      <alignment vertical="center"/>
    </xf>
    <xf numFmtId="177" fontId="4" fillId="0" borderId="12" xfId="1" applyNumberFormat="1" applyFont="1" applyFill="1" applyBorder="1" applyAlignment="1">
      <alignment vertical="center"/>
    </xf>
    <xf numFmtId="38" fontId="4" fillId="0" borderId="2" xfId="1" applyFont="1" applyFill="1" applyBorder="1" applyAlignment="1">
      <alignment vertical="center"/>
    </xf>
    <xf numFmtId="1" fontId="4" fillId="0" borderId="24" xfId="2" applyNumberFormat="1" applyFont="1" applyBorder="1" applyAlignment="1">
      <alignment vertical="center"/>
    </xf>
    <xf numFmtId="0" fontId="11" fillId="0" borderId="31" xfId="2" applyFont="1" applyBorder="1" applyAlignment="1">
      <alignment horizontal="left" vertical="center" wrapText="1"/>
    </xf>
    <xf numFmtId="0" fontId="11" fillId="0" borderId="31" xfId="2" applyFont="1" applyBorder="1" applyAlignment="1">
      <alignment vertical="center" wrapText="1"/>
    </xf>
    <xf numFmtId="38" fontId="4" fillId="0" borderId="16" xfId="1" applyFont="1" applyBorder="1" applyAlignment="1">
      <alignment vertical="center"/>
    </xf>
    <xf numFmtId="38" fontId="4" fillId="0" borderId="22" xfId="1" applyFont="1" applyBorder="1" applyAlignment="1">
      <alignment vertical="center"/>
    </xf>
    <xf numFmtId="38" fontId="4" fillId="0" borderId="18" xfId="1" applyFont="1" applyBorder="1" applyAlignment="1">
      <alignment vertical="center"/>
    </xf>
    <xf numFmtId="38" fontId="4" fillId="0" borderId="16" xfId="1" applyFont="1" applyFill="1" applyBorder="1" applyAlignment="1">
      <alignment vertical="center"/>
    </xf>
    <xf numFmtId="38" fontId="4" fillId="0" borderId="44" xfId="1" applyFont="1" applyBorder="1" applyAlignment="1">
      <alignment vertical="center"/>
    </xf>
    <xf numFmtId="38" fontId="4" fillId="0" borderId="49" xfId="1" applyFont="1" applyBorder="1" applyAlignment="1">
      <alignment vertical="center"/>
    </xf>
    <xf numFmtId="1" fontId="4" fillId="0" borderId="16" xfId="2" applyNumberFormat="1" applyFont="1" applyBorder="1" applyAlignment="1">
      <alignment vertical="center"/>
    </xf>
    <xf numFmtId="1" fontId="4" fillId="0" borderId="16" xfId="3" applyNumberFormat="1" applyFont="1" applyBorder="1" applyAlignment="1">
      <alignment vertical="center"/>
    </xf>
    <xf numFmtId="1" fontId="4" fillId="0" borderId="51" xfId="3" applyNumberFormat="1" applyFont="1" applyBorder="1" applyAlignment="1">
      <alignment vertical="center"/>
    </xf>
    <xf numFmtId="1" fontId="4" fillId="0" borderId="16" xfId="3" applyNumberFormat="1" applyFont="1" applyFill="1" applyBorder="1" applyAlignment="1">
      <alignment vertical="center"/>
    </xf>
    <xf numFmtId="1" fontId="4" fillId="0" borderId="16" xfId="2" applyNumberFormat="1" applyFont="1" applyFill="1" applyBorder="1" applyAlignment="1">
      <alignment vertical="center"/>
    </xf>
    <xf numFmtId="0" fontId="6" fillId="0" borderId="31" xfId="0" applyFont="1" applyBorder="1" applyAlignment="1">
      <alignment vertical="center" wrapText="1"/>
    </xf>
    <xf numFmtId="177" fontId="6" fillId="0" borderId="1" xfId="1" applyNumberFormat="1" applyFont="1" applyBorder="1" applyAlignment="1">
      <alignment vertical="center"/>
    </xf>
    <xf numFmtId="0" fontId="11" fillId="0" borderId="31" xfId="0" applyFont="1" applyBorder="1" applyAlignment="1">
      <alignment vertical="center" wrapText="1"/>
    </xf>
    <xf numFmtId="38" fontId="4" fillId="0" borderId="53" xfId="1" applyFont="1" applyBorder="1" applyAlignment="1">
      <alignment vertical="center"/>
    </xf>
    <xf numFmtId="38" fontId="4" fillId="0" borderId="52" xfId="1" applyFont="1" applyBorder="1" applyAlignment="1">
      <alignment vertical="center"/>
    </xf>
    <xf numFmtId="0" fontId="4" fillId="0" borderId="54" xfId="0" applyFont="1" applyBorder="1" applyAlignment="1">
      <alignment vertical="center"/>
    </xf>
    <xf numFmtId="177" fontId="11" fillId="2" borderId="1" xfId="1" applyNumberFormat="1" applyFont="1" applyFill="1" applyBorder="1" applyAlignment="1">
      <alignment vertical="center"/>
    </xf>
    <xf numFmtId="0" fontId="6" fillId="0" borderId="31" xfId="0" applyFont="1" applyBorder="1" applyAlignment="1">
      <alignment vertical="center"/>
    </xf>
    <xf numFmtId="1" fontId="4" fillId="0" borderId="23" xfId="3" applyNumberFormat="1" applyFont="1" applyBorder="1" applyAlignment="1">
      <alignment vertical="center"/>
    </xf>
    <xf numFmtId="1" fontId="4" fillId="0" borderId="18" xfId="2" applyNumberFormat="1" applyFont="1" applyBorder="1" applyAlignment="1">
      <alignment vertical="center"/>
    </xf>
    <xf numFmtId="1" fontId="4" fillId="0" borderId="18" xfId="3" applyNumberFormat="1" applyFont="1" applyBorder="1" applyAlignment="1">
      <alignment vertical="center"/>
    </xf>
    <xf numFmtId="1" fontId="4" fillId="0" borderId="55" xfId="3" applyNumberFormat="1" applyFont="1" applyBorder="1" applyAlignment="1">
      <alignment vertical="center"/>
    </xf>
    <xf numFmtId="177" fontId="4" fillId="0" borderId="56" xfId="1" applyNumberFormat="1" applyFont="1" applyBorder="1" applyAlignment="1">
      <alignment vertical="center"/>
    </xf>
    <xf numFmtId="38" fontId="4" fillId="0" borderId="57" xfId="1" applyFont="1" applyBorder="1" applyAlignment="1">
      <alignment vertical="center"/>
    </xf>
    <xf numFmtId="38" fontId="4" fillId="0" borderId="58" xfId="1" applyFont="1" applyBorder="1" applyAlignment="1">
      <alignment vertical="center"/>
    </xf>
    <xf numFmtId="179" fontId="4" fillId="0" borderId="54" xfId="0" applyNumberFormat="1" applyFont="1" applyBorder="1" applyAlignment="1">
      <alignment vertical="center"/>
    </xf>
    <xf numFmtId="179" fontId="4" fillId="0" borderId="59" xfId="0" applyNumberFormat="1" applyFont="1" applyBorder="1" applyAlignment="1">
      <alignment vertical="center"/>
    </xf>
    <xf numFmtId="179" fontId="4" fillId="0" borderId="2" xfId="0" applyNumberFormat="1" applyFont="1" applyBorder="1" applyAlignment="1">
      <alignment vertical="center"/>
    </xf>
    <xf numFmtId="0" fontId="5" fillId="0" borderId="60" xfId="0" applyFont="1" applyBorder="1" applyAlignment="1">
      <alignment horizontal="center" vertical="center"/>
    </xf>
    <xf numFmtId="0" fontId="6" fillId="0" borderId="0" xfId="0" applyFont="1" applyBorder="1" applyAlignment="1">
      <alignment horizontal="center"/>
    </xf>
    <xf numFmtId="0" fontId="7" fillId="3" borderId="38" xfId="0" applyFont="1" applyFill="1" applyBorder="1" applyAlignment="1">
      <alignment horizontal="center" vertical="center"/>
    </xf>
    <xf numFmtId="0" fontId="7" fillId="3" borderId="2" xfId="0" applyFont="1" applyFill="1" applyBorder="1" applyAlignment="1">
      <alignment horizontal="center" vertical="center"/>
    </xf>
    <xf numFmtId="38" fontId="7" fillId="3" borderId="32" xfId="1" applyFont="1" applyFill="1" applyBorder="1" applyAlignment="1">
      <alignment horizontal="center"/>
    </xf>
    <xf numFmtId="38" fontId="7" fillId="3" borderId="33" xfId="1" applyFont="1" applyFill="1" applyBorder="1" applyAlignment="1">
      <alignment horizontal="center"/>
    </xf>
    <xf numFmtId="38" fontId="7" fillId="3" borderId="34" xfId="1" applyFont="1" applyFill="1" applyBorder="1" applyAlignment="1">
      <alignment horizontal="center"/>
    </xf>
    <xf numFmtId="0" fontId="7" fillId="3" borderId="3" xfId="0" applyFont="1" applyFill="1" applyBorder="1" applyAlignment="1">
      <alignment horizontal="center" vertical="center"/>
    </xf>
    <xf numFmtId="0" fontId="7" fillId="3" borderId="6"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1" xfId="0" applyFont="1" applyFill="1" applyBorder="1" applyAlignment="1">
      <alignment horizontal="center" vertical="center"/>
    </xf>
    <xf numFmtId="0" fontId="7" fillId="3" borderId="32" xfId="0" applyFont="1" applyFill="1" applyBorder="1" applyAlignment="1">
      <alignment horizontal="center" vertical="center"/>
    </xf>
    <xf numFmtId="0" fontId="7" fillId="3" borderId="31" xfId="0" applyFont="1" applyFill="1" applyBorder="1" applyAlignment="1">
      <alignment horizontal="center" vertical="center"/>
    </xf>
  </cellXfs>
  <cellStyles count="4">
    <cellStyle name="桁区切り" xfId="1" builtinId="6"/>
    <cellStyle name="桁区切り 2" xfId="3"/>
    <cellStyle name="標準" xfId="0" builtinId="0"/>
    <cellStyle name="標準 2" xfId="2"/>
  </cellStyles>
  <dxfs count="95">
    <dxf>
      <fill>
        <patternFill>
          <bgColor theme="0" tint="-0.24994659260841701"/>
        </patternFill>
      </fill>
    </dxf>
    <dxf>
      <fill>
        <patternFill>
          <bgColor theme="4" tint="0.79998168889431442"/>
        </patternFill>
      </fill>
    </dxf>
    <dxf>
      <fill>
        <patternFill>
          <bgColor theme="0" tint="-0.24994659260841701"/>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63500</xdr:colOff>
      <xdr:row>21</xdr:row>
      <xdr:rowOff>158750</xdr:rowOff>
    </xdr:from>
    <xdr:to>
      <xdr:col>8</xdr:col>
      <xdr:colOff>3048000</xdr:colOff>
      <xdr:row>26</xdr:row>
      <xdr:rowOff>74084</xdr:rowOff>
    </xdr:to>
    <xdr:sp macro="" textlink="">
      <xdr:nvSpPr>
        <xdr:cNvPr id="2" name="テキスト ボックス 1"/>
        <xdr:cNvSpPr txBox="1"/>
      </xdr:nvSpPr>
      <xdr:spPr>
        <a:xfrm>
          <a:off x="243417" y="6297083"/>
          <a:ext cx="11207750" cy="86783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200" b="1">
              <a:solidFill>
                <a:srgbClr val="FF0000"/>
              </a:solidFill>
            </a:rPr>
            <a:t>※</a:t>
          </a:r>
          <a:r>
            <a:rPr kumimoji="1" lang="ja-JP" altLang="en-US" sz="1200" b="1">
              <a:solidFill>
                <a:srgbClr val="FF0000"/>
              </a:solidFill>
            </a:rPr>
            <a:t>業務責任者・業務副責任者の業務時間数は計上しない（丸々２名分フリーで動く中の一部で業務を実施いただきたいもの）</a:t>
          </a:r>
          <a:endParaRPr kumimoji="1" lang="en-US" altLang="ja-JP" sz="1200" b="1">
            <a:solidFill>
              <a:srgbClr val="FF0000"/>
            </a:solidFill>
          </a:endParaRPr>
        </a:p>
        <a:p>
          <a:pPr algn="l"/>
          <a:r>
            <a:rPr kumimoji="1" lang="en-US" altLang="ja-JP" sz="1200" b="1">
              <a:solidFill>
                <a:srgbClr val="FF0000"/>
              </a:solidFill>
            </a:rPr>
            <a:t>※</a:t>
          </a:r>
          <a:r>
            <a:rPr kumimoji="1" lang="ja-JP" altLang="en-US" sz="1200" b="1">
              <a:solidFill>
                <a:srgbClr val="FF0000"/>
              </a:solidFill>
            </a:rPr>
            <a:t>土日対応分は合計から除く</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T118"/>
  <sheetViews>
    <sheetView showGridLines="0" tabSelected="1" zoomScale="60" zoomScaleNormal="60" workbookViewId="0">
      <pane xSplit="9" ySplit="3" topLeftCell="J46" activePane="bottomRight" state="frozen"/>
      <selection pane="topRight" activeCell="I1" sqref="I1"/>
      <selection pane="bottomLeft" activeCell="A4" sqref="A4"/>
      <selection pane="bottomRight" activeCell="L50" sqref="L50"/>
    </sheetView>
  </sheetViews>
  <sheetFormatPr defaultColWidth="8.58203125" defaultRowHeight="15"/>
  <cols>
    <col min="1" max="1" width="2.33203125" style="109" customWidth="1"/>
    <col min="2" max="2" width="4.5" style="43" customWidth="1"/>
    <col min="3" max="3" width="15.33203125" style="1" bestFit="1" customWidth="1"/>
    <col min="4" max="4" width="4.5" style="105" customWidth="1"/>
    <col min="5" max="5" width="18.83203125" style="1" customWidth="1"/>
    <col min="6" max="6" width="4.5" style="105" customWidth="1"/>
    <col min="7" max="7" width="18.83203125" style="1" customWidth="1"/>
    <col min="8" max="8" width="41.58203125" style="1" customWidth="1"/>
    <col min="9" max="9" width="41.5" style="1" customWidth="1"/>
    <col min="10" max="10" width="8.33203125" style="1" customWidth="1"/>
    <col min="11" max="11" width="8.33203125" style="27" customWidth="1"/>
    <col min="12" max="14" width="8.33203125" style="1" customWidth="1"/>
    <col min="15" max="15" width="8.33203125" style="2" customWidth="1"/>
    <col min="16" max="16" width="2.33203125" style="2" bestFit="1" customWidth="1"/>
    <col min="17" max="18" width="8.33203125" style="1" customWidth="1"/>
    <col min="19" max="19" width="2.33203125" style="2" bestFit="1" customWidth="1"/>
    <col min="20" max="43" width="8.33203125" style="1" customWidth="1"/>
    <col min="44" max="44" width="4.83203125" style="1" bestFit="1" customWidth="1"/>
    <col min="45" max="46" width="8.33203125" style="1" customWidth="1"/>
    <col min="47" max="16384" width="8.58203125" style="1"/>
  </cols>
  <sheetData>
    <row r="1" spans="1:46" ht="15.5" thickBot="1">
      <c r="B1" s="103" t="s">
        <v>28</v>
      </c>
      <c r="C1" s="26" t="s">
        <v>28</v>
      </c>
      <c r="D1" s="103" t="s">
        <v>28</v>
      </c>
      <c r="E1" s="26" t="s">
        <v>28</v>
      </c>
      <c r="F1" s="103" t="s">
        <v>28</v>
      </c>
      <c r="G1" s="26" t="s">
        <v>28</v>
      </c>
      <c r="H1" s="26" t="s">
        <v>28</v>
      </c>
      <c r="I1" s="26" t="s">
        <v>28</v>
      </c>
      <c r="K1" s="26" t="s">
        <v>28</v>
      </c>
      <c r="L1" s="26" t="s">
        <v>28</v>
      </c>
      <c r="T1" s="26" t="s">
        <v>28</v>
      </c>
      <c r="U1" s="1">
        <v>20</v>
      </c>
      <c r="V1" s="26" t="s">
        <v>28</v>
      </c>
      <c r="W1" s="1">
        <v>20</v>
      </c>
      <c r="X1" s="26" t="s">
        <v>28</v>
      </c>
      <c r="Y1" s="1">
        <v>21</v>
      </c>
      <c r="Z1" s="26" t="s">
        <v>28</v>
      </c>
      <c r="AA1" s="1">
        <v>20</v>
      </c>
      <c r="AB1" s="26" t="s">
        <v>28</v>
      </c>
      <c r="AC1" s="1">
        <v>21</v>
      </c>
      <c r="AD1" s="26" t="s">
        <v>28</v>
      </c>
      <c r="AE1" s="1">
        <v>20</v>
      </c>
      <c r="AF1" s="26" t="s">
        <v>28</v>
      </c>
      <c r="AG1" s="1">
        <v>21</v>
      </c>
      <c r="AH1" s="26" t="s">
        <v>28</v>
      </c>
      <c r="AI1" s="1">
        <v>20</v>
      </c>
      <c r="AJ1" s="26" t="s">
        <v>28</v>
      </c>
      <c r="AK1" s="1">
        <v>20</v>
      </c>
      <c r="AL1" s="26" t="s">
        <v>28</v>
      </c>
      <c r="AM1" s="1">
        <v>20</v>
      </c>
      <c r="AN1" s="26" t="s">
        <v>28</v>
      </c>
      <c r="AO1" s="1">
        <v>19</v>
      </c>
      <c r="AP1" s="26" t="s">
        <v>28</v>
      </c>
      <c r="AQ1" s="1">
        <v>20</v>
      </c>
      <c r="AR1" s="1">
        <f>SUM(T1:AQ1)</f>
        <v>242</v>
      </c>
      <c r="AS1" s="1">
        <v>7.75</v>
      </c>
      <c r="AT1" s="1">
        <f>AR1*AS1</f>
        <v>1875.5</v>
      </c>
    </row>
    <row r="2" spans="1:46" s="3" customFormat="1">
      <c r="A2" s="110"/>
      <c r="B2" s="159" t="s">
        <v>16</v>
      </c>
      <c r="C2" s="161" t="s">
        <v>23</v>
      </c>
      <c r="D2" s="161" t="s">
        <v>16</v>
      </c>
      <c r="E2" s="161" t="s">
        <v>24</v>
      </c>
      <c r="F2" s="161" t="s">
        <v>16</v>
      </c>
      <c r="G2" s="163" t="s">
        <v>25</v>
      </c>
      <c r="H2" s="154" t="s">
        <v>29</v>
      </c>
      <c r="I2" s="154" t="s">
        <v>42</v>
      </c>
      <c r="J2" s="156" t="s">
        <v>21</v>
      </c>
      <c r="K2" s="157"/>
      <c r="L2" s="157"/>
      <c r="M2" s="157"/>
      <c r="N2" s="157"/>
      <c r="O2" s="158"/>
      <c r="P2" s="6"/>
      <c r="Q2" s="11" t="s">
        <v>20</v>
      </c>
      <c r="R2" s="12"/>
      <c r="S2" s="2"/>
      <c r="T2" s="15" t="s">
        <v>1</v>
      </c>
      <c r="U2" s="16"/>
      <c r="V2" s="17" t="s">
        <v>5</v>
      </c>
      <c r="W2" s="18"/>
      <c r="X2" s="18" t="s">
        <v>6</v>
      </c>
      <c r="Y2" s="18"/>
      <c r="Z2" s="18" t="s">
        <v>7</v>
      </c>
      <c r="AA2" s="18"/>
      <c r="AB2" s="18" t="s">
        <v>8</v>
      </c>
      <c r="AC2" s="18"/>
      <c r="AD2" s="18" t="s">
        <v>9</v>
      </c>
      <c r="AE2" s="18"/>
      <c r="AF2" s="18" t="s">
        <v>10</v>
      </c>
      <c r="AG2" s="18"/>
      <c r="AH2" s="18" t="s">
        <v>11</v>
      </c>
      <c r="AI2" s="18"/>
      <c r="AJ2" s="18" t="s">
        <v>12</v>
      </c>
      <c r="AK2" s="18"/>
      <c r="AL2" s="18" t="s">
        <v>13</v>
      </c>
      <c r="AM2" s="18"/>
      <c r="AN2" s="18" t="s">
        <v>14</v>
      </c>
      <c r="AO2" s="18"/>
      <c r="AP2" s="18" t="s">
        <v>15</v>
      </c>
      <c r="AQ2" s="12"/>
      <c r="AS2" s="153" t="s">
        <v>28</v>
      </c>
      <c r="AT2" s="26"/>
    </row>
    <row r="3" spans="1:46" s="5" customFormat="1" ht="45.5" thickBot="1">
      <c r="A3" s="111"/>
      <c r="B3" s="160"/>
      <c r="C3" s="162"/>
      <c r="D3" s="162"/>
      <c r="E3" s="162"/>
      <c r="F3" s="162"/>
      <c r="G3" s="164"/>
      <c r="H3" s="155"/>
      <c r="I3" s="155"/>
      <c r="J3" s="24" t="s">
        <v>26</v>
      </c>
      <c r="K3" s="24" t="s">
        <v>30</v>
      </c>
      <c r="L3" s="24" t="s">
        <v>19</v>
      </c>
      <c r="M3" s="24" t="s">
        <v>3</v>
      </c>
      <c r="N3" s="24" t="s">
        <v>17</v>
      </c>
      <c r="O3" s="25" t="s">
        <v>18</v>
      </c>
      <c r="P3" s="7"/>
      <c r="Q3" s="13" t="s">
        <v>2</v>
      </c>
      <c r="R3" s="14" t="s">
        <v>4</v>
      </c>
      <c r="S3" s="4"/>
      <c r="T3" s="19" t="s">
        <v>2</v>
      </c>
      <c r="U3" s="20" t="s">
        <v>4</v>
      </c>
      <c r="V3" s="21" t="s">
        <v>2</v>
      </c>
      <c r="W3" s="22" t="s">
        <v>4</v>
      </c>
      <c r="X3" s="23" t="s">
        <v>2</v>
      </c>
      <c r="Y3" s="22" t="s">
        <v>4</v>
      </c>
      <c r="Z3" s="23" t="s">
        <v>2</v>
      </c>
      <c r="AA3" s="22" t="s">
        <v>4</v>
      </c>
      <c r="AB3" s="23" t="s">
        <v>2</v>
      </c>
      <c r="AC3" s="22" t="s">
        <v>4</v>
      </c>
      <c r="AD3" s="23" t="s">
        <v>2</v>
      </c>
      <c r="AE3" s="22" t="s">
        <v>4</v>
      </c>
      <c r="AF3" s="23" t="s">
        <v>2</v>
      </c>
      <c r="AG3" s="22" t="s">
        <v>4</v>
      </c>
      <c r="AH3" s="23" t="s">
        <v>2</v>
      </c>
      <c r="AI3" s="22" t="s">
        <v>4</v>
      </c>
      <c r="AJ3" s="23" t="s">
        <v>2</v>
      </c>
      <c r="AK3" s="22" t="s">
        <v>4</v>
      </c>
      <c r="AL3" s="23" t="s">
        <v>2</v>
      </c>
      <c r="AM3" s="22" t="s">
        <v>4</v>
      </c>
      <c r="AN3" s="23" t="s">
        <v>2</v>
      </c>
      <c r="AO3" s="22" t="s">
        <v>4</v>
      </c>
      <c r="AP3" s="23" t="s">
        <v>2</v>
      </c>
      <c r="AQ3" s="14" t="s">
        <v>4</v>
      </c>
      <c r="AS3" s="152" t="s">
        <v>27</v>
      </c>
    </row>
    <row r="4" spans="1:46" s="43" customFormat="1" ht="30.5" thickTop="1">
      <c r="A4" s="112"/>
      <c r="B4" s="8">
        <v>1</v>
      </c>
      <c r="C4" s="84" t="s">
        <v>179</v>
      </c>
      <c r="D4" s="101">
        <v>1</v>
      </c>
      <c r="E4" s="84" t="s">
        <v>180</v>
      </c>
      <c r="F4" s="100">
        <v>1</v>
      </c>
      <c r="G4" s="32" t="s">
        <v>205</v>
      </c>
      <c r="H4" s="32"/>
      <c r="I4" s="32" t="s">
        <v>97</v>
      </c>
      <c r="J4" s="33">
        <f>SUM(T4,V4,X4,Z4,AB4,AD4,AF4,AH4,AJ4,AL4,AN4,AP4)</f>
        <v>19400</v>
      </c>
      <c r="K4" s="34" t="s">
        <v>45</v>
      </c>
      <c r="L4" s="35">
        <v>15</v>
      </c>
      <c r="M4" s="33">
        <f t="shared" ref="M4:M14" si="0">J4*L4</f>
        <v>291000</v>
      </c>
      <c r="N4" s="33">
        <f>M4/60</f>
        <v>4850</v>
      </c>
      <c r="O4" s="36">
        <f>N4/$AT$1</f>
        <v>2.585977072780592</v>
      </c>
      <c r="P4" s="37"/>
      <c r="Q4" s="38">
        <f t="shared" ref="Q4:Q14" si="1">J4/12</f>
        <v>1616.6666666666667</v>
      </c>
      <c r="R4" s="39">
        <f t="shared" ref="R4:R14" si="2">Q4*L4</f>
        <v>24250</v>
      </c>
      <c r="S4" s="40"/>
      <c r="T4" s="82">
        <f>U$1*90</f>
        <v>1800</v>
      </c>
      <c r="U4" s="123">
        <f t="shared" ref="U4:U117" si="3">L4*T4</f>
        <v>27000</v>
      </c>
      <c r="V4" s="83">
        <f>W$1*70</f>
        <v>1400</v>
      </c>
      <c r="W4" s="42">
        <f t="shared" ref="W4:W117" si="4">L4*V4</f>
        <v>21000</v>
      </c>
      <c r="X4" s="83">
        <f>Y$1*90</f>
        <v>1890</v>
      </c>
      <c r="Y4" s="42">
        <f t="shared" ref="Y4:Y117" si="5">L4*X4</f>
        <v>28350</v>
      </c>
      <c r="Z4" s="83">
        <f>AA$1*70</f>
        <v>1400</v>
      </c>
      <c r="AA4" s="42">
        <f t="shared" ref="AA4:AA117" si="6">L4*Z4</f>
        <v>21000</v>
      </c>
      <c r="AB4" s="83">
        <f>AC$1*110</f>
        <v>2310</v>
      </c>
      <c r="AC4" s="42">
        <f t="shared" ref="AC4:AC117" si="7">L4*AB4</f>
        <v>34650</v>
      </c>
      <c r="AD4" s="83">
        <f>AE$1*90</f>
        <v>1800</v>
      </c>
      <c r="AE4" s="42">
        <f t="shared" ref="AE4:AE117" si="8">L4*AD4</f>
        <v>27000</v>
      </c>
      <c r="AF4" s="83">
        <f>AG$1*70</f>
        <v>1470</v>
      </c>
      <c r="AG4" s="42">
        <f t="shared" ref="AG4:AG117" si="9">L4*AF4</f>
        <v>22050</v>
      </c>
      <c r="AH4" s="83">
        <f>AI$1*70</f>
        <v>1400</v>
      </c>
      <c r="AI4" s="42">
        <f t="shared" ref="AI4:AI117" si="10">L4*AH4</f>
        <v>21000</v>
      </c>
      <c r="AJ4" s="83">
        <f>AK$1*70</f>
        <v>1400</v>
      </c>
      <c r="AK4" s="42">
        <f t="shared" ref="AK4:AK117" si="11">L4*AJ4</f>
        <v>21000</v>
      </c>
      <c r="AL4" s="83">
        <f>AM$1*70</f>
        <v>1400</v>
      </c>
      <c r="AM4" s="42">
        <f t="shared" ref="AM4:AM117" si="12">L4*AL4</f>
        <v>21000</v>
      </c>
      <c r="AN4" s="83">
        <f>AO$1*70</f>
        <v>1330</v>
      </c>
      <c r="AO4" s="42">
        <f t="shared" ref="AO4:AO117" si="13">L4*AN4</f>
        <v>19950</v>
      </c>
      <c r="AP4" s="83">
        <f>AQ$1*90</f>
        <v>1800</v>
      </c>
      <c r="AQ4" s="39">
        <f t="shared" ref="AQ4:AQ117" si="14">L4*AP4</f>
        <v>27000</v>
      </c>
      <c r="AS4" s="44" t="s">
        <v>47</v>
      </c>
    </row>
    <row r="5" spans="1:46" s="43" customFormat="1" ht="30">
      <c r="A5" s="112"/>
      <c r="B5" s="8">
        <v>1</v>
      </c>
      <c r="C5" s="84" t="s">
        <v>179</v>
      </c>
      <c r="D5" s="101">
        <v>1</v>
      </c>
      <c r="E5" s="84" t="s">
        <v>180</v>
      </c>
      <c r="F5" s="100">
        <v>2</v>
      </c>
      <c r="G5" s="32" t="s">
        <v>206</v>
      </c>
      <c r="H5" s="32"/>
      <c r="I5" s="32" t="s">
        <v>96</v>
      </c>
      <c r="J5" s="33">
        <f t="shared" ref="J5:J68" si="15">SUM(T5,V5,X5,Z5,AB5,AD5,AF5,AH5,AJ5,AL5,AN5,AP5)</f>
        <v>500</v>
      </c>
      <c r="K5" s="34" t="s">
        <v>64</v>
      </c>
      <c r="L5" s="35">
        <v>15</v>
      </c>
      <c r="M5" s="33">
        <f t="shared" si="0"/>
        <v>7500</v>
      </c>
      <c r="N5" s="33">
        <f>M5/60</f>
        <v>125</v>
      </c>
      <c r="O5" s="36">
        <f t="shared" ref="O5:O68" si="16">N5/$AT$1</f>
        <v>6.6648893628365763E-2</v>
      </c>
      <c r="P5" s="37"/>
      <c r="Q5" s="38">
        <f t="shared" si="1"/>
        <v>41.666666666666664</v>
      </c>
      <c r="R5" s="39">
        <f t="shared" si="2"/>
        <v>625</v>
      </c>
      <c r="S5" s="40"/>
      <c r="T5" s="82">
        <v>80</v>
      </c>
      <c r="U5" s="123">
        <f t="shared" si="3"/>
        <v>1200</v>
      </c>
      <c r="V5" s="83">
        <v>30</v>
      </c>
      <c r="W5" s="42">
        <f t="shared" si="4"/>
        <v>450</v>
      </c>
      <c r="X5" s="83">
        <v>40</v>
      </c>
      <c r="Y5" s="42">
        <f t="shared" si="5"/>
        <v>600</v>
      </c>
      <c r="Z5" s="83">
        <v>30</v>
      </c>
      <c r="AA5" s="42">
        <f t="shared" si="6"/>
        <v>450</v>
      </c>
      <c r="AB5" s="83">
        <v>40</v>
      </c>
      <c r="AC5" s="42">
        <f t="shared" si="7"/>
        <v>600</v>
      </c>
      <c r="AD5" s="83">
        <v>40</v>
      </c>
      <c r="AE5" s="42">
        <f t="shared" si="8"/>
        <v>600</v>
      </c>
      <c r="AF5" s="83">
        <v>30</v>
      </c>
      <c r="AG5" s="42">
        <f t="shared" si="9"/>
        <v>450</v>
      </c>
      <c r="AH5" s="83">
        <v>30</v>
      </c>
      <c r="AI5" s="42">
        <f t="shared" si="10"/>
        <v>450</v>
      </c>
      <c r="AJ5" s="83">
        <v>30</v>
      </c>
      <c r="AK5" s="42">
        <f t="shared" si="11"/>
        <v>450</v>
      </c>
      <c r="AL5" s="83">
        <f>40</f>
        <v>40</v>
      </c>
      <c r="AM5" s="42">
        <f t="shared" si="12"/>
        <v>600</v>
      </c>
      <c r="AN5" s="83">
        <v>30</v>
      </c>
      <c r="AO5" s="42">
        <f t="shared" si="13"/>
        <v>450</v>
      </c>
      <c r="AP5" s="83">
        <v>80</v>
      </c>
      <c r="AQ5" s="39">
        <f t="shared" si="14"/>
        <v>1200</v>
      </c>
      <c r="AS5" s="44" t="s">
        <v>47</v>
      </c>
    </row>
    <row r="6" spans="1:46" s="43" customFormat="1" ht="60">
      <c r="A6" s="112" t="s">
        <v>312</v>
      </c>
      <c r="B6" s="8">
        <v>1</v>
      </c>
      <c r="C6" s="84" t="s">
        <v>179</v>
      </c>
      <c r="D6" s="101">
        <v>1</v>
      </c>
      <c r="E6" s="84" t="s">
        <v>180</v>
      </c>
      <c r="F6" s="100">
        <v>3</v>
      </c>
      <c r="G6" s="32" t="s">
        <v>58</v>
      </c>
      <c r="H6" s="32" t="s">
        <v>328</v>
      </c>
      <c r="I6" s="32" t="s">
        <v>110</v>
      </c>
      <c r="J6" s="33">
        <f t="shared" si="15"/>
        <v>550.4</v>
      </c>
      <c r="K6" s="34" t="s">
        <v>64</v>
      </c>
      <c r="L6" s="35">
        <v>15</v>
      </c>
      <c r="M6" s="33">
        <f t="shared" si="0"/>
        <v>8256</v>
      </c>
      <c r="N6" s="33">
        <f t="shared" ref="N6:N14" si="17">M6/60</f>
        <v>137.6</v>
      </c>
      <c r="O6" s="36">
        <f t="shared" si="16"/>
        <v>7.3367102106105031E-2</v>
      </c>
      <c r="P6" s="37"/>
      <c r="Q6" s="38">
        <f t="shared" si="1"/>
        <v>45.866666666666667</v>
      </c>
      <c r="R6" s="39">
        <f t="shared" si="2"/>
        <v>688</v>
      </c>
      <c r="S6" s="40"/>
      <c r="T6" s="82">
        <f>U$1/5*4*4</f>
        <v>64</v>
      </c>
      <c r="U6" s="123">
        <f t="shared" si="3"/>
        <v>960</v>
      </c>
      <c r="V6" s="83">
        <f>W$1/5*4*2</f>
        <v>32</v>
      </c>
      <c r="W6" s="42">
        <f t="shared" si="4"/>
        <v>480</v>
      </c>
      <c r="X6" s="83">
        <f>Y$1/5*4*4</f>
        <v>67.2</v>
      </c>
      <c r="Y6" s="42">
        <f t="shared" si="5"/>
        <v>1008</v>
      </c>
      <c r="Z6" s="83">
        <f>AA$1/5*4*2</f>
        <v>32</v>
      </c>
      <c r="AA6" s="42">
        <f t="shared" si="6"/>
        <v>480</v>
      </c>
      <c r="AB6" s="83">
        <f>AC$1/5*4*4</f>
        <v>67.2</v>
      </c>
      <c r="AC6" s="42">
        <f t="shared" si="7"/>
        <v>1008</v>
      </c>
      <c r="AD6" s="83">
        <f>AE$1/5*4*4</f>
        <v>64</v>
      </c>
      <c r="AE6" s="42">
        <f t="shared" si="8"/>
        <v>960</v>
      </c>
      <c r="AF6" s="83">
        <f>AG$1/5*4*2</f>
        <v>33.6</v>
      </c>
      <c r="AG6" s="42">
        <f t="shared" si="9"/>
        <v>504</v>
      </c>
      <c r="AH6" s="83">
        <f>AI$1/5*4*2</f>
        <v>32</v>
      </c>
      <c r="AI6" s="42">
        <f t="shared" si="10"/>
        <v>480</v>
      </c>
      <c r="AJ6" s="83">
        <f>AK$1/5*4*2</f>
        <v>32</v>
      </c>
      <c r="AK6" s="42">
        <f t="shared" si="11"/>
        <v>480</v>
      </c>
      <c r="AL6" s="83">
        <f>AM$1/5*4*2</f>
        <v>32</v>
      </c>
      <c r="AM6" s="42">
        <f t="shared" si="12"/>
        <v>480</v>
      </c>
      <c r="AN6" s="83">
        <f>AO$1/5*4*2</f>
        <v>30.4</v>
      </c>
      <c r="AO6" s="42">
        <f t="shared" si="13"/>
        <v>456</v>
      </c>
      <c r="AP6" s="83">
        <f>AQ$1/5*4*4</f>
        <v>64</v>
      </c>
      <c r="AQ6" s="39">
        <f t="shared" si="14"/>
        <v>960</v>
      </c>
      <c r="AS6" s="44" t="s">
        <v>56</v>
      </c>
    </row>
    <row r="7" spans="1:46" s="43" customFormat="1" ht="30">
      <c r="A7" s="112" t="s">
        <v>333</v>
      </c>
      <c r="B7" s="8">
        <v>1</v>
      </c>
      <c r="C7" s="84" t="s">
        <v>179</v>
      </c>
      <c r="D7" s="101">
        <v>1</v>
      </c>
      <c r="E7" s="84" t="s">
        <v>180</v>
      </c>
      <c r="F7" s="100">
        <v>4</v>
      </c>
      <c r="G7" s="32" t="s">
        <v>59</v>
      </c>
      <c r="H7" s="134" t="s">
        <v>330</v>
      </c>
      <c r="I7" s="32" t="s">
        <v>286</v>
      </c>
      <c r="J7" s="33">
        <f t="shared" si="15"/>
        <v>242</v>
      </c>
      <c r="K7" s="34" t="s">
        <v>45</v>
      </c>
      <c r="L7" s="35">
        <v>20</v>
      </c>
      <c r="M7" s="33">
        <f t="shared" si="0"/>
        <v>4840</v>
      </c>
      <c r="N7" s="33">
        <f t="shared" si="17"/>
        <v>80.666666666666671</v>
      </c>
      <c r="O7" s="36">
        <f t="shared" si="16"/>
        <v>4.3010752688172046E-2</v>
      </c>
      <c r="P7" s="37"/>
      <c r="Q7" s="38">
        <f t="shared" si="1"/>
        <v>20.166666666666668</v>
      </c>
      <c r="R7" s="39">
        <f t="shared" si="2"/>
        <v>403.33333333333337</v>
      </c>
      <c r="S7" s="40"/>
      <c r="T7" s="80">
        <f>U$1</f>
        <v>20</v>
      </c>
      <c r="U7" s="123">
        <f t="shared" si="3"/>
        <v>400</v>
      </c>
      <c r="V7" s="41">
        <f>W$1</f>
        <v>20</v>
      </c>
      <c r="W7" s="42">
        <f t="shared" si="4"/>
        <v>400</v>
      </c>
      <c r="X7" s="41">
        <f>Y$1</f>
        <v>21</v>
      </c>
      <c r="Y7" s="42">
        <f t="shared" si="5"/>
        <v>420</v>
      </c>
      <c r="Z7" s="41">
        <f>AA$1</f>
        <v>20</v>
      </c>
      <c r="AA7" s="42">
        <f t="shared" si="6"/>
        <v>400</v>
      </c>
      <c r="AB7" s="41">
        <f>AC$1</f>
        <v>21</v>
      </c>
      <c r="AC7" s="42">
        <f t="shared" si="7"/>
        <v>420</v>
      </c>
      <c r="AD7" s="41">
        <f>AE$1</f>
        <v>20</v>
      </c>
      <c r="AE7" s="42">
        <f t="shared" si="8"/>
        <v>400</v>
      </c>
      <c r="AF7" s="41">
        <f>AG$1</f>
        <v>21</v>
      </c>
      <c r="AG7" s="42">
        <f t="shared" si="9"/>
        <v>420</v>
      </c>
      <c r="AH7" s="41">
        <f>AI$1</f>
        <v>20</v>
      </c>
      <c r="AI7" s="42">
        <f t="shared" si="10"/>
        <v>400</v>
      </c>
      <c r="AJ7" s="41">
        <f>AK$1</f>
        <v>20</v>
      </c>
      <c r="AK7" s="42">
        <f t="shared" si="11"/>
        <v>400</v>
      </c>
      <c r="AL7" s="41">
        <f>AM$1</f>
        <v>20</v>
      </c>
      <c r="AM7" s="42">
        <f t="shared" si="12"/>
        <v>400</v>
      </c>
      <c r="AN7" s="41">
        <f>AO$1</f>
        <v>19</v>
      </c>
      <c r="AO7" s="42">
        <f t="shared" si="13"/>
        <v>380</v>
      </c>
      <c r="AP7" s="41">
        <f>AQ$1</f>
        <v>20</v>
      </c>
      <c r="AQ7" s="39">
        <f t="shared" si="14"/>
        <v>400</v>
      </c>
      <c r="AS7" s="44" t="s">
        <v>56</v>
      </c>
    </row>
    <row r="8" spans="1:46" s="43" customFormat="1" ht="30">
      <c r="A8" s="112"/>
      <c r="B8" s="8">
        <v>1</v>
      </c>
      <c r="C8" s="84" t="s">
        <v>179</v>
      </c>
      <c r="D8" s="101">
        <v>1</v>
      </c>
      <c r="E8" s="84" t="s">
        <v>180</v>
      </c>
      <c r="F8" s="100">
        <v>5</v>
      </c>
      <c r="G8" s="32" t="s">
        <v>60</v>
      </c>
      <c r="H8" s="32" t="s">
        <v>209</v>
      </c>
      <c r="I8" s="32" t="s">
        <v>289</v>
      </c>
      <c r="J8" s="33">
        <f t="shared" si="15"/>
        <v>242</v>
      </c>
      <c r="K8" s="34" t="s">
        <v>45</v>
      </c>
      <c r="L8" s="35">
        <v>20</v>
      </c>
      <c r="M8" s="33">
        <f t="shared" si="0"/>
        <v>4840</v>
      </c>
      <c r="N8" s="33">
        <f t="shared" si="17"/>
        <v>80.666666666666671</v>
      </c>
      <c r="O8" s="36">
        <f t="shared" si="16"/>
        <v>4.3010752688172046E-2</v>
      </c>
      <c r="P8" s="37"/>
      <c r="Q8" s="38">
        <f t="shared" si="1"/>
        <v>20.166666666666668</v>
      </c>
      <c r="R8" s="39">
        <f t="shared" si="2"/>
        <v>403.33333333333337</v>
      </c>
      <c r="S8" s="40"/>
      <c r="T8" s="80">
        <f>U$1</f>
        <v>20</v>
      </c>
      <c r="U8" s="123">
        <f t="shared" si="3"/>
        <v>400</v>
      </c>
      <c r="V8" s="41">
        <f>W$1</f>
        <v>20</v>
      </c>
      <c r="W8" s="42">
        <f t="shared" si="4"/>
        <v>400</v>
      </c>
      <c r="X8" s="41">
        <f>Y$1</f>
        <v>21</v>
      </c>
      <c r="Y8" s="42">
        <f t="shared" si="5"/>
        <v>420</v>
      </c>
      <c r="Z8" s="41">
        <f>AA$1</f>
        <v>20</v>
      </c>
      <c r="AA8" s="42">
        <f t="shared" si="6"/>
        <v>400</v>
      </c>
      <c r="AB8" s="41">
        <f>AC$1</f>
        <v>21</v>
      </c>
      <c r="AC8" s="42">
        <f t="shared" si="7"/>
        <v>420</v>
      </c>
      <c r="AD8" s="41">
        <f>AE$1</f>
        <v>20</v>
      </c>
      <c r="AE8" s="42">
        <f t="shared" si="8"/>
        <v>400</v>
      </c>
      <c r="AF8" s="41">
        <f>AG$1</f>
        <v>21</v>
      </c>
      <c r="AG8" s="42">
        <f t="shared" si="9"/>
        <v>420</v>
      </c>
      <c r="AH8" s="41">
        <f>AI$1</f>
        <v>20</v>
      </c>
      <c r="AI8" s="42">
        <f t="shared" si="10"/>
        <v>400</v>
      </c>
      <c r="AJ8" s="41">
        <f>AK$1</f>
        <v>20</v>
      </c>
      <c r="AK8" s="42">
        <f t="shared" si="11"/>
        <v>400</v>
      </c>
      <c r="AL8" s="41">
        <f>AM$1</f>
        <v>20</v>
      </c>
      <c r="AM8" s="42">
        <f t="shared" si="12"/>
        <v>400</v>
      </c>
      <c r="AN8" s="41">
        <f>AO$1</f>
        <v>19</v>
      </c>
      <c r="AO8" s="42">
        <f t="shared" si="13"/>
        <v>380</v>
      </c>
      <c r="AP8" s="41">
        <f>AQ$1</f>
        <v>20</v>
      </c>
      <c r="AQ8" s="39">
        <f t="shared" si="14"/>
        <v>400</v>
      </c>
      <c r="AS8" s="44" t="s">
        <v>56</v>
      </c>
    </row>
    <row r="9" spans="1:46" s="43" customFormat="1" ht="30">
      <c r="A9" s="112"/>
      <c r="B9" s="8">
        <v>1</v>
      </c>
      <c r="C9" s="84" t="s">
        <v>179</v>
      </c>
      <c r="D9" s="101">
        <v>2</v>
      </c>
      <c r="E9" s="84" t="s">
        <v>181</v>
      </c>
      <c r="F9" s="100">
        <v>1</v>
      </c>
      <c r="G9" s="32" t="s">
        <v>207</v>
      </c>
      <c r="H9" s="32" t="s">
        <v>119</v>
      </c>
      <c r="I9" s="32" t="s">
        <v>106</v>
      </c>
      <c r="J9" s="33">
        <f t="shared" si="15"/>
        <v>14560</v>
      </c>
      <c r="K9" s="34" t="s">
        <v>45</v>
      </c>
      <c r="L9" s="35">
        <v>5</v>
      </c>
      <c r="M9" s="33">
        <f t="shared" si="0"/>
        <v>72800</v>
      </c>
      <c r="N9" s="33">
        <f>M9/60</f>
        <v>1213.3333333333333</v>
      </c>
      <c r="O9" s="36">
        <f t="shared" si="16"/>
        <v>0.64693859415267041</v>
      </c>
      <c r="P9" s="37"/>
      <c r="Q9" s="38">
        <f t="shared" si="1"/>
        <v>1213.3333333333333</v>
      </c>
      <c r="R9" s="39">
        <f t="shared" si="2"/>
        <v>6066.6666666666661</v>
      </c>
      <c r="S9" s="40"/>
      <c r="T9" s="82">
        <f>U$1*70</f>
        <v>1400</v>
      </c>
      <c r="U9" s="123">
        <f t="shared" si="3"/>
        <v>7000</v>
      </c>
      <c r="V9" s="83">
        <f>W$1*50</f>
        <v>1000</v>
      </c>
      <c r="W9" s="42">
        <f t="shared" si="4"/>
        <v>5000</v>
      </c>
      <c r="X9" s="83">
        <f>Y$1*70</f>
        <v>1470</v>
      </c>
      <c r="Y9" s="42">
        <f t="shared" si="5"/>
        <v>7350</v>
      </c>
      <c r="Z9" s="83">
        <f>AA$1*50</f>
        <v>1000</v>
      </c>
      <c r="AA9" s="42">
        <f t="shared" si="6"/>
        <v>5000</v>
      </c>
      <c r="AB9" s="83">
        <f>AC$1*90</f>
        <v>1890</v>
      </c>
      <c r="AC9" s="42">
        <f t="shared" si="7"/>
        <v>9450</v>
      </c>
      <c r="AD9" s="83">
        <f>AE$1*70</f>
        <v>1400</v>
      </c>
      <c r="AE9" s="42">
        <f t="shared" si="8"/>
        <v>7000</v>
      </c>
      <c r="AF9" s="83">
        <f>AG$1*50</f>
        <v>1050</v>
      </c>
      <c r="AG9" s="42">
        <f t="shared" si="9"/>
        <v>5250</v>
      </c>
      <c r="AH9" s="83">
        <f>AI$1*50</f>
        <v>1000</v>
      </c>
      <c r="AI9" s="42">
        <f t="shared" si="10"/>
        <v>5000</v>
      </c>
      <c r="AJ9" s="83">
        <f>AK$1*50</f>
        <v>1000</v>
      </c>
      <c r="AK9" s="42">
        <f t="shared" si="11"/>
        <v>5000</v>
      </c>
      <c r="AL9" s="83">
        <f>AM$1*50</f>
        <v>1000</v>
      </c>
      <c r="AM9" s="42">
        <f t="shared" si="12"/>
        <v>5000</v>
      </c>
      <c r="AN9" s="83">
        <f>AO$1*50</f>
        <v>950</v>
      </c>
      <c r="AO9" s="42">
        <f t="shared" si="13"/>
        <v>4750</v>
      </c>
      <c r="AP9" s="83">
        <f>AQ$1*70</f>
        <v>1400</v>
      </c>
      <c r="AQ9" s="39">
        <f t="shared" si="14"/>
        <v>7000</v>
      </c>
      <c r="AS9" s="44" t="s">
        <v>56</v>
      </c>
    </row>
    <row r="10" spans="1:46" s="43" customFormat="1" ht="30">
      <c r="A10" s="112"/>
      <c r="B10" s="8">
        <v>1</v>
      </c>
      <c r="C10" s="84" t="s">
        <v>179</v>
      </c>
      <c r="D10" s="101">
        <v>2</v>
      </c>
      <c r="E10" s="84" t="s">
        <v>181</v>
      </c>
      <c r="F10" s="100">
        <v>2</v>
      </c>
      <c r="G10" s="32" t="s">
        <v>208</v>
      </c>
      <c r="H10" s="32"/>
      <c r="I10" s="32" t="s">
        <v>94</v>
      </c>
      <c r="J10" s="33">
        <f t="shared" si="15"/>
        <v>70</v>
      </c>
      <c r="K10" s="34" t="s">
        <v>64</v>
      </c>
      <c r="L10" s="35">
        <v>5</v>
      </c>
      <c r="M10" s="33">
        <f t="shared" si="0"/>
        <v>350</v>
      </c>
      <c r="N10" s="33">
        <f t="shared" ref="N10" si="18">M10/60</f>
        <v>5.833333333333333</v>
      </c>
      <c r="O10" s="36">
        <f t="shared" si="16"/>
        <v>3.1102817026570691E-3</v>
      </c>
      <c r="P10" s="37"/>
      <c r="Q10" s="38">
        <f t="shared" si="1"/>
        <v>5.833333333333333</v>
      </c>
      <c r="R10" s="39">
        <f t="shared" si="2"/>
        <v>29.166666666666664</v>
      </c>
      <c r="S10" s="40"/>
      <c r="T10" s="82">
        <v>10</v>
      </c>
      <c r="U10" s="123">
        <f t="shared" si="3"/>
        <v>50</v>
      </c>
      <c r="V10" s="83">
        <v>5</v>
      </c>
      <c r="W10" s="42">
        <f t="shared" si="4"/>
        <v>25</v>
      </c>
      <c r="X10" s="83">
        <v>5</v>
      </c>
      <c r="Y10" s="42">
        <f t="shared" si="5"/>
        <v>25</v>
      </c>
      <c r="Z10" s="83">
        <v>5</v>
      </c>
      <c r="AA10" s="42">
        <f t="shared" si="6"/>
        <v>25</v>
      </c>
      <c r="AB10" s="83">
        <v>5</v>
      </c>
      <c r="AC10" s="42">
        <f t="shared" si="7"/>
        <v>25</v>
      </c>
      <c r="AD10" s="83">
        <v>5</v>
      </c>
      <c r="AE10" s="42">
        <f t="shared" si="8"/>
        <v>25</v>
      </c>
      <c r="AF10" s="83">
        <v>5</v>
      </c>
      <c r="AG10" s="42">
        <f t="shared" si="9"/>
        <v>25</v>
      </c>
      <c r="AH10" s="83">
        <v>5</v>
      </c>
      <c r="AI10" s="42">
        <f t="shared" si="10"/>
        <v>25</v>
      </c>
      <c r="AJ10" s="83">
        <v>5</v>
      </c>
      <c r="AK10" s="42">
        <f t="shared" si="11"/>
        <v>25</v>
      </c>
      <c r="AL10" s="83">
        <v>5</v>
      </c>
      <c r="AM10" s="42">
        <f t="shared" si="12"/>
        <v>25</v>
      </c>
      <c r="AN10" s="83">
        <v>5</v>
      </c>
      <c r="AO10" s="42">
        <f t="shared" si="13"/>
        <v>25</v>
      </c>
      <c r="AP10" s="83">
        <v>10</v>
      </c>
      <c r="AQ10" s="39">
        <f t="shared" si="14"/>
        <v>50</v>
      </c>
      <c r="AS10" s="44" t="s">
        <v>56</v>
      </c>
    </row>
    <row r="11" spans="1:46" s="43" customFormat="1" ht="30">
      <c r="A11" s="112" t="s">
        <v>295</v>
      </c>
      <c r="B11" s="8">
        <v>1</v>
      </c>
      <c r="C11" s="84" t="s">
        <v>179</v>
      </c>
      <c r="D11" s="101">
        <v>3</v>
      </c>
      <c r="E11" s="84" t="s">
        <v>182</v>
      </c>
      <c r="F11" s="100">
        <v>1</v>
      </c>
      <c r="G11" s="32" t="s">
        <v>92</v>
      </c>
      <c r="H11" s="134" t="s">
        <v>329</v>
      </c>
      <c r="I11" s="32" t="s">
        <v>287</v>
      </c>
      <c r="J11" s="33">
        <f t="shared" si="15"/>
        <v>12</v>
      </c>
      <c r="K11" s="34" t="s">
        <v>50</v>
      </c>
      <c r="L11" s="35"/>
      <c r="M11" s="33">
        <f t="shared" si="0"/>
        <v>0</v>
      </c>
      <c r="N11" s="33">
        <f t="shared" si="17"/>
        <v>0</v>
      </c>
      <c r="O11" s="36">
        <f t="shared" si="16"/>
        <v>0</v>
      </c>
      <c r="P11" s="37"/>
      <c r="Q11" s="38">
        <f t="shared" si="1"/>
        <v>1</v>
      </c>
      <c r="R11" s="39">
        <f t="shared" si="2"/>
        <v>0</v>
      </c>
      <c r="S11" s="40"/>
      <c r="T11" s="82">
        <v>1</v>
      </c>
      <c r="U11" s="123">
        <f t="shared" si="3"/>
        <v>0</v>
      </c>
      <c r="V11" s="83">
        <v>1</v>
      </c>
      <c r="W11" s="42">
        <f t="shared" si="4"/>
        <v>0</v>
      </c>
      <c r="X11" s="83">
        <v>1</v>
      </c>
      <c r="Y11" s="42">
        <f t="shared" si="5"/>
        <v>0</v>
      </c>
      <c r="Z11" s="83">
        <v>1</v>
      </c>
      <c r="AA11" s="42">
        <f t="shared" si="6"/>
        <v>0</v>
      </c>
      <c r="AB11" s="83">
        <v>1</v>
      </c>
      <c r="AC11" s="42">
        <f t="shared" si="7"/>
        <v>0</v>
      </c>
      <c r="AD11" s="83">
        <v>1</v>
      </c>
      <c r="AE11" s="42">
        <f t="shared" si="8"/>
        <v>0</v>
      </c>
      <c r="AF11" s="83">
        <v>1</v>
      </c>
      <c r="AG11" s="42">
        <f t="shared" si="9"/>
        <v>0</v>
      </c>
      <c r="AH11" s="83">
        <v>1</v>
      </c>
      <c r="AI11" s="42">
        <f t="shared" si="10"/>
        <v>0</v>
      </c>
      <c r="AJ11" s="83">
        <v>1</v>
      </c>
      <c r="AK11" s="42">
        <f t="shared" si="11"/>
        <v>0</v>
      </c>
      <c r="AL11" s="83">
        <v>1</v>
      </c>
      <c r="AM11" s="42">
        <f t="shared" si="12"/>
        <v>0</v>
      </c>
      <c r="AN11" s="83">
        <v>1</v>
      </c>
      <c r="AO11" s="42">
        <f t="shared" si="13"/>
        <v>0</v>
      </c>
      <c r="AP11" s="83">
        <v>1</v>
      </c>
      <c r="AQ11" s="39">
        <f t="shared" si="14"/>
        <v>0</v>
      </c>
      <c r="AS11" s="44" t="s">
        <v>56</v>
      </c>
    </row>
    <row r="12" spans="1:46" s="43" customFormat="1" ht="30">
      <c r="A12" s="112" t="s">
        <v>295</v>
      </c>
      <c r="B12" s="8">
        <v>1</v>
      </c>
      <c r="C12" s="84" t="s">
        <v>179</v>
      </c>
      <c r="D12" s="101">
        <v>3</v>
      </c>
      <c r="E12" s="84" t="s">
        <v>182</v>
      </c>
      <c r="F12" s="100">
        <v>2</v>
      </c>
      <c r="G12" s="32" t="s">
        <v>93</v>
      </c>
      <c r="H12" s="134" t="s">
        <v>329</v>
      </c>
      <c r="I12" s="32" t="s">
        <v>287</v>
      </c>
      <c r="J12" s="33">
        <f t="shared" si="15"/>
        <v>12</v>
      </c>
      <c r="K12" s="34" t="s">
        <v>50</v>
      </c>
      <c r="L12" s="35"/>
      <c r="M12" s="33">
        <f t="shared" si="0"/>
        <v>0</v>
      </c>
      <c r="N12" s="33">
        <f t="shared" si="17"/>
        <v>0</v>
      </c>
      <c r="O12" s="36">
        <f t="shared" si="16"/>
        <v>0</v>
      </c>
      <c r="P12" s="37"/>
      <c r="Q12" s="45">
        <f t="shared" si="1"/>
        <v>1</v>
      </c>
      <c r="R12" s="46">
        <f t="shared" si="2"/>
        <v>0</v>
      </c>
      <c r="S12" s="40"/>
      <c r="T12" s="82">
        <v>1</v>
      </c>
      <c r="U12" s="123">
        <f t="shared" si="3"/>
        <v>0</v>
      </c>
      <c r="V12" s="83">
        <v>1</v>
      </c>
      <c r="W12" s="42">
        <f t="shared" si="4"/>
        <v>0</v>
      </c>
      <c r="X12" s="83">
        <v>1</v>
      </c>
      <c r="Y12" s="42">
        <f t="shared" si="5"/>
        <v>0</v>
      </c>
      <c r="Z12" s="83">
        <v>1</v>
      </c>
      <c r="AA12" s="42">
        <f t="shared" si="6"/>
        <v>0</v>
      </c>
      <c r="AB12" s="83">
        <v>1</v>
      </c>
      <c r="AC12" s="42">
        <f t="shared" si="7"/>
        <v>0</v>
      </c>
      <c r="AD12" s="83">
        <v>1</v>
      </c>
      <c r="AE12" s="42">
        <f t="shared" si="8"/>
        <v>0</v>
      </c>
      <c r="AF12" s="83">
        <v>1</v>
      </c>
      <c r="AG12" s="42">
        <f t="shared" si="9"/>
        <v>0</v>
      </c>
      <c r="AH12" s="83">
        <v>1</v>
      </c>
      <c r="AI12" s="42">
        <f t="shared" si="10"/>
        <v>0</v>
      </c>
      <c r="AJ12" s="83">
        <v>1</v>
      </c>
      <c r="AK12" s="42">
        <f t="shared" si="11"/>
        <v>0</v>
      </c>
      <c r="AL12" s="83">
        <v>1</v>
      </c>
      <c r="AM12" s="42">
        <f t="shared" si="12"/>
        <v>0</v>
      </c>
      <c r="AN12" s="83">
        <v>1</v>
      </c>
      <c r="AO12" s="42">
        <f t="shared" si="13"/>
        <v>0</v>
      </c>
      <c r="AP12" s="83">
        <v>1</v>
      </c>
      <c r="AQ12" s="39">
        <f t="shared" si="14"/>
        <v>0</v>
      </c>
      <c r="AS12" s="44" t="s">
        <v>56</v>
      </c>
    </row>
    <row r="13" spans="1:46" s="43" customFormat="1" ht="30">
      <c r="A13" s="112" t="s">
        <v>295</v>
      </c>
      <c r="B13" s="8">
        <v>1</v>
      </c>
      <c r="C13" s="84" t="s">
        <v>179</v>
      </c>
      <c r="D13" s="101">
        <v>3</v>
      </c>
      <c r="E13" s="84" t="s">
        <v>182</v>
      </c>
      <c r="F13" s="100">
        <v>3</v>
      </c>
      <c r="G13" s="32" t="s">
        <v>98</v>
      </c>
      <c r="H13" s="134" t="s">
        <v>329</v>
      </c>
      <c r="I13" s="32" t="s">
        <v>287</v>
      </c>
      <c r="J13" s="33">
        <f t="shared" si="15"/>
        <v>12</v>
      </c>
      <c r="K13" s="34" t="s">
        <v>50</v>
      </c>
      <c r="L13" s="35"/>
      <c r="M13" s="33">
        <f t="shared" si="0"/>
        <v>0</v>
      </c>
      <c r="N13" s="33">
        <f t="shared" si="17"/>
        <v>0</v>
      </c>
      <c r="O13" s="36">
        <f t="shared" si="16"/>
        <v>0</v>
      </c>
      <c r="P13" s="37"/>
      <c r="Q13" s="45">
        <f t="shared" si="1"/>
        <v>1</v>
      </c>
      <c r="R13" s="46">
        <f t="shared" si="2"/>
        <v>0</v>
      </c>
      <c r="S13" s="40"/>
      <c r="T13" s="82">
        <v>1</v>
      </c>
      <c r="U13" s="123">
        <f t="shared" si="3"/>
        <v>0</v>
      </c>
      <c r="V13" s="83">
        <v>1</v>
      </c>
      <c r="W13" s="42">
        <f t="shared" si="4"/>
        <v>0</v>
      </c>
      <c r="X13" s="83">
        <v>1</v>
      </c>
      <c r="Y13" s="42">
        <f t="shared" si="5"/>
        <v>0</v>
      </c>
      <c r="Z13" s="83">
        <v>1</v>
      </c>
      <c r="AA13" s="42">
        <f t="shared" si="6"/>
        <v>0</v>
      </c>
      <c r="AB13" s="83">
        <v>1</v>
      </c>
      <c r="AC13" s="42">
        <f t="shared" si="7"/>
        <v>0</v>
      </c>
      <c r="AD13" s="83">
        <v>1</v>
      </c>
      <c r="AE13" s="42">
        <f t="shared" si="8"/>
        <v>0</v>
      </c>
      <c r="AF13" s="83">
        <v>1</v>
      </c>
      <c r="AG13" s="42">
        <f t="shared" si="9"/>
        <v>0</v>
      </c>
      <c r="AH13" s="83">
        <v>1</v>
      </c>
      <c r="AI13" s="42">
        <f t="shared" si="10"/>
        <v>0</v>
      </c>
      <c r="AJ13" s="83">
        <v>1</v>
      </c>
      <c r="AK13" s="42">
        <f t="shared" si="11"/>
        <v>0</v>
      </c>
      <c r="AL13" s="83">
        <v>1</v>
      </c>
      <c r="AM13" s="42">
        <f t="shared" si="12"/>
        <v>0</v>
      </c>
      <c r="AN13" s="83">
        <v>1</v>
      </c>
      <c r="AO13" s="42">
        <f t="shared" si="13"/>
        <v>0</v>
      </c>
      <c r="AP13" s="83">
        <v>1</v>
      </c>
      <c r="AQ13" s="39">
        <f t="shared" si="14"/>
        <v>0</v>
      </c>
      <c r="AS13" s="44" t="s">
        <v>56</v>
      </c>
    </row>
    <row r="14" spans="1:46" s="43" customFormat="1" ht="30">
      <c r="A14" s="112" t="s">
        <v>295</v>
      </c>
      <c r="B14" s="8">
        <v>1</v>
      </c>
      <c r="C14" s="84" t="s">
        <v>179</v>
      </c>
      <c r="D14" s="101">
        <v>4</v>
      </c>
      <c r="E14" s="84" t="s">
        <v>105</v>
      </c>
      <c r="F14" s="100">
        <v>1</v>
      </c>
      <c r="G14" s="32" t="s">
        <v>120</v>
      </c>
      <c r="H14" s="134" t="s">
        <v>329</v>
      </c>
      <c r="I14" s="32" t="s">
        <v>288</v>
      </c>
      <c r="J14" s="33">
        <f t="shared" si="15"/>
        <v>1</v>
      </c>
      <c r="K14" s="34" t="s">
        <v>104</v>
      </c>
      <c r="L14" s="35"/>
      <c r="M14" s="33">
        <f t="shared" si="0"/>
        <v>0</v>
      </c>
      <c r="N14" s="33">
        <f t="shared" si="17"/>
        <v>0</v>
      </c>
      <c r="O14" s="36">
        <f t="shared" si="16"/>
        <v>0</v>
      </c>
      <c r="P14" s="37"/>
      <c r="Q14" s="45">
        <f t="shared" si="1"/>
        <v>8.3333333333333329E-2</v>
      </c>
      <c r="R14" s="46">
        <f t="shared" si="2"/>
        <v>0</v>
      </c>
      <c r="S14" s="40"/>
      <c r="T14" s="82">
        <v>1</v>
      </c>
      <c r="U14" s="127">
        <f t="shared" si="3"/>
        <v>0</v>
      </c>
      <c r="V14" s="41"/>
      <c r="W14" s="42">
        <f t="shared" si="4"/>
        <v>0</v>
      </c>
      <c r="X14" s="41"/>
      <c r="Y14" s="42">
        <f t="shared" si="5"/>
        <v>0</v>
      </c>
      <c r="Z14" s="41"/>
      <c r="AA14" s="42">
        <f t="shared" si="6"/>
        <v>0</v>
      </c>
      <c r="AB14" s="41"/>
      <c r="AC14" s="42">
        <f t="shared" si="7"/>
        <v>0</v>
      </c>
      <c r="AD14" s="41"/>
      <c r="AE14" s="42">
        <f t="shared" si="8"/>
        <v>0</v>
      </c>
      <c r="AF14" s="41"/>
      <c r="AG14" s="42">
        <f t="shared" si="9"/>
        <v>0</v>
      </c>
      <c r="AH14" s="41"/>
      <c r="AI14" s="42">
        <f t="shared" si="10"/>
        <v>0</v>
      </c>
      <c r="AJ14" s="41"/>
      <c r="AK14" s="42">
        <f t="shared" si="11"/>
        <v>0</v>
      </c>
      <c r="AL14" s="41"/>
      <c r="AM14" s="42">
        <f t="shared" si="12"/>
        <v>0</v>
      </c>
      <c r="AN14" s="41"/>
      <c r="AO14" s="42">
        <f t="shared" si="13"/>
        <v>0</v>
      </c>
      <c r="AP14" s="41"/>
      <c r="AQ14" s="39">
        <f t="shared" si="14"/>
        <v>0</v>
      </c>
      <c r="AS14" s="44" t="s">
        <v>56</v>
      </c>
    </row>
    <row r="15" spans="1:46" s="43" customFormat="1" ht="45">
      <c r="A15" s="112"/>
      <c r="B15" s="8">
        <v>1</v>
      </c>
      <c r="C15" s="84" t="s">
        <v>179</v>
      </c>
      <c r="D15" s="101">
        <v>4</v>
      </c>
      <c r="E15" s="84" t="s">
        <v>105</v>
      </c>
      <c r="F15" s="100">
        <v>2</v>
      </c>
      <c r="G15" s="32" t="s">
        <v>121</v>
      </c>
      <c r="H15" s="32" t="s">
        <v>118</v>
      </c>
      <c r="I15" s="136" t="s">
        <v>305</v>
      </c>
      <c r="J15" s="33">
        <f t="shared" si="15"/>
        <v>100</v>
      </c>
      <c r="K15" s="34" t="s">
        <v>105</v>
      </c>
      <c r="L15" s="48">
        <v>3</v>
      </c>
      <c r="M15" s="33">
        <f>J15*L15</f>
        <v>300</v>
      </c>
      <c r="N15" s="33">
        <f>M15/60</f>
        <v>5</v>
      </c>
      <c r="O15" s="36">
        <f t="shared" si="16"/>
        <v>2.6659557451346309E-3</v>
      </c>
      <c r="P15" s="37"/>
      <c r="Q15" s="45">
        <f>J15/12</f>
        <v>8.3333333333333339</v>
      </c>
      <c r="R15" s="46">
        <f>Q15*L15</f>
        <v>25</v>
      </c>
      <c r="S15" s="40"/>
      <c r="T15" s="139"/>
      <c r="U15" s="33">
        <f>L15*T15</f>
        <v>0</v>
      </c>
      <c r="V15" s="48">
        <v>100</v>
      </c>
      <c r="W15" s="33">
        <f t="shared" si="4"/>
        <v>300</v>
      </c>
      <c r="X15" s="48"/>
      <c r="Y15" s="33">
        <f t="shared" si="5"/>
        <v>0</v>
      </c>
      <c r="Z15" s="48"/>
      <c r="AA15" s="33">
        <f t="shared" si="6"/>
        <v>0</v>
      </c>
      <c r="AB15" s="48"/>
      <c r="AC15" s="33">
        <f t="shared" si="7"/>
        <v>0</v>
      </c>
      <c r="AD15" s="48"/>
      <c r="AE15" s="33">
        <f t="shared" si="8"/>
        <v>0</v>
      </c>
      <c r="AF15" s="48"/>
      <c r="AG15" s="33">
        <f t="shared" si="9"/>
        <v>0</v>
      </c>
      <c r="AH15" s="48"/>
      <c r="AI15" s="33">
        <f t="shared" si="10"/>
        <v>0</v>
      </c>
      <c r="AJ15" s="48"/>
      <c r="AK15" s="33">
        <f t="shared" si="11"/>
        <v>0</v>
      </c>
      <c r="AL15" s="48"/>
      <c r="AM15" s="33">
        <f t="shared" si="12"/>
        <v>0</v>
      </c>
      <c r="AN15" s="48"/>
      <c r="AO15" s="33">
        <f t="shared" si="13"/>
        <v>0</v>
      </c>
      <c r="AP15" s="48"/>
      <c r="AQ15" s="39">
        <f t="shared" si="14"/>
        <v>0</v>
      </c>
      <c r="AS15" s="44" t="s">
        <v>56</v>
      </c>
    </row>
    <row r="16" spans="1:46" s="43" customFormat="1">
      <c r="A16" s="112"/>
      <c r="B16" s="8">
        <v>1</v>
      </c>
      <c r="C16" s="84" t="s">
        <v>179</v>
      </c>
      <c r="D16" s="101">
        <v>4</v>
      </c>
      <c r="E16" s="84" t="s">
        <v>105</v>
      </c>
      <c r="F16" s="100">
        <v>3</v>
      </c>
      <c r="G16" s="32" t="s">
        <v>325</v>
      </c>
      <c r="H16" s="32" t="s">
        <v>326</v>
      </c>
      <c r="I16" s="136" t="s">
        <v>327</v>
      </c>
      <c r="J16" s="33">
        <f t="shared" ref="J16" si="19">SUM(T16,V16,X16,Z16,AB16,AD16,AF16,AH16,AJ16,AL16,AN16,AP16)</f>
        <v>48.399999999999991</v>
      </c>
      <c r="K16" s="34" t="s">
        <v>105</v>
      </c>
      <c r="L16" s="48">
        <v>480</v>
      </c>
      <c r="M16" s="33">
        <f>J16*L16</f>
        <v>23231.999999999996</v>
      </c>
      <c r="N16" s="33">
        <f>M16/60</f>
        <v>387.19999999999993</v>
      </c>
      <c r="O16" s="36">
        <f t="shared" ref="O16" si="20">N16/$AT$1</f>
        <v>0.20645161290322578</v>
      </c>
      <c r="P16" s="37"/>
      <c r="Q16" s="45">
        <f>J16/12</f>
        <v>4.0333333333333323</v>
      </c>
      <c r="R16" s="46">
        <f>Q16*L16</f>
        <v>1935.9999999999995</v>
      </c>
      <c r="S16" s="40"/>
      <c r="T16" s="149">
        <f>U1/5</f>
        <v>4</v>
      </c>
      <c r="U16" s="33">
        <f>L16*T16</f>
        <v>1920</v>
      </c>
      <c r="V16" s="48">
        <f>W1/5</f>
        <v>4</v>
      </c>
      <c r="W16" s="33">
        <f t="shared" ref="W16" si="21">L16*V16</f>
        <v>1920</v>
      </c>
      <c r="X16" s="48">
        <f>Y1/5</f>
        <v>4.2</v>
      </c>
      <c r="Y16" s="33">
        <f t="shared" ref="Y16" si="22">L16*X16</f>
        <v>2016</v>
      </c>
      <c r="Z16" s="48">
        <f>AA1/5</f>
        <v>4</v>
      </c>
      <c r="AA16" s="33">
        <f t="shared" ref="AA16" si="23">L16*Z16</f>
        <v>1920</v>
      </c>
      <c r="AB16" s="48">
        <f>AC1/5</f>
        <v>4.2</v>
      </c>
      <c r="AC16" s="33">
        <f t="shared" ref="AC16" si="24">L16*AB16</f>
        <v>2016</v>
      </c>
      <c r="AD16" s="48">
        <f>AE1/5</f>
        <v>4</v>
      </c>
      <c r="AE16" s="33">
        <f t="shared" ref="AE16" si="25">L16*AD16</f>
        <v>1920</v>
      </c>
      <c r="AF16" s="48">
        <f>AG1/5</f>
        <v>4.2</v>
      </c>
      <c r="AG16" s="33">
        <f t="shared" ref="AG16" si="26">L16*AF16</f>
        <v>2016</v>
      </c>
      <c r="AH16" s="48">
        <f>AI1/5</f>
        <v>4</v>
      </c>
      <c r="AI16" s="33">
        <f t="shared" ref="AI16" si="27">L16*AH16</f>
        <v>1920</v>
      </c>
      <c r="AJ16" s="48">
        <f>AK1/5</f>
        <v>4</v>
      </c>
      <c r="AK16" s="33">
        <f t="shared" ref="AK16" si="28">L16*AJ16</f>
        <v>1920</v>
      </c>
      <c r="AL16" s="48">
        <f>AM1/5</f>
        <v>4</v>
      </c>
      <c r="AM16" s="33">
        <f t="shared" ref="AM16" si="29">L16*AL16</f>
        <v>1920</v>
      </c>
      <c r="AN16" s="48">
        <f>AO1/5</f>
        <v>3.8</v>
      </c>
      <c r="AO16" s="33">
        <f t="shared" ref="AO16" si="30">L16*AN16</f>
        <v>1824</v>
      </c>
      <c r="AP16" s="48">
        <f>AQ1/5</f>
        <v>4</v>
      </c>
      <c r="AQ16" s="39">
        <f t="shared" ref="AQ16" si="31">L16*AP16</f>
        <v>1920</v>
      </c>
      <c r="AS16" s="44"/>
    </row>
    <row r="17" spans="1:45" s="43" customFormat="1" ht="125" customHeight="1">
      <c r="A17" s="112" t="s">
        <v>295</v>
      </c>
      <c r="B17" s="9">
        <v>2</v>
      </c>
      <c r="C17" s="30" t="s">
        <v>347</v>
      </c>
      <c r="D17" s="100">
        <v>1</v>
      </c>
      <c r="E17" s="85" t="s">
        <v>43</v>
      </c>
      <c r="F17" s="100">
        <v>1</v>
      </c>
      <c r="G17" s="32" t="s">
        <v>44</v>
      </c>
      <c r="H17" s="32" t="s">
        <v>331</v>
      </c>
      <c r="I17" s="32" t="s">
        <v>99</v>
      </c>
      <c r="J17" s="33">
        <f t="shared" si="15"/>
        <v>9170</v>
      </c>
      <c r="K17" s="34" t="s">
        <v>45</v>
      </c>
      <c r="L17" s="35">
        <v>3</v>
      </c>
      <c r="M17" s="33">
        <f>J17*L17</f>
        <v>27510</v>
      </c>
      <c r="N17" s="33">
        <f>M17/60</f>
        <v>458.5</v>
      </c>
      <c r="O17" s="36">
        <f t="shared" si="16"/>
        <v>0.24446814182884563</v>
      </c>
      <c r="P17" s="37"/>
      <c r="Q17" s="38">
        <f>J17/12</f>
        <v>764.16666666666663</v>
      </c>
      <c r="R17" s="39">
        <f>Q17*L17</f>
        <v>2292.5</v>
      </c>
      <c r="S17" s="40"/>
      <c r="T17" s="150">
        <v>850</v>
      </c>
      <c r="U17" s="33">
        <f>L17*T17</f>
        <v>2550</v>
      </c>
      <c r="V17" s="48">
        <v>750</v>
      </c>
      <c r="W17" s="33">
        <f>L17*V17</f>
        <v>2250</v>
      </c>
      <c r="X17" s="48">
        <v>860</v>
      </c>
      <c r="Y17" s="33">
        <f>L17*X17</f>
        <v>2580</v>
      </c>
      <c r="Z17" s="48">
        <v>810</v>
      </c>
      <c r="AA17" s="33">
        <f>L17*Z17</f>
        <v>2430</v>
      </c>
      <c r="AB17" s="48">
        <v>910</v>
      </c>
      <c r="AC17" s="33">
        <f>L17*AB17</f>
        <v>2730</v>
      </c>
      <c r="AD17" s="48">
        <v>760</v>
      </c>
      <c r="AE17" s="33">
        <f>L17*AD17</f>
        <v>2280</v>
      </c>
      <c r="AF17" s="48">
        <v>730</v>
      </c>
      <c r="AG17" s="33">
        <f>L17*AF17</f>
        <v>2190</v>
      </c>
      <c r="AH17" s="48">
        <v>670</v>
      </c>
      <c r="AI17" s="33">
        <f>L17*AH17</f>
        <v>2010</v>
      </c>
      <c r="AJ17" s="48">
        <v>680</v>
      </c>
      <c r="AK17" s="33">
        <f>L17*AJ17</f>
        <v>2040</v>
      </c>
      <c r="AL17" s="48">
        <v>650</v>
      </c>
      <c r="AM17" s="33">
        <f>L17*AL17</f>
        <v>1950</v>
      </c>
      <c r="AN17" s="48">
        <v>610</v>
      </c>
      <c r="AO17" s="33">
        <f>L17*AN17</f>
        <v>1830</v>
      </c>
      <c r="AP17" s="48">
        <v>890</v>
      </c>
      <c r="AQ17" s="39">
        <f>L17*AP17</f>
        <v>2670</v>
      </c>
      <c r="AS17" s="44" t="s">
        <v>47</v>
      </c>
    </row>
    <row r="18" spans="1:45" s="43" customFormat="1" ht="45">
      <c r="A18" s="112"/>
      <c r="B18" s="9">
        <v>2</v>
      </c>
      <c r="C18" s="30" t="s">
        <v>347</v>
      </c>
      <c r="D18" s="100">
        <v>1</v>
      </c>
      <c r="E18" s="85" t="s">
        <v>43</v>
      </c>
      <c r="F18" s="100">
        <v>2</v>
      </c>
      <c r="G18" s="32" t="s">
        <v>46</v>
      </c>
      <c r="H18" s="32" t="s">
        <v>315</v>
      </c>
      <c r="I18" s="32" t="s">
        <v>100</v>
      </c>
      <c r="J18" s="33">
        <f t="shared" si="15"/>
        <v>917</v>
      </c>
      <c r="K18" s="34" t="s">
        <v>45</v>
      </c>
      <c r="L18" s="35">
        <v>2</v>
      </c>
      <c r="M18" s="33">
        <f t="shared" ref="M18:M30" si="32">J18*L18</f>
        <v>1834</v>
      </c>
      <c r="N18" s="33">
        <f t="shared" ref="N18:N43" si="33">M18/60</f>
        <v>30.566666666666666</v>
      </c>
      <c r="O18" s="36">
        <f t="shared" si="16"/>
        <v>1.6297876121923044E-2</v>
      </c>
      <c r="P18" s="37"/>
      <c r="Q18" s="38">
        <f t="shared" ref="Q18:Q80" si="34">J18/12</f>
        <v>76.416666666666671</v>
      </c>
      <c r="R18" s="39">
        <f t="shared" ref="R18:R80" si="35">Q18*L18</f>
        <v>152.83333333333334</v>
      </c>
      <c r="S18" s="40"/>
      <c r="T18" s="80">
        <f>T17*0.1</f>
        <v>85</v>
      </c>
      <c r="U18" s="138">
        <f t="shared" ref="U18:U66" si="36">L18*T18</f>
        <v>170</v>
      </c>
      <c r="V18" s="151">
        <f>V17*0.1</f>
        <v>75</v>
      </c>
      <c r="W18" s="42">
        <f t="shared" ref="W18:W66" si="37">L18*V18</f>
        <v>150</v>
      </c>
      <c r="X18" s="151">
        <f>X17*0.1</f>
        <v>86</v>
      </c>
      <c r="Y18" s="42">
        <f t="shared" ref="Y18:Y66" si="38">L18*X18</f>
        <v>172</v>
      </c>
      <c r="Z18" s="151">
        <f>Z17*0.1</f>
        <v>81</v>
      </c>
      <c r="AA18" s="42">
        <f t="shared" ref="AA18:AA66" si="39">L18*Z18</f>
        <v>162</v>
      </c>
      <c r="AB18" s="151">
        <f>AB17*0.1</f>
        <v>91</v>
      </c>
      <c r="AC18" s="42">
        <f t="shared" ref="AC18:AC66" si="40">L18*AB18</f>
        <v>182</v>
      </c>
      <c r="AD18" s="151">
        <f>AD17*0.1</f>
        <v>76</v>
      </c>
      <c r="AE18" s="42">
        <f t="shared" ref="AE18:AE66" si="41">L18*AD18</f>
        <v>152</v>
      </c>
      <c r="AF18" s="151">
        <f>AF17*0.1</f>
        <v>73</v>
      </c>
      <c r="AG18" s="42">
        <f t="shared" ref="AG18:AG66" si="42">L18*AF18</f>
        <v>146</v>
      </c>
      <c r="AH18" s="151">
        <f>AH17*0.1</f>
        <v>67</v>
      </c>
      <c r="AI18" s="42">
        <f t="shared" ref="AI18:AI66" si="43">L18*AH18</f>
        <v>134</v>
      </c>
      <c r="AJ18" s="151">
        <f>AJ17*0.1</f>
        <v>68</v>
      </c>
      <c r="AK18" s="42">
        <f t="shared" ref="AK18:AK66" si="44">L18*AJ18</f>
        <v>136</v>
      </c>
      <c r="AL18" s="151">
        <f>AL17*0.1</f>
        <v>65</v>
      </c>
      <c r="AM18" s="42">
        <f t="shared" ref="AM18:AM66" si="45">L18*AL18</f>
        <v>130</v>
      </c>
      <c r="AN18" s="151">
        <f>AN17*0.1</f>
        <v>61</v>
      </c>
      <c r="AO18" s="42">
        <f t="shared" ref="AO18:AO66" si="46">L18*AN18</f>
        <v>122</v>
      </c>
      <c r="AP18" s="151">
        <f>AP17*0.1</f>
        <v>89</v>
      </c>
      <c r="AQ18" s="137">
        <f t="shared" ref="AQ18:AQ66" si="47">L18*AP18</f>
        <v>178</v>
      </c>
      <c r="AS18" s="44" t="s">
        <v>47</v>
      </c>
    </row>
    <row r="19" spans="1:45" s="43" customFormat="1" ht="63.75" customHeight="1">
      <c r="A19" s="112"/>
      <c r="B19" s="9">
        <v>2</v>
      </c>
      <c r="C19" s="30" t="s">
        <v>347</v>
      </c>
      <c r="D19" s="100">
        <v>1</v>
      </c>
      <c r="E19" s="85" t="s">
        <v>43</v>
      </c>
      <c r="F19" s="100">
        <v>3</v>
      </c>
      <c r="G19" s="32" t="s">
        <v>63</v>
      </c>
      <c r="H19" s="32" t="s">
        <v>306</v>
      </c>
      <c r="I19" s="59" t="s">
        <v>195</v>
      </c>
      <c r="J19" s="33">
        <f t="shared" si="15"/>
        <v>960</v>
      </c>
      <c r="K19" s="34" t="s">
        <v>95</v>
      </c>
      <c r="L19" s="35">
        <v>6</v>
      </c>
      <c r="M19" s="33">
        <f t="shared" si="32"/>
        <v>5760</v>
      </c>
      <c r="N19" s="33">
        <f t="shared" si="33"/>
        <v>96</v>
      </c>
      <c r="O19" s="36">
        <f t="shared" si="16"/>
        <v>5.1186350306584909E-2</v>
      </c>
      <c r="P19" s="37"/>
      <c r="Q19" s="38">
        <f t="shared" si="34"/>
        <v>80</v>
      </c>
      <c r="R19" s="39">
        <f t="shared" si="35"/>
        <v>480</v>
      </c>
      <c r="S19" s="40"/>
      <c r="T19" s="80">
        <v>80</v>
      </c>
      <c r="U19" s="138">
        <f t="shared" si="36"/>
        <v>480</v>
      </c>
      <c r="V19" s="48">
        <v>80</v>
      </c>
      <c r="W19" s="33">
        <f t="shared" si="37"/>
        <v>480</v>
      </c>
      <c r="X19" s="48">
        <v>80</v>
      </c>
      <c r="Y19" s="33">
        <f t="shared" si="38"/>
        <v>480</v>
      </c>
      <c r="Z19" s="48">
        <v>80</v>
      </c>
      <c r="AA19" s="33">
        <f t="shared" si="39"/>
        <v>480</v>
      </c>
      <c r="AB19" s="48">
        <v>80</v>
      </c>
      <c r="AC19" s="33">
        <f t="shared" si="40"/>
        <v>480</v>
      </c>
      <c r="AD19" s="48">
        <v>80</v>
      </c>
      <c r="AE19" s="33">
        <f t="shared" si="41"/>
        <v>480</v>
      </c>
      <c r="AF19" s="48">
        <v>80</v>
      </c>
      <c r="AG19" s="33">
        <f t="shared" si="42"/>
        <v>480</v>
      </c>
      <c r="AH19" s="48">
        <v>80</v>
      </c>
      <c r="AI19" s="33">
        <f t="shared" si="43"/>
        <v>480</v>
      </c>
      <c r="AJ19" s="48">
        <v>80</v>
      </c>
      <c r="AK19" s="33">
        <f t="shared" si="44"/>
        <v>480</v>
      </c>
      <c r="AL19" s="48">
        <v>80</v>
      </c>
      <c r="AM19" s="33">
        <f t="shared" si="45"/>
        <v>480</v>
      </c>
      <c r="AN19" s="48">
        <v>80</v>
      </c>
      <c r="AO19" s="33">
        <f t="shared" si="46"/>
        <v>480</v>
      </c>
      <c r="AP19" s="48">
        <v>80</v>
      </c>
      <c r="AQ19" s="39">
        <f t="shared" si="47"/>
        <v>480</v>
      </c>
      <c r="AS19" s="44" t="s">
        <v>47</v>
      </c>
    </row>
    <row r="20" spans="1:45" s="43" customFormat="1" ht="79.5" customHeight="1">
      <c r="A20" s="112"/>
      <c r="B20" s="9">
        <v>2</v>
      </c>
      <c r="C20" s="30" t="s">
        <v>347</v>
      </c>
      <c r="D20" s="100">
        <v>1</v>
      </c>
      <c r="E20" s="85" t="s">
        <v>43</v>
      </c>
      <c r="F20" s="100">
        <v>4</v>
      </c>
      <c r="G20" s="32" t="s">
        <v>65</v>
      </c>
      <c r="H20" s="32" t="s">
        <v>156</v>
      </c>
      <c r="I20" s="59" t="s">
        <v>196</v>
      </c>
      <c r="J20" s="33">
        <f t="shared" si="15"/>
        <v>600</v>
      </c>
      <c r="K20" s="34" t="s">
        <v>50</v>
      </c>
      <c r="L20" s="35">
        <v>4</v>
      </c>
      <c r="M20" s="33">
        <f t="shared" si="32"/>
        <v>2400</v>
      </c>
      <c r="N20" s="33">
        <f t="shared" si="33"/>
        <v>40</v>
      </c>
      <c r="O20" s="36">
        <f t="shared" si="16"/>
        <v>2.1327645961077047E-2</v>
      </c>
      <c r="P20" s="37"/>
      <c r="Q20" s="38">
        <f t="shared" si="34"/>
        <v>50</v>
      </c>
      <c r="R20" s="39">
        <f t="shared" si="35"/>
        <v>200</v>
      </c>
      <c r="S20" s="40"/>
      <c r="T20" s="80">
        <v>50</v>
      </c>
      <c r="U20" s="125">
        <f t="shared" si="36"/>
        <v>200</v>
      </c>
      <c r="V20" s="41">
        <v>50</v>
      </c>
      <c r="W20" s="42">
        <f t="shared" si="37"/>
        <v>200</v>
      </c>
      <c r="X20" s="41">
        <v>50</v>
      </c>
      <c r="Y20" s="42">
        <f t="shared" si="38"/>
        <v>200</v>
      </c>
      <c r="Z20" s="41">
        <v>50</v>
      </c>
      <c r="AA20" s="42">
        <f t="shared" si="39"/>
        <v>200</v>
      </c>
      <c r="AB20" s="41">
        <v>50</v>
      </c>
      <c r="AC20" s="42">
        <f t="shared" si="40"/>
        <v>200</v>
      </c>
      <c r="AD20" s="41">
        <v>50</v>
      </c>
      <c r="AE20" s="42">
        <f t="shared" si="41"/>
        <v>200</v>
      </c>
      <c r="AF20" s="41">
        <v>50</v>
      </c>
      <c r="AG20" s="42">
        <f t="shared" si="42"/>
        <v>200</v>
      </c>
      <c r="AH20" s="41">
        <v>50</v>
      </c>
      <c r="AI20" s="42">
        <f t="shared" si="43"/>
        <v>200</v>
      </c>
      <c r="AJ20" s="41">
        <v>50</v>
      </c>
      <c r="AK20" s="42">
        <f t="shared" si="44"/>
        <v>200</v>
      </c>
      <c r="AL20" s="41">
        <v>50</v>
      </c>
      <c r="AM20" s="42">
        <f t="shared" si="45"/>
        <v>200</v>
      </c>
      <c r="AN20" s="41">
        <v>50</v>
      </c>
      <c r="AO20" s="42">
        <f t="shared" si="46"/>
        <v>200</v>
      </c>
      <c r="AP20" s="41">
        <v>50</v>
      </c>
      <c r="AQ20" s="39">
        <f t="shared" si="47"/>
        <v>200</v>
      </c>
      <c r="AS20" s="44" t="s">
        <v>47</v>
      </c>
    </row>
    <row r="21" spans="1:45" s="43" customFormat="1" ht="105.75" customHeight="1">
      <c r="A21" s="112"/>
      <c r="B21" s="9">
        <v>2</v>
      </c>
      <c r="C21" s="30" t="s">
        <v>347</v>
      </c>
      <c r="D21" s="100">
        <v>1</v>
      </c>
      <c r="E21" s="85" t="s">
        <v>43</v>
      </c>
      <c r="F21" s="100">
        <v>5</v>
      </c>
      <c r="G21" s="32" t="s">
        <v>66</v>
      </c>
      <c r="H21" s="32" t="s">
        <v>157</v>
      </c>
      <c r="I21" s="59" t="s">
        <v>197</v>
      </c>
      <c r="J21" s="33">
        <f t="shared" si="15"/>
        <v>600</v>
      </c>
      <c r="K21" s="34" t="s">
        <v>50</v>
      </c>
      <c r="L21" s="35">
        <v>6</v>
      </c>
      <c r="M21" s="33">
        <f t="shared" si="32"/>
        <v>3600</v>
      </c>
      <c r="N21" s="33">
        <f t="shared" si="33"/>
        <v>60</v>
      </c>
      <c r="O21" s="36">
        <f t="shared" si="16"/>
        <v>3.1991468941615572E-2</v>
      </c>
      <c r="P21" s="37"/>
      <c r="Q21" s="38">
        <f t="shared" si="34"/>
        <v>50</v>
      </c>
      <c r="R21" s="39">
        <f t="shared" si="35"/>
        <v>300</v>
      </c>
      <c r="S21" s="40"/>
      <c r="T21" s="80">
        <v>50</v>
      </c>
      <c r="U21" s="125">
        <f t="shared" si="36"/>
        <v>300</v>
      </c>
      <c r="V21" s="41">
        <v>50</v>
      </c>
      <c r="W21" s="42">
        <f t="shared" si="37"/>
        <v>300</v>
      </c>
      <c r="X21" s="41">
        <v>50</v>
      </c>
      <c r="Y21" s="42">
        <f t="shared" si="38"/>
        <v>300</v>
      </c>
      <c r="Z21" s="41">
        <v>50</v>
      </c>
      <c r="AA21" s="42">
        <f t="shared" si="39"/>
        <v>300</v>
      </c>
      <c r="AB21" s="41">
        <v>50</v>
      </c>
      <c r="AC21" s="42">
        <f t="shared" si="40"/>
        <v>300</v>
      </c>
      <c r="AD21" s="41">
        <v>50</v>
      </c>
      <c r="AE21" s="42">
        <f t="shared" si="41"/>
        <v>300</v>
      </c>
      <c r="AF21" s="41">
        <v>50</v>
      </c>
      <c r="AG21" s="42">
        <f t="shared" si="42"/>
        <v>300</v>
      </c>
      <c r="AH21" s="41">
        <v>50</v>
      </c>
      <c r="AI21" s="42">
        <f t="shared" si="43"/>
        <v>300</v>
      </c>
      <c r="AJ21" s="41">
        <v>50</v>
      </c>
      <c r="AK21" s="42">
        <f t="shared" si="44"/>
        <v>300</v>
      </c>
      <c r="AL21" s="41">
        <v>50</v>
      </c>
      <c r="AM21" s="42">
        <f t="shared" si="45"/>
        <v>300</v>
      </c>
      <c r="AN21" s="41">
        <v>50</v>
      </c>
      <c r="AO21" s="42">
        <f t="shared" si="46"/>
        <v>300</v>
      </c>
      <c r="AP21" s="41">
        <v>50</v>
      </c>
      <c r="AQ21" s="39">
        <f t="shared" si="47"/>
        <v>300</v>
      </c>
      <c r="AS21" s="44" t="s">
        <v>47</v>
      </c>
    </row>
    <row r="22" spans="1:45" s="43" customFormat="1" ht="44.25" customHeight="1">
      <c r="A22" s="112"/>
      <c r="B22" s="9">
        <v>2</v>
      </c>
      <c r="C22" s="30" t="s">
        <v>347</v>
      </c>
      <c r="D22" s="100">
        <v>1</v>
      </c>
      <c r="E22" s="85" t="s">
        <v>43</v>
      </c>
      <c r="F22" s="100">
        <v>6</v>
      </c>
      <c r="G22" s="32" t="s">
        <v>67</v>
      </c>
      <c r="H22" s="32" t="s">
        <v>307</v>
      </c>
      <c r="I22" s="59" t="s">
        <v>203</v>
      </c>
      <c r="J22" s="33">
        <f t="shared" si="15"/>
        <v>1200</v>
      </c>
      <c r="K22" s="34" t="s">
        <v>50</v>
      </c>
      <c r="L22" s="35">
        <v>2</v>
      </c>
      <c r="M22" s="33">
        <f t="shared" si="32"/>
        <v>2400</v>
      </c>
      <c r="N22" s="33">
        <f t="shared" si="33"/>
        <v>40</v>
      </c>
      <c r="O22" s="36">
        <f t="shared" si="16"/>
        <v>2.1327645961077047E-2</v>
      </c>
      <c r="P22" s="37"/>
      <c r="Q22" s="45">
        <f t="shared" si="34"/>
        <v>100</v>
      </c>
      <c r="R22" s="46">
        <f t="shared" si="35"/>
        <v>200</v>
      </c>
      <c r="S22" s="40"/>
      <c r="T22" s="81">
        <v>100</v>
      </c>
      <c r="U22" s="123">
        <f t="shared" si="36"/>
        <v>200</v>
      </c>
      <c r="V22" s="41">
        <v>100</v>
      </c>
      <c r="W22" s="42">
        <f t="shared" si="37"/>
        <v>200</v>
      </c>
      <c r="X22" s="41">
        <v>100</v>
      </c>
      <c r="Y22" s="42">
        <f t="shared" si="38"/>
        <v>200</v>
      </c>
      <c r="Z22" s="41">
        <v>100</v>
      </c>
      <c r="AA22" s="42">
        <f t="shared" si="39"/>
        <v>200</v>
      </c>
      <c r="AB22" s="41">
        <v>100</v>
      </c>
      <c r="AC22" s="42">
        <f t="shared" si="40"/>
        <v>200</v>
      </c>
      <c r="AD22" s="41">
        <v>100</v>
      </c>
      <c r="AE22" s="42">
        <f t="shared" si="41"/>
        <v>200</v>
      </c>
      <c r="AF22" s="41">
        <v>100</v>
      </c>
      <c r="AG22" s="42">
        <f t="shared" si="42"/>
        <v>200</v>
      </c>
      <c r="AH22" s="41">
        <v>100</v>
      </c>
      <c r="AI22" s="42">
        <f t="shared" si="43"/>
        <v>200</v>
      </c>
      <c r="AJ22" s="41">
        <v>100</v>
      </c>
      <c r="AK22" s="42">
        <f t="shared" si="44"/>
        <v>200</v>
      </c>
      <c r="AL22" s="41">
        <v>100</v>
      </c>
      <c r="AM22" s="42">
        <f t="shared" si="45"/>
        <v>200</v>
      </c>
      <c r="AN22" s="41">
        <v>100</v>
      </c>
      <c r="AO22" s="42">
        <f t="shared" si="46"/>
        <v>200</v>
      </c>
      <c r="AP22" s="41">
        <v>100</v>
      </c>
      <c r="AQ22" s="39">
        <f t="shared" si="47"/>
        <v>200</v>
      </c>
      <c r="AS22" s="44" t="s">
        <v>47</v>
      </c>
    </row>
    <row r="23" spans="1:45" s="43" customFormat="1" ht="102" customHeight="1">
      <c r="A23" s="112"/>
      <c r="B23" s="9">
        <v>2</v>
      </c>
      <c r="C23" s="30" t="s">
        <v>347</v>
      </c>
      <c r="D23" s="100">
        <v>2</v>
      </c>
      <c r="E23" s="85" t="s">
        <v>183</v>
      </c>
      <c r="F23" s="100">
        <v>1</v>
      </c>
      <c r="G23" s="32" t="s">
        <v>108</v>
      </c>
      <c r="H23" s="32" t="s">
        <v>311</v>
      </c>
      <c r="I23" s="59" t="s">
        <v>198</v>
      </c>
      <c r="J23" s="33">
        <f t="shared" si="15"/>
        <v>14400</v>
      </c>
      <c r="K23" s="34" t="s">
        <v>50</v>
      </c>
      <c r="L23" s="35">
        <v>0.7</v>
      </c>
      <c r="M23" s="33">
        <f t="shared" si="32"/>
        <v>10080</v>
      </c>
      <c r="N23" s="33">
        <f t="shared" si="33"/>
        <v>168</v>
      </c>
      <c r="O23" s="36">
        <f t="shared" si="16"/>
        <v>8.9576113036523589E-2</v>
      </c>
      <c r="P23" s="37"/>
      <c r="Q23" s="45">
        <f t="shared" si="34"/>
        <v>1200</v>
      </c>
      <c r="R23" s="46">
        <f t="shared" si="35"/>
        <v>840</v>
      </c>
      <c r="S23" s="40"/>
      <c r="T23" s="117">
        <v>4200</v>
      </c>
      <c r="U23" s="126">
        <f t="shared" si="36"/>
        <v>2940</v>
      </c>
      <c r="V23" s="118">
        <v>900</v>
      </c>
      <c r="W23" s="119">
        <f t="shared" si="37"/>
        <v>630</v>
      </c>
      <c r="X23" s="118">
        <v>400</v>
      </c>
      <c r="Y23" s="119">
        <f t="shared" si="38"/>
        <v>280</v>
      </c>
      <c r="Z23" s="118">
        <v>600</v>
      </c>
      <c r="AA23" s="119">
        <f t="shared" si="39"/>
        <v>420</v>
      </c>
      <c r="AB23" s="118">
        <v>1400</v>
      </c>
      <c r="AC23" s="119">
        <f t="shared" si="40"/>
        <v>979.99999999999989</v>
      </c>
      <c r="AD23" s="118">
        <v>1000</v>
      </c>
      <c r="AE23" s="119">
        <f t="shared" si="41"/>
        <v>700</v>
      </c>
      <c r="AF23" s="118">
        <v>1000</v>
      </c>
      <c r="AG23" s="119">
        <f t="shared" si="42"/>
        <v>700</v>
      </c>
      <c r="AH23" s="118">
        <v>1100</v>
      </c>
      <c r="AI23" s="119">
        <f t="shared" si="43"/>
        <v>770</v>
      </c>
      <c r="AJ23" s="118">
        <v>1000</v>
      </c>
      <c r="AK23" s="119">
        <f t="shared" si="44"/>
        <v>700</v>
      </c>
      <c r="AL23" s="118">
        <v>900</v>
      </c>
      <c r="AM23" s="119">
        <f t="shared" si="45"/>
        <v>630</v>
      </c>
      <c r="AN23" s="118">
        <v>1000</v>
      </c>
      <c r="AO23" s="119">
        <f t="shared" si="46"/>
        <v>700</v>
      </c>
      <c r="AP23" s="118">
        <v>900</v>
      </c>
      <c r="AQ23" s="62">
        <f t="shared" si="47"/>
        <v>630</v>
      </c>
      <c r="AS23" s="44" t="s">
        <v>47</v>
      </c>
    </row>
    <row r="24" spans="1:45" s="43" customFormat="1" ht="46.5" customHeight="1">
      <c r="A24" s="112"/>
      <c r="B24" s="9">
        <v>2</v>
      </c>
      <c r="C24" s="30" t="s">
        <v>347</v>
      </c>
      <c r="D24" s="100">
        <v>3</v>
      </c>
      <c r="E24" s="85" t="s">
        <v>184</v>
      </c>
      <c r="F24" s="100">
        <v>1</v>
      </c>
      <c r="G24" s="32" t="s">
        <v>107</v>
      </c>
      <c r="H24" s="32" t="s">
        <v>158</v>
      </c>
      <c r="I24" s="59" t="s">
        <v>68</v>
      </c>
      <c r="J24" s="33">
        <f t="shared" si="15"/>
        <v>6000</v>
      </c>
      <c r="K24" s="34" t="s">
        <v>61</v>
      </c>
      <c r="L24" s="35">
        <v>0.5</v>
      </c>
      <c r="M24" s="33">
        <f t="shared" si="32"/>
        <v>3000</v>
      </c>
      <c r="N24" s="33">
        <f t="shared" si="33"/>
        <v>50</v>
      </c>
      <c r="O24" s="36">
        <f t="shared" si="16"/>
        <v>2.6659557451346308E-2</v>
      </c>
      <c r="P24" s="37"/>
      <c r="Q24" s="45">
        <f t="shared" si="34"/>
        <v>500</v>
      </c>
      <c r="R24" s="46">
        <f t="shared" si="35"/>
        <v>250</v>
      </c>
      <c r="S24" s="40"/>
      <c r="T24" s="81">
        <v>0</v>
      </c>
      <c r="U24" s="123">
        <f t="shared" si="36"/>
        <v>0</v>
      </c>
      <c r="V24" s="41">
        <v>0</v>
      </c>
      <c r="W24" s="42">
        <f t="shared" si="37"/>
        <v>0</v>
      </c>
      <c r="X24" s="41">
        <v>0</v>
      </c>
      <c r="Y24" s="42">
        <f t="shared" si="38"/>
        <v>0</v>
      </c>
      <c r="Z24" s="41">
        <v>0</v>
      </c>
      <c r="AA24" s="42">
        <f t="shared" si="39"/>
        <v>0</v>
      </c>
      <c r="AB24" s="41">
        <v>0</v>
      </c>
      <c r="AC24" s="42">
        <f t="shared" si="40"/>
        <v>0</v>
      </c>
      <c r="AD24" s="41">
        <v>0</v>
      </c>
      <c r="AE24" s="42">
        <f t="shared" si="41"/>
        <v>0</v>
      </c>
      <c r="AF24" s="41">
        <v>0</v>
      </c>
      <c r="AG24" s="42">
        <f t="shared" si="42"/>
        <v>0</v>
      </c>
      <c r="AH24" s="41">
        <v>0</v>
      </c>
      <c r="AI24" s="42">
        <f t="shared" si="43"/>
        <v>0</v>
      </c>
      <c r="AJ24" s="41">
        <v>0</v>
      </c>
      <c r="AK24" s="42">
        <f t="shared" si="44"/>
        <v>0</v>
      </c>
      <c r="AL24" s="41">
        <v>0</v>
      </c>
      <c r="AM24" s="42">
        <f t="shared" si="45"/>
        <v>0</v>
      </c>
      <c r="AN24" s="41">
        <v>6000</v>
      </c>
      <c r="AO24" s="42">
        <f t="shared" si="46"/>
        <v>3000</v>
      </c>
      <c r="AP24" s="41">
        <v>0</v>
      </c>
      <c r="AQ24" s="39">
        <f t="shared" si="47"/>
        <v>0</v>
      </c>
      <c r="AS24" s="44" t="s">
        <v>47</v>
      </c>
    </row>
    <row r="25" spans="1:45" s="43" customFormat="1" ht="56.25" customHeight="1">
      <c r="A25" s="112"/>
      <c r="B25" s="9">
        <v>2</v>
      </c>
      <c r="C25" s="30" t="s">
        <v>347</v>
      </c>
      <c r="D25" s="100">
        <v>4</v>
      </c>
      <c r="E25" s="85" t="s">
        <v>185</v>
      </c>
      <c r="F25" s="100">
        <v>1</v>
      </c>
      <c r="G25" s="32" t="s">
        <v>69</v>
      </c>
      <c r="H25" s="32" t="s">
        <v>159</v>
      </c>
      <c r="I25" s="87" t="s">
        <v>321</v>
      </c>
      <c r="J25" s="33">
        <f t="shared" si="15"/>
        <v>2751</v>
      </c>
      <c r="K25" s="34" t="s">
        <v>45</v>
      </c>
      <c r="L25" s="35">
        <v>10</v>
      </c>
      <c r="M25" s="33">
        <f t="shared" si="32"/>
        <v>27510</v>
      </c>
      <c r="N25" s="33">
        <f t="shared" si="33"/>
        <v>458.5</v>
      </c>
      <c r="O25" s="36">
        <f t="shared" si="16"/>
        <v>0.24446814182884563</v>
      </c>
      <c r="P25" s="37"/>
      <c r="Q25" s="45">
        <f>J25/12</f>
        <v>229.25</v>
      </c>
      <c r="R25" s="46">
        <f t="shared" si="35"/>
        <v>2292.5</v>
      </c>
      <c r="S25" s="40"/>
      <c r="T25" s="81">
        <f>T30*0.3</f>
        <v>255</v>
      </c>
      <c r="U25" s="123">
        <f t="shared" si="36"/>
        <v>2550</v>
      </c>
      <c r="V25" s="41">
        <f>V30*0.3</f>
        <v>225</v>
      </c>
      <c r="W25" s="42">
        <f t="shared" si="37"/>
        <v>2250</v>
      </c>
      <c r="X25" s="41">
        <f>X30*0.3</f>
        <v>258</v>
      </c>
      <c r="Y25" s="42">
        <f t="shared" si="38"/>
        <v>2580</v>
      </c>
      <c r="Z25" s="41">
        <f>Z30*0.3</f>
        <v>243</v>
      </c>
      <c r="AA25" s="42">
        <f t="shared" si="39"/>
        <v>2430</v>
      </c>
      <c r="AB25" s="41">
        <f>AB30*0.3</f>
        <v>273</v>
      </c>
      <c r="AC25" s="42">
        <f t="shared" si="40"/>
        <v>2730</v>
      </c>
      <c r="AD25" s="41">
        <f>AD30*0.3</f>
        <v>228</v>
      </c>
      <c r="AE25" s="42">
        <f t="shared" si="41"/>
        <v>2280</v>
      </c>
      <c r="AF25" s="41">
        <f>AF30*0.3</f>
        <v>219</v>
      </c>
      <c r="AG25" s="42">
        <f t="shared" si="42"/>
        <v>2190</v>
      </c>
      <c r="AH25" s="41">
        <f>AH30*0.3</f>
        <v>201</v>
      </c>
      <c r="AI25" s="42">
        <f t="shared" si="43"/>
        <v>2010</v>
      </c>
      <c r="AJ25" s="41">
        <f>AJ30*0.3</f>
        <v>204</v>
      </c>
      <c r="AK25" s="42">
        <f t="shared" si="44"/>
        <v>2040</v>
      </c>
      <c r="AL25" s="41">
        <f>AL30*0.3</f>
        <v>195</v>
      </c>
      <c r="AM25" s="42">
        <f t="shared" si="45"/>
        <v>1950</v>
      </c>
      <c r="AN25" s="41">
        <f>AN30*0.3</f>
        <v>183</v>
      </c>
      <c r="AO25" s="42">
        <f t="shared" si="46"/>
        <v>1830</v>
      </c>
      <c r="AP25" s="41">
        <f>AP30*0.3</f>
        <v>267</v>
      </c>
      <c r="AQ25" s="39">
        <f t="shared" si="47"/>
        <v>2670</v>
      </c>
      <c r="AS25" s="44" t="s">
        <v>47</v>
      </c>
    </row>
    <row r="26" spans="1:45" s="43" customFormat="1" ht="56.25" customHeight="1">
      <c r="A26" s="112"/>
      <c r="B26" s="9">
        <v>2</v>
      </c>
      <c r="C26" s="30" t="s">
        <v>347</v>
      </c>
      <c r="D26" s="100">
        <v>4</v>
      </c>
      <c r="E26" s="85" t="s">
        <v>185</v>
      </c>
      <c r="F26" s="100">
        <v>3</v>
      </c>
      <c r="G26" s="32" t="s">
        <v>70</v>
      </c>
      <c r="H26" s="32" t="s">
        <v>159</v>
      </c>
      <c r="I26" s="87" t="s">
        <v>322</v>
      </c>
      <c r="J26" s="33">
        <f t="shared" si="15"/>
        <v>917</v>
      </c>
      <c r="K26" s="34" t="s">
        <v>45</v>
      </c>
      <c r="L26" s="35">
        <v>3</v>
      </c>
      <c r="M26" s="33">
        <f t="shared" si="32"/>
        <v>2751</v>
      </c>
      <c r="N26" s="33">
        <f t="shared" si="33"/>
        <v>45.85</v>
      </c>
      <c r="O26" s="36">
        <f t="shared" si="16"/>
        <v>2.4446814182884566E-2</v>
      </c>
      <c r="P26" s="37"/>
      <c r="Q26" s="45">
        <f t="shared" si="34"/>
        <v>76.416666666666671</v>
      </c>
      <c r="R26" s="46">
        <f t="shared" si="35"/>
        <v>229.25</v>
      </c>
      <c r="S26" s="40"/>
      <c r="T26" s="81">
        <f>T30*0.1</f>
        <v>85</v>
      </c>
      <c r="U26" s="123">
        <f t="shared" si="36"/>
        <v>255</v>
      </c>
      <c r="V26" s="41">
        <f>V30*0.1</f>
        <v>75</v>
      </c>
      <c r="W26" s="42">
        <f t="shared" si="37"/>
        <v>225</v>
      </c>
      <c r="X26" s="41">
        <f>X30*0.1</f>
        <v>86</v>
      </c>
      <c r="Y26" s="42">
        <f t="shared" si="38"/>
        <v>258</v>
      </c>
      <c r="Z26" s="41">
        <f>Z30*0.1</f>
        <v>81</v>
      </c>
      <c r="AA26" s="42">
        <f t="shared" si="39"/>
        <v>243</v>
      </c>
      <c r="AB26" s="41">
        <f>AB30*0.1</f>
        <v>91</v>
      </c>
      <c r="AC26" s="42">
        <f t="shared" si="40"/>
        <v>273</v>
      </c>
      <c r="AD26" s="41">
        <f>AD30*0.1</f>
        <v>76</v>
      </c>
      <c r="AE26" s="42">
        <f t="shared" si="41"/>
        <v>228</v>
      </c>
      <c r="AF26" s="41">
        <f>AF30*0.1</f>
        <v>73</v>
      </c>
      <c r="AG26" s="42">
        <f t="shared" si="42"/>
        <v>219</v>
      </c>
      <c r="AH26" s="41">
        <f>AH30*0.1</f>
        <v>67</v>
      </c>
      <c r="AI26" s="42">
        <f t="shared" si="43"/>
        <v>201</v>
      </c>
      <c r="AJ26" s="41">
        <f>AJ30*0.1</f>
        <v>68</v>
      </c>
      <c r="AK26" s="42">
        <f t="shared" si="44"/>
        <v>204</v>
      </c>
      <c r="AL26" s="41">
        <f>AL30*0.1</f>
        <v>65</v>
      </c>
      <c r="AM26" s="42">
        <f t="shared" si="45"/>
        <v>195</v>
      </c>
      <c r="AN26" s="41">
        <f>AN30*0.1</f>
        <v>61</v>
      </c>
      <c r="AO26" s="42">
        <f t="shared" si="46"/>
        <v>183</v>
      </c>
      <c r="AP26" s="41">
        <f>AP30*0.1</f>
        <v>89</v>
      </c>
      <c r="AQ26" s="39">
        <f t="shared" si="47"/>
        <v>267</v>
      </c>
      <c r="AS26" s="44" t="s">
        <v>47</v>
      </c>
    </row>
    <row r="27" spans="1:45" s="43" customFormat="1" ht="56.25" customHeight="1">
      <c r="A27" s="112"/>
      <c r="B27" s="9">
        <v>2</v>
      </c>
      <c r="C27" s="30" t="s">
        <v>347</v>
      </c>
      <c r="D27" s="100">
        <v>4</v>
      </c>
      <c r="E27" s="85" t="s">
        <v>185</v>
      </c>
      <c r="F27" s="100">
        <v>4</v>
      </c>
      <c r="G27" s="32" t="s">
        <v>71</v>
      </c>
      <c r="H27" s="32" t="s">
        <v>159</v>
      </c>
      <c r="I27" s="87" t="s">
        <v>323</v>
      </c>
      <c r="J27" s="33">
        <f t="shared" si="15"/>
        <v>458.5</v>
      </c>
      <c r="K27" s="34" t="s">
        <v>45</v>
      </c>
      <c r="L27" s="48">
        <v>10</v>
      </c>
      <c r="M27" s="33">
        <f t="shared" si="32"/>
        <v>4585</v>
      </c>
      <c r="N27" s="33">
        <f t="shared" si="33"/>
        <v>76.416666666666671</v>
      </c>
      <c r="O27" s="36">
        <f t="shared" si="16"/>
        <v>4.074469030480761E-2</v>
      </c>
      <c r="P27" s="37"/>
      <c r="Q27" s="45">
        <f t="shared" si="34"/>
        <v>38.208333333333336</v>
      </c>
      <c r="R27" s="46">
        <f t="shared" si="35"/>
        <v>382.08333333333337</v>
      </c>
      <c r="S27" s="40"/>
      <c r="T27" s="81">
        <f>T30*0.05</f>
        <v>42.5</v>
      </c>
      <c r="U27" s="123">
        <f t="shared" si="36"/>
        <v>425</v>
      </c>
      <c r="V27" s="41">
        <f>V30*0.05</f>
        <v>37.5</v>
      </c>
      <c r="W27" s="42">
        <f t="shared" si="37"/>
        <v>375</v>
      </c>
      <c r="X27" s="41">
        <f>X30*0.05</f>
        <v>43</v>
      </c>
      <c r="Y27" s="42">
        <f t="shared" si="38"/>
        <v>430</v>
      </c>
      <c r="Z27" s="41">
        <f>Z30*0.05</f>
        <v>40.5</v>
      </c>
      <c r="AA27" s="42">
        <f t="shared" si="39"/>
        <v>405</v>
      </c>
      <c r="AB27" s="41">
        <f>AB30*0.05</f>
        <v>45.5</v>
      </c>
      <c r="AC27" s="42">
        <f t="shared" si="40"/>
        <v>455</v>
      </c>
      <c r="AD27" s="41">
        <f>AD30*0.05</f>
        <v>38</v>
      </c>
      <c r="AE27" s="42">
        <f t="shared" si="41"/>
        <v>380</v>
      </c>
      <c r="AF27" s="41">
        <f>AF30*0.05</f>
        <v>36.5</v>
      </c>
      <c r="AG27" s="42">
        <f t="shared" si="42"/>
        <v>365</v>
      </c>
      <c r="AH27" s="41">
        <f>AH30*0.05</f>
        <v>33.5</v>
      </c>
      <c r="AI27" s="42">
        <f t="shared" si="43"/>
        <v>335</v>
      </c>
      <c r="AJ27" s="41">
        <f>AJ30*0.05</f>
        <v>34</v>
      </c>
      <c r="AK27" s="42">
        <f t="shared" si="44"/>
        <v>340</v>
      </c>
      <c r="AL27" s="41">
        <f>AL30*0.05</f>
        <v>32.5</v>
      </c>
      <c r="AM27" s="42">
        <f t="shared" si="45"/>
        <v>325</v>
      </c>
      <c r="AN27" s="41">
        <f>AN30*0.05</f>
        <v>30.5</v>
      </c>
      <c r="AO27" s="42">
        <f t="shared" si="46"/>
        <v>305</v>
      </c>
      <c r="AP27" s="41">
        <f>AP30*0.05</f>
        <v>44.5</v>
      </c>
      <c r="AQ27" s="39">
        <f t="shared" si="47"/>
        <v>445</v>
      </c>
      <c r="AS27" s="44" t="s">
        <v>47</v>
      </c>
    </row>
    <row r="28" spans="1:45" s="43" customFormat="1" ht="56.25" customHeight="1">
      <c r="A28" s="112"/>
      <c r="B28" s="9">
        <v>2</v>
      </c>
      <c r="C28" s="30" t="s">
        <v>347</v>
      </c>
      <c r="D28" s="100">
        <v>4</v>
      </c>
      <c r="E28" s="85" t="s">
        <v>185</v>
      </c>
      <c r="F28" s="100">
        <v>5</v>
      </c>
      <c r="G28" s="32" t="s">
        <v>72</v>
      </c>
      <c r="H28" s="32" t="s">
        <v>159</v>
      </c>
      <c r="I28" s="87" t="s">
        <v>324</v>
      </c>
      <c r="J28" s="33">
        <f t="shared" si="15"/>
        <v>1834</v>
      </c>
      <c r="K28" s="34" t="s">
        <v>45</v>
      </c>
      <c r="L28" s="48">
        <v>3</v>
      </c>
      <c r="M28" s="33">
        <f t="shared" si="32"/>
        <v>5502</v>
      </c>
      <c r="N28" s="33">
        <f t="shared" si="33"/>
        <v>91.7</v>
      </c>
      <c r="O28" s="36">
        <f t="shared" si="16"/>
        <v>4.8893628365769132E-2</v>
      </c>
      <c r="P28" s="37"/>
      <c r="Q28" s="45">
        <f t="shared" si="34"/>
        <v>152.83333333333334</v>
      </c>
      <c r="R28" s="46">
        <f t="shared" si="35"/>
        <v>458.5</v>
      </c>
      <c r="S28" s="40"/>
      <c r="T28" s="81">
        <f>T30*0.2</f>
        <v>170</v>
      </c>
      <c r="U28" s="123">
        <f t="shared" si="36"/>
        <v>510</v>
      </c>
      <c r="V28" s="41">
        <f>V30*0.2</f>
        <v>150</v>
      </c>
      <c r="W28" s="42">
        <f t="shared" si="37"/>
        <v>450</v>
      </c>
      <c r="X28" s="41">
        <f>X30*0.2</f>
        <v>172</v>
      </c>
      <c r="Y28" s="42">
        <f t="shared" si="38"/>
        <v>516</v>
      </c>
      <c r="Z28" s="41">
        <f>Z30*0.2</f>
        <v>162</v>
      </c>
      <c r="AA28" s="42">
        <f t="shared" si="39"/>
        <v>486</v>
      </c>
      <c r="AB28" s="41">
        <f>AB30*0.2</f>
        <v>182</v>
      </c>
      <c r="AC28" s="42">
        <f t="shared" si="40"/>
        <v>546</v>
      </c>
      <c r="AD28" s="41">
        <f>AD30*0.2</f>
        <v>152</v>
      </c>
      <c r="AE28" s="42">
        <f t="shared" si="41"/>
        <v>456</v>
      </c>
      <c r="AF28" s="41">
        <f>AF30*0.2</f>
        <v>146</v>
      </c>
      <c r="AG28" s="42">
        <f t="shared" si="42"/>
        <v>438</v>
      </c>
      <c r="AH28" s="41">
        <f>AH30*0.2</f>
        <v>134</v>
      </c>
      <c r="AI28" s="42">
        <f t="shared" si="43"/>
        <v>402</v>
      </c>
      <c r="AJ28" s="41">
        <f>AJ30*0.2</f>
        <v>136</v>
      </c>
      <c r="AK28" s="42">
        <f t="shared" si="44"/>
        <v>408</v>
      </c>
      <c r="AL28" s="41">
        <f>AL30*0.2</f>
        <v>130</v>
      </c>
      <c r="AM28" s="42">
        <f t="shared" si="45"/>
        <v>390</v>
      </c>
      <c r="AN28" s="41">
        <f>AN30*0.2</f>
        <v>122</v>
      </c>
      <c r="AO28" s="42">
        <f t="shared" si="46"/>
        <v>366</v>
      </c>
      <c r="AP28" s="41">
        <f>AP30*0.2</f>
        <v>178</v>
      </c>
      <c r="AQ28" s="39">
        <f t="shared" si="47"/>
        <v>534</v>
      </c>
      <c r="AS28" s="44" t="s">
        <v>47</v>
      </c>
    </row>
    <row r="29" spans="1:45" s="43" customFormat="1" ht="56.25" customHeight="1">
      <c r="A29" s="112"/>
      <c r="B29" s="9">
        <v>2</v>
      </c>
      <c r="C29" s="30" t="s">
        <v>347</v>
      </c>
      <c r="D29" s="100">
        <v>4</v>
      </c>
      <c r="E29" s="85" t="s">
        <v>185</v>
      </c>
      <c r="F29" s="100">
        <v>6</v>
      </c>
      <c r="G29" s="32" t="s">
        <v>73</v>
      </c>
      <c r="H29" s="32" t="s">
        <v>159</v>
      </c>
      <c r="I29" s="87" t="s">
        <v>323</v>
      </c>
      <c r="J29" s="33">
        <f t="shared" si="15"/>
        <v>458.5</v>
      </c>
      <c r="K29" s="34" t="s">
        <v>45</v>
      </c>
      <c r="L29" s="48">
        <v>7</v>
      </c>
      <c r="M29" s="33">
        <f t="shared" si="32"/>
        <v>3209.5</v>
      </c>
      <c r="N29" s="33">
        <f t="shared" si="33"/>
        <v>53.491666666666667</v>
      </c>
      <c r="O29" s="36">
        <f t="shared" si="16"/>
        <v>2.8521283213365323E-2</v>
      </c>
      <c r="P29" s="37"/>
      <c r="Q29" s="45">
        <f t="shared" si="34"/>
        <v>38.208333333333336</v>
      </c>
      <c r="R29" s="46">
        <f t="shared" si="35"/>
        <v>267.45833333333337</v>
      </c>
      <c r="S29" s="40"/>
      <c r="T29" s="81">
        <f>T30*0.05</f>
        <v>42.5</v>
      </c>
      <c r="U29" s="123">
        <f t="shared" si="36"/>
        <v>297.5</v>
      </c>
      <c r="V29" s="41">
        <f>V30*0.05</f>
        <v>37.5</v>
      </c>
      <c r="W29" s="42">
        <f t="shared" si="37"/>
        <v>262.5</v>
      </c>
      <c r="X29" s="41">
        <f>X30*0.05</f>
        <v>43</v>
      </c>
      <c r="Y29" s="42">
        <f t="shared" si="38"/>
        <v>301</v>
      </c>
      <c r="Z29" s="41">
        <f>Z30*0.05</f>
        <v>40.5</v>
      </c>
      <c r="AA29" s="42">
        <f t="shared" si="39"/>
        <v>283.5</v>
      </c>
      <c r="AB29" s="41">
        <f>AB30*0.05</f>
        <v>45.5</v>
      </c>
      <c r="AC29" s="42">
        <f t="shared" si="40"/>
        <v>318.5</v>
      </c>
      <c r="AD29" s="41">
        <f>AD30*0.05</f>
        <v>38</v>
      </c>
      <c r="AE29" s="42">
        <f t="shared" si="41"/>
        <v>266</v>
      </c>
      <c r="AF29" s="41">
        <f>AF30*0.05</f>
        <v>36.5</v>
      </c>
      <c r="AG29" s="42">
        <f t="shared" si="42"/>
        <v>255.5</v>
      </c>
      <c r="AH29" s="41">
        <f>AH30*0.05</f>
        <v>33.5</v>
      </c>
      <c r="AI29" s="42">
        <f t="shared" si="43"/>
        <v>234.5</v>
      </c>
      <c r="AJ29" s="41">
        <f>AJ30*0.05</f>
        <v>34</v>
      </c>
      <c r="AK29" s="42">
        <f t="shared" si="44"/>
        <v>238</v>
      </c>
      <c r="AL29" s="41">
        <f>AL30*0.05</f>
        <v>32.5</v>
      </c>
      <c r="AM29" s="42">
        <f t="shared" si="45"/>
        <v>227.5</v>
      </c>
      <c r="AN29" s="41">
        <f>AN30*0.05</f>
        <v>30.5</v>
      </c>
      <c r="AO29" s="42">
        <f t="shared" si="46"/>
        <v>213.5</v>
      </c>
      <c r="AP29" s="41">
        <f>AP30*0.05</f>
        <v>44.5</v>
      </c>
      <c r="AQ29" s="39">
        <f t="shared" si="47"/>
        <v>311.5</v>
      </c>
      <c r="AS29" s="44" t="s">
        <v>47</v>
      </c>
    </row>
    <row r="30" spans="1:45" s="43" customFormat="1" ht="80.25" customHeight="1">
      <c r="A30" s="112"/>
      <c r="B30" s="9">
        <v>2</v>
      </c>
      <c r="C30" s="30" t="s">
        <v>347</v>
      </c>
      <c r="D30" s="100">
        <v>5</v>
      </c>
      <c r="E30" s="85" t="s">
        <v>186</v>
      </c>
      <c r="F30" s="100">
        <v>1</v>
      </c>
      <c r="G30" s="32" t="s">
        <v>109</v>
      </c>
      <c r="H30" s="32" t="s">
        <v>160</v>
      </c>
      <c r="I30" s="59" t="s">
        <v>199</v>
      </c>
      <c r="J30" s="33">
        <f t="shared" si="15"/>
        <v>9170</v>
      </c>
      <c r="K30" s="34" t="s">
        <v>50</v>
      </c>
      <c r="L30" s="48">
        <v>0.4</v>
      </c>
      <c r="M30" s="33">
        <f t="shared" si="32"/>
        <v>3668</v>
      </c>
      <c r="N30" s="33">
        <f t="shared" si="33"/>
        <v>61.133333333333333</v>
      </c>
      <c r="O30" s="36">
        <f t="shared" si="16"/>
        <v>3.2595752243846088E-2</v>
      </c>
      <c r="P30" s="37"/>
      <c r="Q30" s="45">
        <f t="shared" si="34"/>
        <v>764.16666666666663</v>
      </c>
      <c r="R30" s="46">
        <f t="shared" si="35"/>
        <v>305.66666666666669</v>
      </c>
      <c r="S30" s="40"/>
      <c r="T30" s="81">
        <f>T17</f>
        <v>850</v>
      </c>
      <c r="U30" s="123">
        <f t="shared" si="36"/>
        <v>340</v>
      </c>
      <c r="V30" s="41">
        <f>V17</f>
        <v>750</v>
      </c>
      <c r="W30" s="42">
        <f t="shared" si="37"/>
        <v>300</v>
      </c>
      <c r="X30" s="41">
        <f>X17</f>
        <v>860</v>
      </c>
      <c r="Y30" s="42">
        <f t="shared" si="38"/>
        <v>344</v>
      </c>
      <c r="Z30" s="41">
        <f>Z17</f>
        <v>810</v>
      </c>
      <c r="AA30" s="42">
        <f t="shared" si="39"/>
        <v>324</v>
      </c>
      <c r="AB30" s="41">
        <f>AB17</f>
        <v>910</v>
      </c>
      <c r="AC30" s="42">
        <f t="shared" si="40"/>
        <v>364</v>
      </c>
      <c r="AD30" s="41">
        <f>AD17</f>
        <v>760</v>
      </c>
      <c r="AE30" s="42">
        <f t="shared" si="41"/>
        <v>304</v>
      </c>
      <c r="AF30" s="41">
        <f>AF17</f>
        <v>730</v>
      </c>
      <c r="AG30" s="42">
        <f t="shared" si="42"/>
        <v>292</v>
      </c>
      <c r="AH30" s="41">
        <f>AH17</f>
        <v>670</v>
      </c>
      <c r="AI30" s="42">
        <f t="shared" si="43"/>
        <v>268</v>
      </c>
      <c r="AJ30" s="41">
        <f>AJ17</f>
        <v>680</v>
      </c>
      <c r="AK30" s="42">
        <f t="shared" si="44"/>
        <v>272</v>
      </c>
      <c r="AL30" s="41">
        <f>AL17</f>
        <v>650</v>
      </c>
      <c r="AM30" s="42">
        <f t="shared" si="45"/>
        <v>260</v>
      </c>
      <c r="AN30" s="41">
        <f>AN17</f>
        <v>610</v>
      </c>
      <c r="AO30" s="42">
        <f t="shared" si="46"/>
        <v>244</v>
      </c>
      <c r="AP30" s="41">
        <f>AP17</f>
        <v>890</v>
      </c>
      <c r="AQ30" s="39">
        <f t="shared" si="47"/>
        <v>356</v>
      </c>
      <c r="AS30" s="44" t="s">
        <v>47</v>
      </c>
    </row>
    <row r="31" spans="1:45" s="43" customFormat="1" ht="67.5" customHeight="1">
      <c r="A31" s="112"/>
      <c r="B31" s="9">
        <v>2</v>
      </c>
      <c r="C31" s="30" t="s">
        <v>347</v>
      </c>
      <c r="D31" s="100">
        <v>6</v>
      </c>
      <c r="E31" s="85" t="s">
        <v>187</v>
      </c>
      <c r="F31" s="100">
        <v>1</v>
      </c>
      <c r="G31" s="32" t="s">
        <v>161</v>
      </c>
      <c r="H31" s="32" t="s">
        <v>162</v>
      </c>
      <c r="I31" s="60" t="s">
        <v>296</v>
      </c>
      <c r="J31" s="33">
        <f t="shared" si="15"/>
        <v>1200</v>
      </c>
      <c r="K31" s="34" t="s">
        <v>61</v>
      </c>
      <c r="L31" s="48">
        <v>5</v>
      </c>
      <c r="M31" s="33">
        <f>J31*L31</f>
        <v>6000</v>
      </c>
      <c r="N31" s="33">
        <f t="shared" si="33"/>
        <v>100</v>
      </c>
      <c r="O31" s="36">
        <f t="shared" si="16"/>
        <v>5.3319114902692616E-2</v>
      </c>
      <c r="P31" s="37"/>
      <c r="Q31" s="45">
        <f t="shared" si="34"/>
        <v>100</v>
      </c>
      <c r="R31" s="46">
        <f t="shared" si="35"/>
        <v>500</v>
      </c>
      <c r="S31" s="40"/>
      <c r="T31" s="81">
        <v>0</v>
      </c>
      <c r="U31" s="123">
        <f t="shared" si="36"/>
        <v>0</v>
      </c>
      <c r="V31" s="41">
        <v>1200</v>
      </c>
      <c r="W31" s="42">
        <f t="shared" si="37"/>
        <v>6000</v>
      </c>
      <c r="X31" s="41">
        <v>0</v>
      </c>
      <c r="Y31" s="42">
        <f t="shared" si="38"/>
        <v>0</v>
      </c>
      <c r="Z31" s="41">
        <v>0</v>
      </c>
      <c r="AA31" s="42">
        <f t="shared" si="39"/>
        <v>0</v>
      </c>
      <c r="AB31" s="41">
        <v>0</v>
      </c>
      <c r="AC31" s="42">
        <f t="shared" si="40"/>
        <v>0</v>
      </c>
      <c r="AD31" s="41">
        <v>0</v>
      </c>
      <c r="AE31" s="42">
        <f t="shared" si="41"/>
        <v>0</v>
      </c>
      <c r="AF31" s="41">
        <v>0</v>
      </c>
      <c r="AG31" s="42">
        <f t="shared" si="42"/>
        <v>0</v>
      </c>
      <c r="AH31" s="41">
        <v>0</v>
      </c>
      <c r="AI31" s="42">
        <f t="shared" si="43"/>
        <v>0</v>
      </c>
      <c r="AJ31" s="41">
        <v>0</v>
      </c>
      <c r="AK31" s="42">
        <f t="shared" si="44"/>
        <v>0</v>
      </c>
      <c r="AL31" s="41">
        <v>0</v>
      </c>
      <c r="AM31" s="42">
        <f t="shared" si="45"/>
        <v>0</v>
      </c>
      <c r="AN31" s="41">
        <v>0</v>
      </c>
      <c r="AO31" s="42">
        <f t="shared" si="46"/>
        <v>0</v>
      </c>
      <c r="AP31" s="41">
        <v>0</v>
      </c>
      <c r="AQ31" s="39">
        <f t="shared" si="47"/>
        <v>0</v>
      </c>
      <c r="AS31" s="44" t="s">
        <v>47</v>
      </c>
    </row>
    <row r="32" spans="1:45" s="43" customFormat="1" ht="63" customHeight="1">
      <c r="A32" s="112"/>
      <c r="B32" s="9">
        <v>2</v>
      </c>
      <c r="C32" s="30" t="s">
        <v>347</v>
      </c>
      <c r="D32" s="100">
        <v>6</v>
      </c>
      <c r="E32" s="85" t="s">
        <v>187</v>
      </c>
      <c r="F32" s="100">
        <v>2</v>
      </c>
      <c r="G32" s="32" t="s">
        <v>112</v>
      </c>
      <c r="H32" s="32" t="s">
        <v>111</v>
      </c>
      <c r="I32" s="60" t="s">
        <v>297</v>
      </c>
      <c r="J32" s="33">
        <f t="shared" si="15"/>
        <v>1200</v>
      </c>
      <c r="K32" s="34" t="s">
        <v>61</v>
      </c>
      <c r="L32" s="48">
        <v>3</v>
      </c>
      <c r="M32" s="33">
        <f t="shared" ref="M32:M66" si="48">J32*L32</f>
        <v>3600</v>
      </c>
      <c r="N32" s="33">
        <f t="shared" si="33"/>
        <v>60</v>
      </c>
      <c r="O32" s="36">
        <f t="shared" si="16"/>
        <v>3.1991468941615572E-2</v>
      </c>
      <c r="P32" s="37"/>
      <c r="Q32" s="45">
        <f t="shared" si="34"/>
        <v>100</v>
      </c>
      <c r="R32" s="46">
        <f t="shared" si="35"/>
        <v>300</v>
      </c>
      <c r="S32" s="40"/>
      <c r="T32" s="81">
        <v>0</v>
      </c>
      <c r="U32" s="123">
        <f t="shared" si="36"/>
        <v>0</v>
      </c>
      <c r="V32" s="41">
        <v>1200</v>
      </c>
      <c r="W32" s="42">
        <f t="shared" si="37"/>
        <v>3600</v>
      </c>
      <c r="X32" s="41">
        <v>0</v>
      </c>
      <c r="Y32" s="42">
        <f t="shared" si="38"/>
        <v>0</v>
      </c>
      <c r="Z32" s="41">
        <v>0</v>
      </c>
      <c r="AA32" s="42">
        <f t="shared" si="39"/>
        <v>0</v>
      </c>
      <c r="AB32" s="41">
        <v>0</v>
      </c>
      <c r="AC32" s="42">
        <f t="shared" si="40"/>
        <v>0</v>
      </c>
      <c r="AD32" s="41">
        <v>0</v>
      </c>
      <c r="AE32" s="42">
        <f t="shared" si="41"/>
        <v>0</v>
      </c>
      <c r="AF32" s="41">
        <v>0</v>
      </c>
      <c r="AG32" s="42">
        <f t="shared" si="42"/>
        <v>0</v>
      </c>
      <c r="AH32" s="41">
        <v>0</v>
      </c>
      <c r="AI32" s="42">
        <f t="shared" si="43"/>
        <v>0</v>
      </c>
      <c r="AJ32" s="41">
        <v>0</v>
      </c>
      <c r="AK32" s="42">
        <f t="shared" si="44"/>
        <v>0</v>
      </c>
      <c r="AL32" s="41">
        <v>0</v>
      </c>
      <c r="AM32" s="42">
        <f t="shared" si="45"/>
        <v>0</v>
      </c>
      <c r="AN32" s="41">
        <v>0</v>
      </c>
      <c r="AO32" s="42">
        <f t="shared" si="46"/>
        <v>0</v>
      </c>
      <c r="AP32" s="41">
        <v>0</v>
      </c>
      <c r="AQ32" s="39">
        <f t="shared" si="47"/>
        <v>0</v>
      </c>
      <c r="AS32" s="44" t="s">
        <v>47</v>
      </c>
    </row>
    <row r="33" spans="1:45" s="43" customFormat="1" ht="80.25" customHeight="1">
      <c r="A33" s="112"/>
      <c r="B33" s="9">
        <v>2</v>
      </c>
      <c r="C33" s="30" t="s">
        <v>347</v>
      </c>
      <c r="D33" s="100">
        <v>6</v>
      </c>
      <c r="E33" s="85" t="s">
        <v>187</v>
      </c>
      <c r="F33" s="100">
        <v>3</v>
      </c>
      <c r="G33" s="32" t="s">
        <v>116</v>
      </c>
      <c r="H33" s="32" t="s">
        <v>117</v>
      </c>
      <c r="I33" s="60" t="s">
        <v>301</v>
      </c>
      <c r="J33" s="33">
        <f t="shared" si="15"/>
        <v>1200</v>
      </c>
      <c r="K33" s="34" t="s">
        <v>61</v>
      </c>
      <c r="L33" s="48">
        <v>3</v>
      </c>
      <c r="M33" s="33">
        <f t="shared" si="48"/>
        <v>3600</v>
      </c>
      <c r="N33" s="33">
        <f t="shared" si="33"/>
        <v>60</v>
      </c>
      <c r="O33" s="36">
        <f t="shared" si="16"/>
        <v>3.1991468941615572E-2</v>
      </c>
      <c r="P33" s="37"/>
      <c r="Q33" s="45">
        <f t="shared" si="34"/>
        <v>100</v>
      </c>
      <c r="R33" s="46">
        <f t="shared" si="35"/>
        <v>300</v>
      </c>
      <c r="S33" s="40"/>
      <c r="T33" s="81">
        <v>0</v>
      </c>
      <c r="U33" s="123">
        <f t="shared" si="36"/>
        <v>0</v>
      </c>
      <c r="V33" s="41">
        <v>0</v>
      </c>
      <c r="W33" s="42">
        <f t="shared" si="37"/>
        <v>0</v>
      </c>
      <c r="X33" s="41">
        <v>964</v>
      </c>
      <c r="Y33" s="42">
        <f t="shared" si="38"/>
        <v>2892</v>
      </c>
      <c r="Z33" s="41">
        <v>180</v>
      </c>
      <c r="AA33" s="42">
        <f t="shared" si="39"/>
        <v>540</v>
      </c>
      <c r="AB33" s="41">
        <v>7</v>
      </c>
      <c r="AC33" s="42">
        <f t="shared" si="40"/>
        <v>21</v>
      </c>
      <c r="AD33" s="41">
        <v>7</v>
      </c>
      <c r="AE33" s="42">
        <f t="shared" si="41"/>
        <v>21</v>
      </c>
      <c r="AF33" s="41">
        <v>7</v>
      </c>
      <c r="AG33" s="42">
        <f t="shared" si="42"/>
        <v>21</v>
      </c>
      <c r="AH33" s="41">
        <v>7</v>
      </c>
      <c r="AI33" s="42">
        <f t="shared" si="43"/>
        <v>21</v>
      </c>
      <c r="AJ33" s="41">
        <v>7</v>
      </c>
      <c r="AK33" s="42">
        <f t="shared" si="44"/>
        <v>21</v>
      </c>
      <c r="AL33" s="41">
        <v>7</v>
      </c>
      <c r="AM33" s="42">
        <f t="shared" si="45"/>
        <v>21</v>
      </c>
      <c r="AN33" s="41">
        <v>7</v>
      </c>
      <c r="AO33" s="42">
        <f t="shared" si="46"/>
        <v>21</v>
      </c>
      <c r="AP33" s="41">
        <v>7</v>
      </c>
      <c r="AQ33" s="39">
        <f t="shared" si="47"/>
        <v>21</v>
      </c>
      <c r="AS33" s="44" t="s">
        <v>47</v>
      </c>
    </row>
    <row r="34" spans="1:45" s="43" customFormat="1" ht="67.5" customHeight="1">
      <c r="A34" s="112"/>
      <c r="B34" s="9">
        <v>2</v>
      </c>
      <c r="C34" s="30" t="s">
        <v>347</v>
      </c>
      <c r="D34" s="100">
        <v>6</v>
      </c>
      <c r="E34" s="85" t="s">
        <v>187</v>
      </c>
      <c r="F34" s="100">
        <v>4</v>
      </c>
      <c r="G34" s="32" t="s">
        <v>114</v>
      </c>
      <c r="H34" s="32" t="s">
        <v>76</v>
      </c>
      <c r="I34" s="60" t="s">
        <v>308</v>
      </c>
      <c r="J34" s="33">
        <f t="shared" si="15"/>
        <v>900</v>
      </c>
      <c r="K34" s="34" t="s">
        <v>61</v>
      </c>
      <c r="L34" s="48">
        <v>1</v>
      </c>
      <c r="M34" s="33">
        <f t="shared" si="48"/>
        <v>900</v>
      </c>
      <c r="N34" s="33">
        <f t="shared" si="33"/>
        <v>15</v>
      </c>
      <c r="O34" s="36">
        <f t="shared" si="16"/>
        <v>7.9978672354038931E-3</v>
      </c>
      <c r="P34" s="37"/>
      <c r="Q34" s="45">
        <f t="shared" si="34"/>
        <v>75</v>
      </c>
      <c r="R34" s="46">
        <f t="shared" si="35"/>
        <v>75</v>
      </c>
      <c r="S34" s="40"/>
      <c r="T34" s="81">
        <v>0</v>
      </c>
      <c r="U34" s="123">
        <f t="shared" si="36"/>
        <v>0</v>
      </c>
      <c r="V34" s="41">
        <v>0</v>
      </c>
      <c r="W34" s="42">
        <f t="shared" si="37"/>
        <v>0</v>
      </c>
      <c r="X34" s="41">
        <v>900</v>
      </c>
      <c r="Y34" s="42">
        <f t="shared" si="38"/>
        <v>900</v>
      </c>
      <c r="Z34" s="41">
        <v>0</v>
      </c>
      <c r="AA34" s="42">
        <f t="shared" si="39"/>
        <v>0</v>
      </c>
      <c r="AB34" s="41">
        <v>0</v>
      </c>
      <c r="AC34" s="42">
        <f t="shared" si="40"/>
        <v>0</v>
      </c>
      <c r="AD34" s="41">
        <v>0</v>
      </c>
      <c r="AE34" s="42">
        <f t="shared" si="41"/>
        <v>0</v>
      </c>
      <c r="AF34" s="41">
        <v>0</v>
      </c>
      <c r="AG34" s="42">
        <f t="shared" si="42"/>
        <v>0</v>
      </c>
      <c r="AH34" s="41">
        <v>0</v>
      </c>
      <c r="AI34" s="42">
        <f t="shared" si="43"/>
        <v>0</v>
      </c>
      <c r="AJ34" s="41">
        <v>0</v>
      </c>
      <c r="AK34" s="42">
        <f t="shared" si="44"/>
        <v>0</v>
      </c>
      <c r="AL34" s="41">
        <v>0</v>
      </c>
      <c r="AM34" s="42">
        <f t="shared" si="45"/>
        <v>0</v>
      </c>
      <c r="AN34" s="41">
        <v>0</v>
      </c>
      <c r="AO34" s="42">
        <f t="shared" si="46"/>
        <v>0</v>
      </c>
      <c r="AP34" s="41">
        <v>0</v>
      </c>
      <c r="AQ34" s="39">
        <f t="shared" si="47"/>
        <v>0</v>
      </c>
      <c r="AS34" s="44" t="s">
        <v>47</v>
      </c>
    </row>
    <row r="35" spans="1:45" s="43" customFormat="1" ht="60" customHeight="1">
      <c r="A35" s="112"/>
      <c r="B35" s="9">
        <v>2</v>
      </c>
      <c r="C35" s="30" t="s">
        <v>347</v>
      </c>
      <c r="D35" s="100">
        <v>6</v>
      </c>
      <c r="E35" s="85" t="s">
        <v>187</v>
      </c>
      <c r="F35" s="100">
        <v>5</v>
      </c>
      <c r="G35" s="32" t="s">
        <v>115</v>
      </c>
      <c r="H35" s="32" t="s">
        <v>77</v>
      </c>
      <c r="I35" s="60" t="s">
        <v>298</v>
      </c>
      <c r="J35" s="33">
        <f t="shared" si="15"/>
        <v>1200</v>
      </c>
      <c r="K35" s="34" t="s">
        <v>61</v>
      </c>
      <c r="L35" s="48">
        <v>1</v>
      </c>
      <c r="M35" s="33">
        <f t="shared" si="48"/>
        <v>1200</v>
      </c>
      <c r="N35" s="33">
        <f t="shared" si="33"/>
        <v>20</v>
      </c>
      <c r="O35" s="36">
        <f t="shared" si="16"/>
        <v>1.0663822980538524E-2</v>
      </c>
      <c r="P35" s="37"/>
      <c r="Q35" s="45">
        <f t="shared" si="34"/>
        <v>100</v>
      </c>
      <c r="R35" s="46">
        <f t="shared" si="35"/>
        <v>100</v>
      </c>
      <c r="S35" s="40"/>
      <c r="T35" s="81">
        <v>0</v>
      </c>
      <c r="U35" s="123">
        <f t="shared" si="36"/>
        <v>0</v>
      </c>
      <c r="V35" s="41">
        <v>0</v>
      </c>
      <c r="W35" s="42">
        <f t="shared" si="37"/>
        <v>0</v>
      </c>
      <c r="X35" s="41">
        <v>0</v>
      </c>
      <c r="Y35" s="42">
        <f t="shared" si="38"/>
        <v>0</v>
      </c>
      <c r="Z35" s="41">
        <v>1200</v>
      </c>
      <c r="AA35" s="42">
        <f t="shared" si="39"/>
        <v>1200</v>
      </c>
      <c r="AB35" s="41">
        <v>0</v>
      </c>
      <c r="AC35" s="42">
        <f t="shared" si="40"/>
        <v>0</v>
      </c>
      <c r="AD35" s="41">
        <v>0</v>
      </c>
      <c r="AE35" s="42">
        <f t="shared" si="41"/>
        <v>0</v>
      </c>
      <c r="AF35" s="41">
        <v>0</v>
      </c>
      <c r="AG35" s="42">
        <f t="shared" si="42"/>
        <v>0</v>
      </c>
      <c r="AH35" s="41">
        <v>0</v>
      </c>
      <c r="AI35" s="42">
        <f t="shared" si="43"/>
        <v>0</v>
      </c>
      <c r="AJ35" s="41">
        <v>0</v>
      </c>
      <c r="AK35" s="42">
        <f t="shared" si="44"/>
        <v>0</v>
      </c>
      <c r="AL35" s="41">
        <v>0</v>
      </c>
      <c r="AM35" s="42">
        <f t="shared" si="45"/>
        <v>0</v>
      </c>
      <c r="AN35" s="41">
        <v>0</v>
      </c>
      <c r="AO35" s="42">
        <f t="shared" si="46"/>
        <v>0</v>
      </c>
      <c r="AP35" s="41">
        <v>0</v>
      </c>
      <c r="AQ35" s="39">
        <f t="shared" si="47"/>
        <v>0</v>
      </c>
      <c r="AS35" s="44" t="s">
        <v>47</v>
      </c>
    </row>
    <row r="36" spans="1:45" s="43" customFormat="1" ht="87.75" customHeight="1">
      <c r="A36" s="112"/>
      <c r="B36" s="9">
        <v>2</v>
      </c>
      <c r="C36" s="30" t="s">
        <v>347</v>
      </c>
      <c r="D36" s="100">
        <v>6</v>
      </c>
      <c r="E36" s="85" t="s">
        <v>187</v>
      </c>
      <c r="F36" s="100">
        <v>6</v>
      </c>
      <c r="G36" s="32" t="s">
        <v>113</v>
      </c>
      <c r="H36" s="32" t="s">
        <v>166</v>
      </c>
      <c r="I36" s="60" t="s">
        <v>299</v>
      </c>
      <c r="J36" s="33">
        <f t="shared" si="15"/>
        <v>1200</v>
      </c>
      <c r="K36" s="34" t="s">
        <v>61</v>
      </c>
      <c r="L36" s="48">
        <v>3</v>
      </c>
      <c r="M36" s="33">
        <f t="shared" si="48"/>
        <v>3600</v>
      </c>
      <c r="N36" s="33">
        <f t="shared" si="33"/>
        <v>60</v>
      </c>
      <c r="O36" s="36">
        <f t="shared" si="16"/>
        <v>3.1991468941615572E-2</v>
      </c>
      <c r="P36" s="37"/>
      <c r="Q36" s="45">
        <f t="shared" si="34"/>
        <v>100</v>
      </c>
      <c r="R36" s="46">
        <f t="shared" si="35"/>
        <v>300</v>
      </c>
      <c r="S36" s="40"/>
      <c r="T36" s="81">
        <v>0</v>
      </c>
      <c r="U36" s="123">
        <f t="shared" si="36"/>
        <v>0</v>
      </c>
      <c r="V36" s="41">
        <v>0</v>
      </c>
      <c r="W36" s="42">
        <f t="shared" si="37"/>
        <v>0</v>
      </c>
      <c r="X36" s="41">
        <v>0</v>
      </c>
      <c r="Y36" s="42">
        <f t="shared" si="38"/>
        <v>0</v>
      </c>
      <c r="Z36" s="41">
        <v>1200</v>
      </c>
      <c r="AA36" s="42">
        <f t="shared" si="39"/>
        <v>3600</v>
      </c>
      <c r="AB36" s="41">
        <v>0</v>
      </c>
      <c r="AC36" s="42">
        <f t="shared" si="40"/>
        <v>0</v>
      </c>
      <c r="AD36" s="41">
        <v>0</v>
      </c>
      <c r="AE36" s="42">
        <f t="shared" si="41"/>
        <v>0</v>
      </c>
      <c r="AF36" s="41">
        <v>0</v>
      </c>
      <c r="AG36" s="42">
        <f t="shared" si="42"/>
        <v>0</v>
      </c>
      <c r="AH36" s="41">
        <v>0</v>
      </c>
      <c r="AI36" s="42">
        <f t="shared" si="43"/>
        <v>0</v>
      </c>
      <c r="AJ36" s="41">
        <v>0</v>
      </c>
      <c r="AK36" s="42">
        <f t="shared" si="44"/>
        <v>0</v>
      </c>
      <c r="AL36" s="41">
        <v>0</v>
      </c>
      <c r="AM36" s="42">
        <f t="shared" si="45"/>
        <v>0</v>
      </c>
      <c r="AN36" s="41">
        <v>0</v>
      </c>
      <c r="AO36" s="42">
        <f t="shared" si="46"/>
        <v>0</v>
      </c>
      <c r="AP36" s="41">
        <v>0</v>
      </c>
      <c r="AQ36" s="39">
        <f t="shared" si="47"/>
        <v>0</v>
      </c>
      <c r="AS36" s="44" t="s">
        <v>47</v>
      </c>
    </row>
    <row r="37" spans="1:45" s="43" customFormat="1" ht="83.25" customHeight="1">
      <c r="A37" s="112"/>
      <c r="B37" s="9">
        <v>2</v>
      </c>
      <c r="C37" s="30" t="s">
        <v>347</v>
      </c>
      <c r="D37" s="100">
        <v>6</v>
      </c>
      <c r="E37" s="85" t="s">
        <v>187</v>
      </c>
      <c r="F37" s="100">
        <v>7</v>
      </c>
      <c r="G37" s="32" t="s">
        <v>109</v>
      </c>
      <c r="H37" s="32" t="s">
        <v>78</v>
      </c>
      <c r="I37" s="60" t="s">
        <v>300</v>
      </c>
      <c r="J37" s="33">
        <f t="shared" si="15"/>
        <v>1200</v>
      </c>
      <c r="K37" s="34" t="s">
        <v>61</v>
      </c>
      <c r="L37" s="48">
        <v>0.4</v>
      </c>
      <c r="M37" s="33">
        <f t="shared" si="48"/>
        <v>480</v>
      </c>
      <c r="N37" s="33">
        <f>M37/60</f>
        <v>8</v>
      </c>
      <c r="O37" s="36">
        <f t="shared" si="16"/>
        <v>4.2655291922154091E-3</v>
      </c>
      <c r="P37" s="37"/>
      <c r="Q37" s="45">
        <f t="shared" si="34"/>
        <v>100</v>
      </c>
      <c r="R37" s="46">
        <f t="shared" si="35"/>
        <v>40</v>
      </c>
      <c r="S37" s="40"/>
      <c r="T37" s="81">
        <v>0</v>
      </c>
      <c r="U37" s="123">
        <f t="shared" si="36"/>
        <v>0</v>
      </c>
      <c r="V37" s="41">
        <v>0</v>
      </c>
      <c r="W37" s="42">
        <f t="shared" si="37"/>
        <v>0</v>
      </c>
      <c r="X37" s="41">
        <v>0</v>
      </c>
      <c r="Y37" s="42">
        <f t="shared" si="38"/>
        <v>0</v>
      </c>
      <c r="Z37" s="41">
        <v>1200</v>
      </c>
      <c r="AA37" s="42">
        <f t="shared" si="39"/>
        <v>480</v>
      </c>
      <c r="AB37" s="41">
        <v>0</v>
      </c>
      <c r="AC37" s="42">
        <f t="shared" si="40"/>
        <v>0</v>
      </c>
      <c r="AD37" s="41">
        <v>0</v>
      </c>
      <c r="AE37" s="42">
        <f t="shared" si="41"/>
        <v>0</v>
      </c>
      <c r="AF37" s="41">
        <v>0</v>
      </c>
      <c r="AG37" s="42">
        <f t="shared" si="42"/>
        <v>0</v>
      </c>
      <c r="AH37" s="41">
        <v>0</v>
      </c>
      <c r="AI37" s="42">
        <f t="shared" si="43"/>
        <v>0</v>
      </c>
      <c r="AJ37" s="41">
        <v>0</v>
      </c>
      <c r="AK37" s="42">
        <f t="shared" si="44"/>
        <v>0</v>
      </c>
      <c r="AL37" s="41">
        <v>0</v>
      </c>
      <c r="AM37" s="42">
        <f t="shared" si="45"/>
        <v>0</v>
      </c>
      <c r="AN37" s="41">
        <v>0</v>
      </c>
      <c r="AO37" s="42">
        <f t="shared" si="46"/>
        <v>0</v>
      </c>
      <c r="AP37" s="41">
        <v>0</v>
      </c>
      <c r="AQ37" s="39">
        <f t="shared" si="47"/>
        <v>0</v>
      </c>
      <c r="AS37" s="44" t="s">
        <v>47</v>
      </c>
    </row>
    <row r="38" spans="1:45" s="43" customFormat="1" ht="80.25" customHeight="1">
      <c r="A38" s="112"/>
      <c r="B38" s="9">
        <v>2</v>
      </c>
      <c r="C38" s="30" t="s">
        <v>347</v>
      </c>
      <c r="D38" s="100">
        <v>6</v>
      </c>
      <c r="E38" s="85" t="s">
        <v>187</v>
      </c>
      <c r="F38" s="100">
        <v>8</v>
      </c>
      <c r="G38" s="32" t="s">
        <v>74</v>
      </c>
      <c r="H38" s="32" t="s">
        <v>79</v>
      </c>
      <c r="I38" s="60" t="s">
        <v>212</v>
      </c>
      <c r="J38" s="33">
        <f t="shared" si="15"/>
        <v>400</v>
      </c>
      <c r="K38" s="34" t="s">
        <v>61</v>
      </c>
      <c r="L38" s="48">
        <v>2</v>
      </c>
      <c r="M38" s="33">
        <f t="shared" si="48"/>
        <v>800</v>
      </c>
      <c r="N38" s="33">
        <f t="shared" si="33"/>
        <v>13.333333333333334</v>
      </c>
      <c r="O38" s="36">
        <f t="shared" si="16"/>
        <v>7.1092153203590157E-3</v>
      </c>
      <c r="P38" s="37"/>
      <c r="Q38" s="45">
        <f t="shared" si="34"/>
        <v>33.333333333333336</v>
      </c>
      <c r="R38" s="46">
        <f t="shared" si="35"/>
        <v>66.666666666666671</v>
      </c>
      <c r="S38" s="40"/>
      <c r="T38" s="81">
        <v>0</v>
      </c>
      <c r="U38" s="123">
        <f t="shared" si="36"/>
        <v>0</v>
      </c>
      <c r="V38" s="41">
        <v>0</v>
      </c>
      <c r="W38" s="42">
        <f t="shared" si="37"/>
        <v>0</v>
      </c>
      <c r="X38" s="41">
        <v>0</v>
      </c>
      <c r="Y38" s="42">
        <f t="shared" si="38"/>
        <v>0</v>
      </c>
      <c r="Z38" s="41">
        <v>0</v>
      </c>
      <c r="AA38" s="42">
        <f t="shared" si="39"/>
        <v>0</v>
      </c>
      <c r="AB38" s="41">
        <v>400</v>
      </c>
      <c r="AC38" s="42">
        <f t="shared" si="40"/>
        <v>800</v>
      </c>
      <c r="AD38" s="41">
        <v>0</v>
      </c>
      <c r="AE38" s="42">
        <f t="shared" si="41"/>
        <v>0</v>
      </c>
      <c r="AF38" s="41">
        <v>0</v>
      </c>
      <c r="AG38" s="42">
        <f t="shared" si="42"/>
        <v>0</v>
      </c>
      <c r="AH38" s="41">
        <v>0</v>
      </c>
      <c r="AI38" s="42">
        <f t="shared" si="43"/>
        <v>0</v>
      </c>
      <c r="AJ38" s="41">
        <v>0</v>
      </c>
      <c r="AK38" s="42">
        <f t="shared" si="44"/>
        <v>0</v>
      </c>
      <c r="AL38" s="41">
        <v>0</v>
      </c>
      <c r="AM38" s="42">
        <f t="shared" si="45"/>
        <v>0</v>
      </c>
      <c r="AN38" s="41">
        <v>0</v>
      </c>
      <c r="AO38" s="42">
        <f t="shared" si="46"/>
        <v>0</v>
      </c>
      <c r="AP38" s="41">
        <v>0</v>
      </c>
      <c r="AQ38" s="39">
        <f t="shared" si="47"/>
        <v>0</v>
      </c>
      <c r="AS38" s="44" t="s">
        <v>47</v>
      </c>
    </row>
    <row r="39" spans="1:45" s="43" customFormat="1" ht="94.5" customHeight="1">
      <c r="A39" s="112"/>
      <c r="B39" s="9">
        <v>2</v>
      </c>
      <c r="C39" s="30" t="s">
        <v>347</v>
      </c>
      <c r="D39" s="100">
        <v>6</v>
      </c>
      <c r="E39" s="85" t="s">
        <v>187</v>
      </c>
      <c r="F39" s="100">
        <v>9</v>
      </c>
      <c r="G39" s="32" t="s">
        <v>75</v>
      </c>
      <c r="H39" s="32" t="s">
        <v>163</v>
      </c>
      <c r="I39" s="60" t="s">
        <v>213</v>
      </c>
      <c r="J39" s="33">
        <f t="shared" si="15"/>
        <v>565</v>
      </c>
      <c r="K39" s="34" t="s">
        <v>50</v>
      </c>
      <c r="L39" s="48">
        <v>5</v>
      </c>
      <c r="M39" s="33">
        <f t="shared" si="48"/>
        <v>2825</v>
      </c>
      <c r="N39" s="33">
        <f t="shared" si="33"/>
        <v>47.083333333333336</v>
      </c>
      <c r="O39" s="36">
        <f t="shared" si="16"/>
        <v>2.5104416600017776E-2</v>
      </c>
      <c r="P39" s="37"/>
      <c r="Q39" s="45">
        <f t="shared" si="34"/>
        <v>47.083333333333336</v>
      </c>
      <c r="R39" s="46">
        <f t="shared" si="35"/>
        <v>235.41666666666669</v>
      </c>
      <c r="S39" s="40"/>
      <c r="T39" s="81">
        <v>50</v>
      </c>
      <c r="U39" s="123">
        <f t="shared" si="36"/>
        <v>250</v>
      </c>
      <c r="V39" s="41">
        <v>50</v>
      </c>
      <c r="W39" s="42">
        <f t="shared" si="37"/>
        <v>250</v>
      </c>
      <c r="X39" s="41">
        <v>15</v>
      </c>
      <c r="Y39" s="42">
        <f t="shared" si="38"/>
        <v>75</v>
      </c>
      <c r="Z39" s="41">
        <v>50</v>
      </c>
      <c r="AA39" s="42">
        <f t="shared" si="39"/>
        <v>250</v>
      </c>
      <c r="AB39" s="41">
        <v>50</v>
      </c>
      <c r="AC39" s="42">
        <f t="shared" si="40"/>
        <v>250</v>
      </c>
      <c r="AD39" s="41">
        <v>50</v>
      </c>
      <c r="AE39" s="42">
        <f t="shared" si="41"/>
        <v>250</v>
      </c>
      <c r="AF39" s="41">
        <v>50</v>
      </c>
      <c r="AG39" s="42">
        <f t="shared" si="42"/>
        <v>250</v>
      </c>
      <c r="AH39" s="41">
        <v>50</v>
      </c>
      <c r="AI39" s="42">
        <f t="shared" si="43"/>
        <v>250</v>
      </c>
      <c r="AJ39" s="41">
        <v>50</v>
      </c>
      <c r="AK39" s="42">
        <f t="shared" si="44"/>
        <v>250</v>
      </c>
      <c r="AL39" s="41">
        <v>50</v>
      </c>
      <c r="AM39" s="42">
        <f t="shared" si="45"/>
        <v>250</v>
      </c>
      <c r="AN39" s="41">
        <v>50</v>
      </c>
      <c r="AO39" s="42">
        <f t="shared" si="46"/>
        <v>250</v>
      </c>
      <c r="AP39" s="41">
        <v>50</v>
      </c>
      <c r="AQ39" s="39">
        <f t="shared" si="47"/>
        <v>250</v>
      </c>
      <c r="AS39" s="44" t="s">
        <v>47</v>
      </c>
    </row>
    <row r="40" spans="1:45" s="43" customFormat="1" ht="94.5" customHeight="1">
      <c r="A40" s="112"/>
      <c r="B40" s="9">
        <v>2</v>
      </c>
      <c r="C40" s="30" t="s">
        <v>347</v>
      </c>
      <c r="D40" s="100">
        <v>6</v>
      </c>
      <c r="E40" s="85" t="s">
        <v>187</v>
      </c>
      <c r="F40" s="100">
        <v>10</v>
      </c>
      <c r="G40" s="32" t="s">
        <v>200</v>
      </c>
      <c r="H40" s="32" t="s">
        <v>210</v>
      </c>
      <c r="I40" s="60" t="s">
        <v>211</v>
      </c>
      <c r="J40" s="33">
        <f t="shared" si="15"/>
        <v>150</v>
      </c>
      <c r="K40" s="34" t="s">
        <v>50</v>
      </c>
      <c r="L40" s="48">
        <v>8</v>
      </c>
      <c r="M40" s="33">
        <f t="shared" si="48"/>
        <v>1200</v>
      </c>
      <c r="N40" s="33">
        <f t="shared" si="33"/>
        <v>20</v>
      </c>
      <c r="O40" s="36">
        <f t="shared" si="16"/>
        <v>1.0663822980538524E-2</v>
      </c>
      <c r="P40" s="37"/>
      <c r="Q40" s="45">
        <f t="shared" si="34"/>
        <v>12.5</v>
      </c>
      <c r="R40" s="46">
        <f t="shared" si="35"/>
        <v>100</v>
      </c>
      <c r="S40" s="40"/>
      <c r="T40" s="81">
        <v>0</v>
      </c>
      <c r="U40" s="123">
        <f t="shared" si="36"/>
        <v>0</v>
      </c>
      <c r="V40" s="41">
        <v>0</v>
      </c>
      <c r="W40" s="42">
        <f t="shared" si="37"/>
        <v>0</v>
      </c>
      <c r="X40" s="41">
        <v>0</v>
      </c>
      <c r="Y40" s="42">
        <f t="shared" si="38"/>
        <v>0</v>
      </c>
      <c r="Z40" s="41">
        <v>0</v>
      </c>
      <c r="AA40" s="42">
        <f t="shared" si="39"/>
        <v>0</v>
      </c>
      <c r="AB40" s="41">
        <v>70</v>
      </c>
      <c r="AC40" s="42">
        <f t="shared" si="40"/>
        <v>560</v>
      </c>
      <c r="AD40" s="41">
        <v>60</v>
      </c>
      <c r="AE40" s="42">
        <f t="shared" si="41"/>
        <v>480</v>
      </c>
      <c r="AF40" s="41">
        <v>0</v>
      </c>
      <c r="AG40" s="42">
        <f t="shared" si="42"/>
        <v>0</v>
      </c>
      <c r="AH40" s="41">
        <v>0</v>
      </c>
      <c r="AI40" s="42">
        <f t="shared" si="43"/>
        <v>0</v>
      </c>
      <c r="AJ40" s="41">
        <v>0</v>
      </c>
      <c r="AK40" s="42">
        <f t="shared" si="44"/>
        <v>0</v>
      </c>
      <c r="AL40" s="41">
        <v>10</v>
      </c>
      <c r="AM40" s="42">
        <f t="shared" si="45"/>
        <v>80</v>
      </c>
      <c r="AN40" s="41">
        <v>0</v>
      </c>
      <c r="AO40" s="42">
        <f t="shared" si="46"/>
        <v>0</v>
      </c>
      <c r="AP40" s="41">
        <v>10</v>
      </c>
      <c r="AQ40" s="39">
        <f t="shared" si="47"/>
        <v>80</v>
      </c>
      <c r="AS40" s="44" t="s">
        <v>47</v>
      </c>
    </row>
    <row r="41" spans="1:45" s="43" customFormat="1" ht="55.5" customHeight="1">
      <c r="A41" s="112"/>
      <c r="B41" s="9">
        <v>2</v>
      </c>
      <c r="C41" s="30" t="s">
        <v>347</v>
      </c>
      <c r="D41" s="106">
        <v>7</v>
      </c>
      <c r="E41" s="88" t="s">
        <v>190</v>
      </c>
      <c r="F41" s="106">
        <v>1</v>
      </c>
      <c r="G41" s="89" t="s">
        <v>164</v>
      </c>
      <c r="H41" s="89" t="s">
        <v>165</v>
      </c>
      <c r="I41" s="99" t="s">
        <v>194</v>
      </c>
      <c r="J41" s="33">
        <f t="shared" si="15"/>
        <v>750</v>
      </c>
      <c r="K41" s="91" t="s">
        <v>104</v>
      </c>
      <c r="L41" s="92">
        <v>5</v>
      </c>
      <c r="M41" s="90">
        <f t="shared" si="48"/>
        <v>3750</v>
      </c>
      <c r="N41" s="90">
        <f t="shared" si="33"/>
        <v>62.5</v>
      </c>
      <c r="O41" s="36">
        <f t="shared" si="16"/>
        <v>3.3324446814182881E-2</v>
      </c>
      <c r="P41" s="40"/>
      <c r="Q41" s="93">
        <f t="shared" si="34"/>
        <v>62.5</v>
      </c>
      <c r="R41" s="94">
        <f t="shared" si="35"/>
        <v>312.5</v>
      </c>
      <c r="S41" s="40"/>
      <c r="T41" s="95">
        <v>0</v>
      </c>
      <c r="U41" s="127">
        <f t="shared" si="36"/>
        <v>0</v>
      </c>
      <c r="V41" s="96">
        <v>0</v>
      </c>
      <c r="W41" s="97">
        <f t="shared" si="37"/>
        <v>0</v>
      </c>
      <c r="X41" s="96">
        <v>0</v>
      </c>
      <c r="Y41" s="97">
        <f t="shared" si="38"/>
        <v>0</v>
      </c>
      <c r="Z41" s="48">
        <v>0</v>
      </c>
      <c r="AA41" s="33">
        <f t="shared" si="39"/>
        <v>0</v>
      </c>
      <c r="AB41" s="108">
        <v>0</v>
      </c>
      <c r="AC41" s="33">
        <f t="shared" si="40"/>
        <v>0</v>
      </c>
      <c r="AD41" s="108">
        <v>0</v>
      </c>
      <c r="AE41" s="33">
        <f t="shared" si="41"/>
        <v>0</v>
      </c>
      <c r="AF41" s="108">
        <v>0</v>
      </c>
      <c r="AG41" s="33">
        <f t="shared" si="42"/>
        <v>0</v>
      </c>
      <c r="AH41" s="108">
        <v>0</v>
      </c>
      <c r="AI41" s="33">
        <f t="shared" si="43"/>
        <v>0</v>
      </c>
      <c r="AJ41" s="108">
        <v>0</v>
      </c>
      <c r="AK41" s="33">
        <f t="shared" si="44"/>
        <v>0</v>
      </c>
      <c r="AL41" s="108">
        <v>0</v>
      </c>
      <c r="AM41" s="33">
        <f t="shared" si="45"/>
        <v>0</v>
      </c>
      <c r="AN41" s="108">
        <v>500</v>
      </c>
      <c r="AO41" s="33">
        <f t="shared" si="46"/>
        <v>2500</v>
      </c>
      <c r="AP41" s="108">
        <v>250</v>
      </c>
      <c r="AQ41" s="46">
        <f t="shared" si="47"/>
        <v>1250</v>
      </c>
      <c r="AS41" s="44" t="s">
        <v>47</v>
      </c>
    </row>
    <row r="42" spans="1:45" s="43" customFormat="1" ht="55.5" customHeight="1">
      <c r="A42" s="112"/>
      <c r="B42" s="9">
        <v>2</v>
      </c>
      <c r="C42" s="30" t="s">
        <v>347</v>
      </c>
      <c r="D42" s="106">
        <v>7</v>
      </c>
      <c r="E42" s="88" t="s">
        <v>190</v>
      </c>
      <c r="F42" s="106">
        <v>2</v>
      </c>
      <c r="G42" s="89" t="s">
        <v>191</v>
      </c>
      <c r="H42" s="89" t="s">
        <v>192</v>
      </c>
      <c r="I42" s="99" t="s">
        <v>193</v>
      </c>
      <c r="J42" s="33">
        <f t="shared" si="15"/>
        <v>210</v>
      </c>
      <c r="K42" s="91" t="s">
        <v>103</v>
      </c>
      <c r="L42" s="92">
        <v>5</v>
      </c>
      <c r="M42" s="90">
        <f t="shared" si="48"/>
        <v>1050</v>
      </c>
      <c r="N42" s="90">
        <f t="shared" si="33"/>
        <v>17.5</v>
      </c>
      <c r="O42" s="36">
        <f t="shared" si="16"/>
        <v>9.3308451079712074E-3</v>
      </c>
      <c r="P42" s="40"/>
      <c r="Q42" s="93">
        <f t="shared" si="34"/>
        <v>17.5</v>
      </c>
      <c r="R42" s="94">
        <f t="shared" si="35"/>
        <v>87.5</v>
      </c>
      <c r="S42" s="40"/>
      <c r="T42" s="95">
        <v>10</v>
      </c>
      <c r="U42" s="127">
        <f t="shared" si="36"/>
        <v>50</v>
      </c>
      <c r="V42" s="96">
        <v>10</v>
      </c>
      <c r="W42" s="97">
        <f t="shared" si="37"/>
        <v>50</v>
      </c>
      <c r="X42" s="96">
        <v>10</v>
      </c>
      <c r="Y42" s="97">
        <f t="shared" si="38"/>
        <v>50</v>
      </c>
      <c r="Z42" s="96">
        <v>10</v>
      </c>
      <c r="AA42" s="97">
        <f t="shared" si="39"/>
        <v>50</v>
      </c>
      <c r="AB42" s="96">
        <v>10</v>
      </c>
      <c r="AC42" s="97">
        <f t="shared" si="40"/>
        <v>50</v>
      </c>
      <c r="AD42" s="96">
        <v>10</v>
      </c>
      <c r="AE42" s="97">
        <f t="shared" si="41"/>
        <v>50</v>
      </c>
      <c r="AF42" s="96">
        <v>10</v>
      </c>
      <c r="AG42" s="97">
        <f t="shared" si="42"/>
        <v>50</v>
      </c>
      <c r="AH42" s="96">
        <v>10</v>
      </c>
      <c r="AI42" s="97">
        <f t="shared" si="43"/>
        <v>50</v>
      </c>
      <c r="AJ42" s="96">
        <v>10</v>
      </c>
      <c r="AK42" s="97">
        <f t="shared" si="44"/>
        <v>50</v>
      </c>
      <c r="AL42" s="96">
        <v>10</v>
      </c>
      <c r="AM42" s="97">
        <f t="shared" si="45"/>
        <v>50</v>
      </c>
      <c r="AN42" s="96">
        <v>10</v>
      </c>
      <c r="AO42" s="97">
        <f t="shared" si="46"/>
        <v>50</v>
      </c>
      <c r="AP42" s="96">
        <v>100</v>
      </c>
      <c r="AQ42" s="98">
        <f t="shared" si="47"/>
        <v>500</v>
      </c>
      <c r="AS42" s="44" t="s">
        <v>47</v>
      </c>
    </row>
    <row r="43" spans="1:45" s="43" customFormat="1" ht="70.5" customHeight="1">
      <c r="A43" s="112"/>
      <c r="B43" s="9">
        <v>2</v>
      </c>
      <c r="C43" s="30" t="s">
        <v>347</v>
      </c>
      <c r="D43" s="100">
        <v>8</v>
      </c>
      <c r="E43" s="85" t="s">
        <v>188</v>
      </c>
      <c r="F43" s="100">
        <v>1</v>
      </c>
      <c r="G43" s="32" t="s">
        <v>167</v>
      </c>
      <c r="H43" s="32" t="s">
        <v>201</v>
      </c>
      <c r="I43" s="59" t="s">
        <v>309</v>
      </c>
      <c r="J43" s="33">
        <f t="shared" si="15"/>
        <v>1000</v>
      </c>
      <c r="K43" s="34" t="s">
        <v>104</v>
      </c>
      <c r="L43" s="48">
        <v>0.3</v>
      </c>
      <c r="M43" s="33">
        <f t="shared" si="48"/>
        <v>300</v>
      </c>
      <c r="N43" s="33">
        <f t="shared" si="33"/>
        <v>5</v>
      </c>
      <c r="O43" s="36">
        <f t="shared" si="16"/>
        <v>2.6659557451346309E-3</v>
      </c>
      <c r="P43" s="40"/>
      <c r="Q43" s="45">
        <f t="shared" si="34"/>
        <v>83.333333333333329</v>
      </c>
      <c r="R43" s="46">
        <f t="shared" si="35"/>
        <v>24.999999999999996</v>
      </c>
      <c r="S43" s="40"/>
      <c r="T43" s="107">
        <v>0</v>
      </c>
      <c r="U43" s="128">
        <f t="shared" si="36"/>
        <v>0</v>
      </c>
      <c r="V43" s="108">
        <v>0</v>
      </c>
      <c r="W43" s="33">
        <f t="shared" si="37"/>
        <v>0</v>
      </c>
      <c r="X43" s="108">
        <v>0</v>
      </c>
      <c r="Y43" s="33">
        <f t="shared" si="38"/>
        <v>0</v>
      </c>
      <c r="Z43" s="108">
        <v>0</v>
      </c>
      <c r="AA43" s="33">
        <f t="shared" si="39"/>
        <v>0</v>
      </c>
      <c r="AB43" s="108">
        <v>0</v>
      </c>
      <c r="AC43" s="33">
        <f t="shared" si="40"/>
        <v>0</v>
      </c>
      <c r="AD43" s="108">
        <v>500</v>
      </c>
      <c r="AE43" s="33">
        <f t="shared" si="41"/>
        <v>150</v>
      </c>
      <c r="AF43" s="108">
        <v>500</v>
      </c>
      <c r="AG43" s="33">
        <f t="shared" si="42"/>
        <v>150</v>
      </c>
      <c r="AH43" s="108">
        <v>0</v>
      </c>
      <c r="AI43" s="33">
        <f t="shared" si="43"/>
        <v>0</v>
      </c>
      <c r="AJ43" s="108">
        <v>0</v>
      </c>
      <c r="AK43" s="33">
        <f t="shared" si="44"/>
        <v>0</v>
      </c>
      <c r="AL43" s="108">
        <v>0</v>
      </c>
      <c r="AM43" s="33">
        <f t="shared" si="45"/>
        <v>0</v>
      </c>
      <c r="AN43" s="108">
        <v>0</v>
      </c>
      <c r="AO43" s="33">
        <f t="shared" si="46"/>
        <v>0</v>
      </c>
      <c r="AP43" s="108">
        <v>0</v>
      </c>
      <c r="AQ43" s="46">
        <f t="shared" si="47"/>
        <v>0</v>
      </c>
      <c r="AS43" s="44" t="s">
        <v>47</v>
      </c>
    </row>
    <row r="44" spans="1:45" s="43" customFormat="1" ht="165">
      <c r="A44" s="112"/>
      <c r="B44" s="8">
        <v>3</v>
      </c>
      <c r="C44" s="29" t="s">
        <v>178</v>
      </c>
      <c r="D44" s="100">
        <v>1</v>
      </c>
      <c r="E44" s="85" t="s">
        <v>43</v>
      </c>
      <c r="F44" s="100">
        <v>1</v>
      </c>
      <c r="G44" s="32" t="s">
        <v>46</v>
      </c>
      <c r="H44" s="32" t="s">
        <v>316</v>
      </c>
      <c r="I44" s="87" t="s">
        <v>204</v>
      </c>
      <c r="J44" s="33">
        <f t="shared" si="15"/>
        <v>242</v>
      </c>
      <c r="K44" s="34" t="s">
        <v>40</v>
      </c>
      <c r="L44" s="35">
        <v>5</v>
      </c>
      <c r="M44" s="33">
        <f t="shared" si="48"/>
        <v>1210</v>
      </c>
      <c r="N44" s="33">
        <f>M44/60</f>
        <v>20.166666666666668</v>
      </c>
      <c r="O44" s="36">
        <f t="shared" si="16"/>
        <v>1.0752688172043012E-2</v>
      </c>
      <c r="P44" s="37"/>
      <c r="Q44" s="38">
        <f t="shared" si="34"/>
        <v>20.166666666666668</v>
      </c>
      <c r="R44" s="39">
        <f t="shared" si="35"/>
        <v>100.83333333333334</v>
      </c>
      <c r="S44" s="40"/>
      <c r="T44" s="80">
        <f>U$1</f>
        <v>20</v>
      </c>
      <c r="U44" s="125">
        <f t="shared" si="36"/>
        <v>100</v>
      </c>
      <c r="V44" s="41">
        <f>W$1</f>
        <v>20</v>
      </c>
      <c r="W44" s="125">
        <f t="shared" si="37"/>
        <v>100</v>
      </c>
      <c r="X44" s="41">
        <f>Y$1</f>
        <v>21</v>
      </c>
      <c r="Y44" s="125">
        <f t="shared" si="38"/>
        <v>105</v>
      </c>
      <c r="Z44" s="41">
        <f>AA$1</f>
        <v>20</v>
      </c>
      <c r="AA44" s="125">
        <f t="shared" si="39"/>
        <v>100</v>
      </c>
      <c r="AB44" s="41">
        <f>AC$1</f>
        <v>21</v>
      </c>
      <c r="AC44" s="125">
        <f t="shared" si="40"/>
        <v>105</v>
      </c>
      <c r="AD44" s="41">
        <f>AE$1</f>
        <v>20</v>
      </c>
      <c r="AE44" s="125">
        <f t="shared" si="41"/>
        <v>100</v>
      </c>
      <c r="AF44" s="41">
        <f>AG$1</f>
        <v>21</v>
      </c>
      <c r="AG44" s="125">
        <f t="shared" si="42"/>
        <v>105</v>
      </c>
      <c r="AH44" s="41">
        <f>AI$1</f>
        <v>20</v>
      </c>
      <c r="AI44" s="42">
        <f t="shared" si="43"/>
        <v>100</v>
      </c>
      <c r="AJ44" s="41">
        <f>AK$1</f>
        <v>20</v>
      </c>
      <c r="AK44" s="42">
        <f t="shared" si="44"/>
        <v>100</v>
      </c>
      <c r="AL44" s="41">
        <f>AM$1</f>
        <v>20</v>
      </c>
      <c r="AM44" s="42">
        <f t="shared" si="45"/>
        <v>100</v>
      </c>
      <c r="AN44" s="41">
        <f>AO$1</f>
        <v>19</v>
      </c>
      <c r="AO44" s="42">
        <f t="shared" si="46"/>
        <v>95</v>
      </c>
      <c r="AP44" s="41">
        <f>AQ$1</f>
        <v>20</v>
      </c>
      <c r="AQ44" s="39">
        <f t="shared" si="47"/>
        <v>100</v>
      </c>
      <c r="AS44" s="44" t="s">
        <v>56</v>
      </c>
    </row>
    <row r="45" spans="1:45" s="43" customFormat="1" ht="30">
      <c r="A45" s="112" t="s">
        <v>189</v>
      </c>
      <c r="B45" s="8">
        <v>3</v>
      </c>
      <c r="C45" s="29" t="s">
        <v>178</v>
      </c>
      <c r="D45" s="101">
        <v>1</v>
      </c>
      <c r="E45" s="85" t="s">
        <v>43</v>
      </c>
      <c r="F45" s="100">
        <v>2</v>
      </c>
      <c r="G45" s="32" t="s">
        <v>34</v>
      </c>
      <c r="H45" s="32" t="s">
        <v>168</v>
      </c>
      <c r="I45" s="87" t="s">
        <v>127</v>
      </c>
      <c r="J45" s="33">
        <f t="shared" si="15"/>
        <v>12</v>
      </c>
      <c r="K45" s="34" t="s">
        <v>41</v>
      </c>
      <c r="L45" s="35">
        <v>30</v>
      </c>
      <c r="M45" s="33">
        <f>J45*L45</f>
        <v>360</v>
      </c>
      <c r="N45" s="33">
        <f>M45/60</f>
        <v>6</v>
      </c>
      <c r="O45" s="36">
        <f t="shared" si="16"/>
        <v>3.1991468941615568E-3</v>
      </c>
      <c r="P45" s="37"/>
      <c r="Q45" s="38">
        <f>J45/12</f>
        <v>1</v>
      </c>
      <c r="R45" s="39">
        <f>Q45*L45</f>
        <v>30</v>
      </c>
      <c r="S45" s="40"/>
      <c r="T45" s="80">
        <v>1</v>
      </c>
      <c r="U45" s="125">
        <f t="shared" si="36"/>
        <v>30</v>
      </c>
      <c r="V45" s="41">
        <v>1</v>
      </c>
      <c r="W45" s="42">
        <f t="shared" si="37"/>
        <v>30</v>
      </c>
      <c r="X45" s="41">
        <v>1</v>
      </c>
      <c r="Y45" s="42">
        <f t="shared" si="38"/>
        <v>30</v>
      </c>
      <c r="Z45" s="41">
        <v>1</v>
      </c>
      <c r="AA45" s="42">
        <f t="shared" si="39"/>
        <v>30</v>
      </c>
      <c r="AB45" s="41">
        <v>1</v>
      </c>
      <c r="AC45" s="42">
        <f t="shared" si="40"/>
        <v>30</v>
      </c>
      <c r="AD45" s="41">
        <v>1</v>
      </c>
      <c r="AE45" s="42">
        <f t="shared" si="41"/>
        <v>30</v>
      </c>
      <c r="AF45" s="41">
        <v>1</v>
      </c>
      <c r="AG45" s="42">
        <f t="shared" si="42"/>
        <v>30</v>
      </c>
      <c r="AH45" s="41">
        <v>1</v>
      </c>
      <c r="AI45" s="42">
        <f t="shared" si="43"/>
        <v>30</v>
      </c>
      <c r="AJ45" s="41">
        <v>1</v>
      </c>
      <c r="AK45" s="42">
        <f t="shared" si="44"/>
        <v>30</v>
      </c>
      <c r="AL45" s="41">
        <v>1</v>
      </c>
      <c r="AM45" s="42">
        <f t="shared" si="45"/>
        <v>30</v>
      </c>
      <c r="AN45" s="41">
        <v>1</v>
      </c>
      <c r="AO45" s="42">
        <f t="shared" si="46"/>
        <v>30</v>
      </c>
      <c r="AP45" s="41">
        <v>1</v>
      </c>
      <c r="AQ45" s="39">
        <f t="shared" si="47"/>
        <v>30</v>
      </c>
      <c r="AS45" s="44" t="s">
        <v>56</v>
      </c>
    </row>
    <row r="46" spans="1:45" s="43" customFormat="1" ht="75">
      <c r="A46" s="112"/>
      <c r="B46" s="8">
        <v>3</v>
      </c>
      <c r="C46" s="29" t="s">
        <v>178</v>
      </c>
      <c r="D46" s="101">
        <v>2</v>
      </c>
      <c r="E46" s="84" t="s">
        <v>173</v>
      </c>
      <c r="F46" s="100">
        <v>1</v>
      </c>
      <c r="G46" s="32" t="s">
        <v>31</v>
      </c>
      <c r="H46" s="32" t="s">
        <v>317</v>
      </c>
      <c r="I46" s="87" t="s">
        <v>290</v>
      </c>
      <c r="J46" s="33">
        <f t="shared" si="15"/>
        <v>242</v>
      </c>
      <c r="K46" s="34" t="s">
        <v>40</v>
      </c>
      <c r="L46" s="140">
        <v>4.5</v>
      </c>
      <c r="M46" s="33">
        <f t="shared" si="48"/>
        <v>1089</v>
      </c>
      <c r="N46" s="33">
        <f t="shared" ref="N46:N66" si="49">M46/60</f>
        <v>18.149999999999999</v>
      </c>
      <c r="O46" s="36">
        <f t="shared" si="16"/>
        <v>9.6774193548387084E-3</v>
      </c>
      <c r="P46" s="37"/>
      <c r="Q46" s="38">
        <f t="shared" si="34"/>
        <v>20.166666666666668</v>
      </c>
      <c r="R46" s="39">
        <f t="shared" si="35"/>
        <v>90.75</v>
      </c>
      <c r="S46" s="40"/>
      <c r="T46" s="80">
        <f>U$1</f>
        <v>20</v>
      </c>
      <c r="U46" s="125">
        <f t="shared" si="36"/>
        <v>90</v>
      </c>
      <c r="V46" s="41">
        <f>W$1</f>
        <v>20</v>
      </c>
      <c r="W46" s="42">
        <f t="shared" si="37"/>
        <v>90</v>
      </c>
      <c r="X46" s="41">
        <f>Y$1</f>
        <v>21</v>
      </c>
      <c r="Y46" s="42">
        <f t="shared" si="38"/>
        <v>94.5</v>
      </c>
      <c r="Z46" s="41">
        <f>AA$1</f>
        <v>20</v>
      </c>
      <c r="AA46" s="42">
        <f t="shared" si="39"/>
        <v>90</v>
      </c>
      <c r="AB46" s="41">
        <f>AC$1</f>
        <v>21</v>
      </c>
      <c r="AC46" s="42">
        <f t="shared" si="40"/>
        <v>94.5</v>
      </c>
      <c r="AD46" s="41">
        <f>AE$1</f>
        <v>20</v>
      </c>
      <c r="AE46" s="42">
        <f t="shared" si="41"/>
        <v>90</v>
      </c>
      <c r="AF46" s="41">
        <f>AG$1</f>
        <v>21</v>
      </c>
      <c r="AG46" s="42">
        <f t="shared" si="42"/>
        <v>94.5</v>
      </c>
      <c r="AH46" s="41">
        <f>AI$1</f>
        <v>20</v>
      </c>
      <c r="AI46" s="42">
        <f t="shared" si="43"/>
        <v>90</v>
      </c>
      <c r="AJ46" s="41">
        <f>AK$1</f>
        <v>20</v>
      </c>
      <c r="AK46" s="42">
        <f t="shared" si="44"/>
        <v>90</v>
      </c>
      <c r="AL46" s="41">
        <f>AM$1</f>
        <v>20</v>
      </c>
      <c r="AM46" s="42">
        <f t="shared" si="45"/>
        <v>90</v>
      </c>
      <c r="AN46" s="41">
        <f>AO$1</f>
        <v>19</v>
      </c>
      <c r="AO46" s="42">
        <f t="shared" si="46"/>
        <v>85.5</v>
      </c>
      <c r="AP46" s="41">
        <f>AQ$1</f>
        <v>20</v>
      </c>
      <c r="AQ46" s="39">
        <f t="shared" si="47"/>
        <v>90</v>
      </c>
      <c r="AS46" s="44" t="s">
        <v>56</v>
      </c>
    </row>
    <row r="47" spans="1:45" s="43" customFormat="1">
      <c r="A47" s="112"/>
      <c r="B47" s="8">
        <v>3</v>
      </c>
      <c r="C47" s="29" t="s">
        <v>178</v>
      </c>
      <c r="D47" s="101">
        <v>2</v>
      </c>
      <c r="E47" s="84" t="s">
        <v>173</v>
      </c>
      <c r="F47" s="100">
        <v>2</v>
      </c>
      <c r="G47" s="32" t="s">
        <v>33</v>
      </c>
      <c r="H47" s="32" t="s">
        <v>38</v>
      </c>
      <c r="I47" s="59" t="s">
        <v>320</v>
      </c>
      <c r="J47" s="33">
        <f t="shared" si="15"/>
        <v>1936</v>
      </c>
      <c r="K47" s="34" t="s">
        <v>40</v>
      </c>
      <c r="L47" s="140">
        <v>8</v>
      </c>
      <c r="M47" s="33">
        <f>J47*L47</f>
        <v>15488</v>
      </c>
      <c r="N47" s="33">
        <f>M47/60</f>
        <v>258.13333333333333</v>
      </c>
      <c r="O47" s="36">
        <f t="shared" si="16"/>
        <v>0.13763440860215054</v>
      </c>
      <c r="P47" s="37"/>
      <c r="Q47" s="38">
        <f>J47/12</f>
        <v>161.33333333333334</v>
      </c>
      <c r="R47" s="39">
        <f>Q47*L47</f>
        <v>1290.6666666666667</v>
      </c>
      <c r="S47" s="40"/>
      <c r="T47" s="80">
        <f>U$1*8</f>
        <v>160</v>
      </c>
      <c r="U47" s="125">
        <f t="shared" si="36"/>
        <v>1280</v>
      </c>
      <c r="V47" s="41">
        <f>W$1*8</f>
        <v>160</v>
      </c>
      <c r="W47" s="42">
        <f t="shared" si="37"/>
        <v>1280</v>
      </c>
      <c r="X47" s="41">
        <f>Y$1*8</f>
        <v>168</v>
      </c>
      <c r="Y47" s="42">
        <f t="shared" si="38"/>
        <v>1344</v>
      </c>
      <c r="Z47" s="41">
        <f>AA$1*8</f>
        <v>160</v>
      </c>
      <c r="AA47" s="42">
        <f t="shared" si="39"/>
        <v>1280</v>
      </c>
      <c r="AB47" s="41">
        <f>AC$1*8</f>
        <v>168</v>
      </c>
      <c r="AC47" s="42">
        <f t="shared" si="40"/>
        <v>1344</v>
      </c>
      <c r="AD47" s="41">
        <f>AE$1*8</f>
        <v>160</v>
      </c>
      <c r="AE47" s="42">
        <f t="shared" si="41"/>
        <v>1280</v>
      </c>
      <c r="AF47" s="41">
        <f>AG$1*8</f>
        <v>168</v>
      </c>
      <c r="AG47" s="42">
        <f t="shared" si="42"/>
        <v>1344</v>
      </c>
      <c r="AH47" s="41">
        <f>AI$1*8</f>
        <v>160</v>
      </c>
      <c r="AI47" s="42">
        <f t="shared" si="43"/>
        <v>1280</v>
      </c>
      <c r="AJ47" s="41">
        <f>AK$1*8</f>
        <v>160</v>
      </c>
      <c r="AK47" s="42">
        <f t="shared" si="44"/>
        <v>1280</v>
      </c>
      <c r="AL47" s="41">
        <f>AM$1*8</f>
        <v>160</v>
      </c>
      <c r="AM47" s="42">
        <f t="shared" si="45"/>
        <v>1280</v>
      </c>
      <c r="AN47" s="41">
        <f>AO$1*8</f>
        <v>152</v>
      </c>
      <c r="AO47" s="42">
        <f>L47*AN47</f>
        <v>1216</v>
      </c>
      <c r="AP47" s="41">
        <f>AQ$1*8</f>
        <v>160</v>
      </c>
      <c r="AQ47" s="39">
        <f t="shared" si="47"/>
        <v>1280</v>
      </c>
      <c r="AS47" s="44" t="s">
        <v>47</v>
      </c>
    </row>
    <row r="48" spans="1:45" s="43" customFormat="1">
      <c r="A48" s="112"/>
      <c r="B48" s="8">
        <v>3</v>
      </c>
      <c r="C48" s="29" t="s">
        <v>178</v>
      </c>
      <c r="D48" s="101">
        <v>2</v>
      </c>
      <c r="E48" s="84" t="s">
        <v>173</v>
      </c>
      <c r="F48" s="100">
        <v>3</v>
      </c>
      <c r="G48" s="32" t="s">
        <v>350</v>
      </c>
      <c r="H48" s="32" t="s">
        <v>38</v>
      </c>
      <c r="I48" s="59" t="s">
        <v>351</v>
      </c>
      <c r="J48" s="33">
        <f t="shared" si="15"/>
        <v>1936</v>
      </c>
      <c r="K48" s="34" t="s">
        <v>40</v>
      </c>
      <c r="L48" s="140">
        <v>3</v>
      </c>
      <c r="M48" s="33">
        <f>J48*L48</f>
        <v>5808</v>
      </c>
      <c r="N48" s="33">
        <f>M48/60</f>
        <v>96.8</v>
      </c>
      <c r="O48" s="36">
        <f t="shared" si="16"/>
        <v>5.1612903225806452E-2</v>
      </c>
      <c r="P48" s="37"/>
      <c r="Q48" s="38">
        <f>J48/12</f>
        <v>161.33333333333334</v>
      </c>
      <c r="R48" s="39">
        <f>Q48*L48</f>
        <v>484</v>
      </c>
      <c r="S48" s="40"/>
      <c r="T48" s="80">
        <f>U$1*8</f>
        <v>160</v>
      </c>
      <c r="U48" s="125">
        <f t="shared" ref="U48" si="50">L48*T48</f>
        <v>480</v>
      </c>
      <c r="V48" s="41">
        <f>W$1*8</f>
        <v>160</v>
      </c>
      <c r="W48" s="42">
        <f t="shared" ref="W48" si="51">L48*V48</f>
        <v>480</v>
      </c>
      <c r="X48" s="41">
        <f>Y$1*8</f>
        <v>168</v>
      </c>
      <c r="Y48" s="42">
        <f t="shared" ref="Y48" si="52">L48*X48</f>
        <v>504</v>
      </c>
      <c r="Z48" s="41">
        <f>AA$1*8</f>
        <v>160</v>
      </c>
      <c r="AA48" s="42">
        <f t="shared" ref="AA48" si="53">L48*Z48</f>
        <v>480</v>
      </c>
      <c r="AB48" s="41">
        <f>AC$1*8</f>
        <v>168</v>
      </c>
      <c r="AC48" s="42">
        <f t="shared" ref="AC48" si="54">L48*AB48</f>
        <v>504</v>
      </c>
      <c r="AD48" s="41">
        <f>AE$1*8</f>
        <v>160</v>
      </c>
      <c r="AE48" s="42">
        <f t="shared" ref="AE48" si="55">L48*AD48</f>
        <v>480</v>
      </c>
      <c r="AF48" s="41">
        <f>AG$1*8</f>
        <v>168</v>
      </c>
      <c r="AG48" s="42">
        <f t="shared" ref="AG48" si="56">L48*AF48</f>
        <v>504</v>
      </c>
      <c r="AH48" s="41">
        <f>AI$1*8</f>
        <v>160</v>
      </c>
      <c r="AI48" s="42">
        <f t="shared" ref="AI48" si="57">L48*AH48</f>
        <v>480</v>
      </c>
      <c r="AJ48" s="41">
        <f>AK$1*8</f>
        <v>160</v>
      </c>
      <c r="AK48" s="42">
        <f t="shared" ref="AK48" si="58">L48*AJ48</f>
        <v>480</v>
      </c>
      <c r="AL48" s="41">
        <f>AM$1*8</f>
        <v>160</v>
      </c>
      <c r="AM48" s="42">
        <f t="shared" ref="AM48" si="59">L48*AL48</f>
        <v>480</v>
      </c>
      <c r="AN48" s="41">
        <f>AO$1*8</f>
        <v>152</v>
      </c>
      <c r="AO48" s="42">
        <f>L48*AN48</f>
        <v>456</v>
      </c>
      <c r="AP48" s="41">
        <f>AQ$1*8</f>
        <v>160</v>
      </c>
      <c r="AQ48" s="39">
        <f t="shared" ref="AQ48" si="60">L48*AP48</f>
        <v>480</v>
      </c>
      <c r="AS48" s="44" t="s">
        <v>47</v>
      </c>
    </row>
    <row r="49" spans="1:45" s="43" customFormat="1" ht="30">
      <c r="A49" s="112"/>
      <c r="B49" s="8">
        <v>3</v>
      </c>
      <c r="C49" s="29" t="s">
        <v>178</v>
      </c>
      <c r="D49" s="101">
        <v>3</v>
      </c>
      <c r="E49" s="84" t="s">
        <v>174</v>
      </c>
      <c r="F49" s="100">
        <v>1</v>
      </c>
      <c r="G49" s="32" t="s">
        <v>32</v>
      </c>
      <c r="H49" s="32" t="s">
        <v>38</v>
      </c>
      <c r="I49" s="59" t="s">
        <v>319</v>
      </c>
      <c r="J49" s="33">
        <f t="shared" si="15"/>
        <v>2420</v>
      </c>
      <c r="K49" s="34" t="s">
        <v>40</v>
      </c>
      <c r="L49" s="140">
        <v>12</v>
      </c>
      <c r="M49" s="33">
        <f t="shared" si="48"/>
        <v>29040</v>
      </c>
      <c r="N49" s="33">
        <f t="shared" si="49"/>
        <v>484</v>
      </c>
      <c r="O49" s="36">
        <f t="shared" si="16"/>
        <v>0.25806451612903225</v>
      </c>
      <c r="P49" s="37"/>
      <c r="Q49" s="38">
        <f>J49/12</f>
        <v>201.66666666666666</v>
      </c>
      <c r="R49" s="39">
        <f t="shared" si="35"/>
        <v>2420</v>
      </c>
      <c r="S49" s="40"/>
      <c r="T49" s="80">
        <f>U$1*10</f>
        <v>200</v>
      </c>
      <c r="U49" s="125">
        <f t="shared" si="36"/>
        <v>2400</v>
      </c>
      <c r="V49" s="41">
        <f>W$1*10</f>
        <v>200</v>
      </c>
      <c r="W49" s="42">
        <f t="shared" si="37"/>
        <v>2400</v>
      </c>
      <c r="X49" s="41">
        <f>Y$1*10</f>
        <v>210</v>
      </c>
      <c r="Y49" s="42">
        <f t="shared" si="38"/>
        <v>2520</v>
      </c>
      <c r="Z49" s="41">
        <f>AA$1*10</f>
        <v>200</v>
      </c>
      <c r="AA49" s="42">
        <f t="shared" si="39"/>
        <v>2400</v>
      </c>
      <c r="AB49" s="41">
        <f>AC$1*10</f>
        <v>210</v>
      </c>
      <c r="AC49" s="42">
        <f t="shared" si="40"/>
        <v>2520</v>
      </c>
      <c r="AD49" s="41">
        <f>AE$1*10</f>
        <v>200</v>
      </c>
      <c r="AE49" s="42">
        <f t="shared" si="41"/>
        <v>2400</v>
      </c>
      <c r="AF49" s="41">
        <f>AG$1*10</f>
        <v>210</v>
      </c>
      <c r="AG49" s="42">
        <f t="shared" si="42"/>
        <v>2520</v>
      </c>
      <c r="AH49" s="41">
        <f>AI$1*10</f>
        <v>200</v>
      </c>
      <c r="AI49" s="42">
        <f t="shared" si="43"/>
        <v>2400</v>
      </c>
      <c r="AJ49" s="41">
        <f>AK$1*10</f>
        <v>200</v>
      </c>
      <c r="AK49" s="42">
        <f t="shared" si="44"/>
        <v>2400</v>
      </c>
      <c r="AL49" s="41">
        <f>AM$1*10</f>
        <v>200</v>
      </c>
      <c r="AM49" s="42">
        <f t="shared" si="45"/>
        <v>2400</v>
      </c>
      <c r="AN49" s="41">
        <f>AO$1*10</f>
        <v>190</v>
      </c>
      <c r="AO49" s="42">
        <f t="shared" si="46"/>
        <v>2280</v>
      </c>
      <c r="AP49" s="41">
        <f>AQ$1*10</f>
        <v>200</v>
      </c>
      <c r="AQ49" s="39">
        <f t="shared" si="47"/>
        <v>2400</v>
      </c>
      <c r="AS49" s="44" t="s">
        <v>47</v>
      </c>
    </row>
    <row r="50" spans="1:45" s="43" customFormat="1" ht="30">
      <c r="A50" s="112"/>
      <c r="B50" s="8">
        <v>3</v>
      </c>
      <c r="C50" s="29" t="s">
        <v>178</v>
      </c>
      <c r="D50" s="101">
        <v>3</v>
      </c>
      <c r="E50" s="84" t="s">
        <v>174</v>
      </c>
      <c r="F50" s="100">
        <v>2</v>
      </c>
      <c r="G50" s="32" t="s">
        <v>53</v>
      </c>
      <c r="H50" s="32" t="s">
        <v>57</v>
      </c>
      <c r="I50" s="87" t="s">
        <v>128</v>
      </c>
      <c r="J50" s="33">
        <f t="shared" si="15"/>
        <v>60</v>
      </c>
      <c r="K50" s="34" t="s">
        <v>50</v>
      </c>
      <c r="L50" s="35">
        <v>10</v>
      </c>
      <c r="M50" s="33">
        <f>J50*L50</f>
        <v>600</v>
      </c>
      <c r="N50" s="33">
        <f>M50/60</f>
        <v>10</v>
      </c>
      <c r="O50" s="36">
        <f t="shared" si="16"/>
        <v>5.3319114902692618E-3</v>
      </c>
      <c r="P50" s="37"/>
      <c r="Q50" s="45">
        <f>J50/12</f>
        <v>5</v>
      </c>
      <c r="R50" s="46">
        <f>Q50*L50</f>
        <v>50</v>
      </c>
      <c r="S50" s="40"/>
      <c r="T50" s="81">
        <v>5</v>
      </c>
      <c r="U50" s="123">
        <f t="shared" si="36"/>
        <v>50</v>
      </c>
      <c r="V50" s="41">
        <v>5</v>
      </c>
      <c r="W50" s="42">
        <f t="shared" si="37"/>
        <v>50</v>
      </c>
      <c r="X50" s="41">
        <v>5</v>
      </c>
      <c r="Y50" s="42">
        <f t="shared" si="38"/>
        <v>50</v>
      </c>
      <c r="Z50" s="41">
        <v>5</v>
      </c>
      <c r="AA50" s="42">
        <f t="shared" si="39"/>
        <v>50</v>
      </c>
      <c r="AB50" s="41">
        <v>5</v>
      </c>
      <c r="AC50" s="42">
        <f t="shared" si="40"/>
        <v>50</v>
      </c>
      <c r="AD50" s="41">
        <v>5</v>
      </c>
      <c r="AE50" s="42">
        <f t="shared" si="41"/>
        <v>50</v>
      </c>
      <c r="AF50" s="41">
        <v>5</v>
      </c>
      <c r="AG50" s="42">
        <f t="shared" si="42"/>
        <v>50</v>
      </c>
      <c r="AH50" s="41">
        <v>5</v>
      </c>
      <c r="AI50" s="42">
        <f t="shared" si="43"/>
        <v>50</v>
      </c>
      <c r="AJ50" s="41">
        <v>5</v>
      </c>
      <c r="AK50" s="42">
        <f t="shared" si="44"/>
        <v>50</v>
      </c>
      <c r="AL50" s="41">
        <v>5</v>
      </c>
      <c r="AM50" s="42">
        <f t="shared" si="45"/>
        <v>50</v>
      </c>
      <c r="AN50" s="41">
        <v>5</v>
      </c>
      <c r="AO50" s="42">
        <f t="shared" si="46"/>
        <v>50</v>
      </c>
      <c r="AP50" s="41">
        <v>5</v>
      </c>
      <c r="AQ50" s="39">
        <f t="shared" si="47"/>
        <v>50</v>
      </c>
      <c r="AS50" s="44" t="s">
        <v>56</v>
      </c>
    </row>
    <row r="51" spans="1:45" s="43" customFormat="1" ht="45">
      <c r="A51" s="112"/>
      <c r="B51" s="8">
        <v>3</v>
      </c>
      <c r="C51" s="29" t="s">
        <v>178</v>
      </c>
      <c r="D51" s="101">
        <v>4</v>
      </c>
      <c r="E51" s="84" t="s">
        <v>175</v>
      </c>
      <c r="F51" s="100">
        <v>1</v>
      </c>
      <c r="G51" s="32" t="s">
        <v>35</v>
      </c>
      <c r="H51" s="32" t="s">
        <v>122</v>
      </c>
      <c r="I51" s="87" t="s">
        <v>140</v>
      </c>
      <c r="J51" s="33">
        <f t="shared" si="15"/>
        <v>242</v>
      </c>
      <c r="K51" s="34" t="s">
        <v>40</v>
      </c>
      <c r="L51" s="35">
        <v>20</v>
      </c>
      <c r="M51" s="33">
        <f t="shared" si="48"/>
        <v>4840</v>
      </c>
      <c r="N51" s="33">
        <f t="shared" si="49"/>
        <v>80.666666666666671</v>
      </c>
      <c r="O51" s="36">
        <f t="shared" si="16"/>
        <v>4.3010752688172046E-2</v>
      </c>
      <c r="P51" s="37"/>
      <c r="Q51" s="45">
        <f t="shared" si="34"/>
        <v>20.166666666666668</v>
      </c>
      <c r="R51" s="46">
        <f t="shared" si="35"/>
        <v>403.33333333333337</v>
      </c>
      <c r="S51" s="40"/>
      <c r="T51" s="80">
        <f>U$1</f>
        <v>20</v>
      </c>
      <c r="U51" s="125">
        <f t="shared" si="36"/>
        <v>400</v>
      </c>
      <c r="V51" s="41">
        <f>W$1</f>
        <v>20</v>
      </c>
      <c r="W51" s="42">
        <f t="shared" si="37"/>
        <v>400</v>
      </c>
      <c r="X51" s="41">
        <f>Y$1</f>
        <v>21</v>
      </c>
      <c r="Y51" s="42">
        <f t="shared" si="38"/>
        <v>420</v>
      </c>
      <c r="Z51" s="41">
        <f>AA$1</f>
        <v>20</v>
      </c>
      <c r="AA51" s="42">
        <f t="shared" si="39"/>
        <v>400</v>
      </c>
      <c r="AB51" s="41">
        <f>AC$1</f>
        <v>21</v>
      </c>
      <c r="AC51" s="42">
        <f t="shared" si="40"/>
        <v>420</v>
      </c>
      <c r="AD51" s="41">
        <f>AE$1</f>
        <v>20</v>
      </c>
      <c r="AE51" s="42">
        <f t="shared" si="41"/>
        <v>400</v>
      </c>
      <c r="AF51" s="41">
        <f>AG$1</f>
        <v>21</v>
      </c>
      <c r="AG51" s="42">
        <f t="shared" si="42"/>
        <v>420</v>
      </c>
      <c r="AH51" s="41">
        <f>AI$1</f>
        <v>20</v>
      </c>
      <c r="AI51" s="42">
        <f t="shared" si="43"/>
        <v>400</v>
      </c>
      <c r="AJ51" s="41">
        <f>AK$1</f>
        <v>20</v>
      </c>
      <c r="AK51" s="42">
        <f t="shared" si="44"/>
        <v>400</v>
      </c>
      <c r="AL51" s="41">
        <f>AM$1</f>
        <v>20</v>
      </c>
      <c r="AM51" s="42">
        <f t="shared" si="45"/>
        <v>400</v>
      </c>
      <c r="AN51" s="41">
        <f>AO$1</f>
        <v>19</v>
      </c>
      <c r="AO51" s="42">
        <f t="shared" si="46"/>
        <v>380</v>
      </c>
      <c r="AP51" s="41">
        <f>AQ$1</f>
        <v>20</v>
      </c>
      <c r="AQ51" s="39">
        <f t="shared" si="47"/>
        <v>400</v>
      </c>
      <c r="AS51" s="44" t="s">
        <v>47</v>
      </c>
    </row>
    <row r="52" spans="1:45" s="43" customFormat="1" ht="30">
      <c r="A52" s="112"/>
      <c r="B52" s="8">
        <v>3</v>
      </c>
      <c r="C52" s="29" t="s">
        <v>178</v>
      </c>
      <c r="D52" s="101">
        <v>4</v>
      </c>
      <c r="E52" s="84" t="s">
        <v>175</v>
      </c>
      <c r="F52" s="100">
        <v>2</v>
      </c>
      <c r="G52" s="32" t="s">
        <v>36</v>
      </c>
      <c r="H52" s="32" t="s">
        <v>38</v>
      </c>
      <c r="I52" s="87" t="s">
        <v>141</v>
      </c>
      <c r="J52" s="33">
        <f t="shared" si="15"/>
        <v>12</v>
      </c>
      <c r="K52" s="34" t="s">
        <v>41</v>
      </c>
      <c r="L52" s="35">
        <v>30</v>
      </c>
      <c r="M52" s="33">
        <f t="shared" si="48"/>
        <v>360</v>
      </c>
      <c r="N52" s="33">
        <f t="shared" si="49"/>
        <v>6</v>
      </c>
      <c r="O52" s="36">
        <f t="shared" si="16"/>
        <v>3.1991468941615568E-3</v>
      </c>
      <c r="P52" s="37"/>
      <c r="Q52" s="45">
        <f t="shared" si="34"/>
        <v>1</v>
      </c>
      <c r="R52" s="46">
        <f t="shared" si="35"/>
        <v>30</v>
      </c>
      <c r="S52" s="40"/>
      <c r="T52" s="81">
        <v>1</v>
      </c>
      <c r="U52" s="123">
        <f t="shared" si="36"/>
        <v>30</v>
      </c>
      <c r="V52" s="41">
        <v>1</v>
      </c>
      <c r="W52" s="42">
        <f t="shared" si="37"/>
        <v>30</v>
      </c>
      <c r="X52" s="41">
        <v>1</v>
      </c>
      <c r="Y52" s="42">
        <f t="shared" si="38"/>
        <v>30</v>
      </c>
      <c r="Z52" s="41">
        <v>1</v>
      </c>
      <c r="AA52" s="42">
        <f t="shared" si="39"/>
        <v>30</v>
      </c>
      <c r="AB52" s="41">
        <v>1</v>
      </c>
      <c r="AC52" s="42">
        <f t="shared" si="40"/>
        <v>30</v>
      </c>
      <c r="AD52" s="41">
        <v>1</v>
      </c>
      <c r="AE52" s="42">
        <f t="shared" si="41"/>
        <v>30</v>
      </c>
      <c r="AF52" s="41">
        <v>1</v>
      </c>
      <c r="AG52" s="42">
        <f t="shared" si="42"/>
        <v>30</v>
      </c>
      <c r="AH52" s="41">
        <v>1</v>
      </c>
      <c r="AI52" s="42">
        <f t="shared" si="43"/>
        <v>30</v>
      </c>
      <c r="AJ52" s="41">
        <v>1</v>
      </c>
      <c r="AK52" s="42">
        <f t="shared" si="44"/>
        <v>30</v>
      </c>
      <c r="AL52" s="41">
        <v>1</v>
      </c>
      <c r="AM52" s="42">
        <f t="shared" si="45"/>
        <v>30</v>
      </c>
      <c r="AN52" s="41">
        <v>1</v>
      </c>
      <c r="AO52" s="42">
        <f t="shared" si="46"/>
        <v>30</v>
      </c>
      <c r="AP52" s="41">
        <v>1</v>
      </c>
      <c r="AQ52" s="39">
        <f t="shared" si="47"/>
        <v>30</v>
      </c>
      <c r="AS52" s="44" t="s">
        <v>47</v>
      </c>
    </row>
    <row r="53" spans="1:45" s="43" customFormat="1" ht="30">
      <c r="A53" s="112"/>
      <c r="B53" s="8">
        <v>3</v>
      </c>
      <c r="C53" s="29" t="s">
        <v>178</v>
      </c>
      <c r="D53" s="101">
        <v>4</v>
      </c>
      <c r="E53" s="84" t="s">
        <v>175</v>
      </c>
      <c r="F53" s="100">
        <v>3</v>
      </c>
      <c r="G53" s="32" t="s">
        <v>37</v>
      </c>
      <c r="H53" s="32" t="s">
        <v>39</v>
      </c>
      <c r="I53" s="87" t="s">
        <v>142</v>
      </c>
      <c r="J53" s="33">
        <f t="shared" si="15"/>
        <v>9960</v>
      </c>
      <c r="K53" s="34" t="s">
        <v>41</v>
      </c>
      <c r="L53" s="35">
        <v>0.6</v>
      </c>
      <c r="M53" s="33">
        <f t="shared" si="48"/>
        <v>5976</v>
      </c>
      <c r="N53" s="33">
        <f t="shared" si="49"/>
        <v>99.6</v>
      </c>
      <c r="O53" s="36">
        <f t="shared" si="16"/>
        <v>5.3105838443081844E-2</v>
      </c>
      <c r="P53" s="37"/>
      <c r="Q53" s="45">
        <f t="shared" si="34"/>
        <v>830</v>
      </c>
      <c r="R53" s="46">
        <f t="shared" si="35"/>
        <v>498</v>
      </c>
      <c r="S53" s="40"/>
      <c r="T53" s="81">
        <v>830</v>
      </c>
      <c r="U53" s="123">
        <f t="shared" si="36"/>
        <v>498</v>
      </c>
      <c r="V53" s="41">
        <v>830</v>
      </c>
      <c r="W53" s="42">
        <f t="shared" si="37"/>
        <v>498</v>
      </c>
      <c r="X53" s="41">
        <v>830</v>
      </c>
      <c r="Y53" s="42">
        <f t="shared" si="38"/>
        <v>498</v>
      </c>
      <c r="Z53" s="41">
        <v>830</v>
      </c>
      <c r="AA53" s="42">
        <f t="shared" si="39"/>
        <v>498</v>
      </c>
      <c r="AB53" s="41">
        <v>830</v>
      </c>
      <c r="AC53" s="42">
        <f t="shared" si="40"/>
        <v>498</v>
      </c>
      <c r="AD53" s="41">
        <v>830</v>
      </c>
      <c r="AE53" s="42">
        <f t="shared" si="41"/>
        <v>498</v>
      </c>
      <c r="AF53" s="41">
        <v>830</v>
      </c>
      <c r="AG53" s="42">
        <f t="shared" si="42"/>
        <v>498</v>
      </c>
      <c r="AH53" s="41">
        <v>830</v>
      </c>
      <c r="AI53" s="42">
        <f t="shared" si="43"/>
        <v>498</v>
      </c>
      <c r="AJ53" s="41">
        <v>830</v>
      </c>
      <c r="AK53" s="42">
        <f t="shared" si="44"/>
        <v>498</v>
      </c>
      <c r="AL53" s="41">
        <v>830</v>
      </c>
      <c r="AM53" s="42">
        <f t="shared" si="45"/>
        <v>498</v>
      </c>
      <c r="AN53" s="41">
        <v>830</v>
      </c>
      <c r="AO53" s="42">
        <f t="shared" si="46"/>
        <v>498</v>
      </c>
      <c r="AP53" s="41">
        <v>830</v>
      </c>
      <c r="AQ53" s="39">
        <f t="shared" si="47"/>
        <v>498</v>
      </c>
      <c r="AS53" s="44" t="s">
        <v>56</v>
      </c>
    </row>
    <row r="54" spans="1:45" s="43" customFormat="1" ht="60">
      <c r="A54" s="112"/>
      <c r="B54" s="8">
        <v>3</v>
      </c>
      <c r="C54" s="29" t="s">
        <v>178</v>
      </c>
      <c r="D54" s="101">
        <v>4</v>
      </c>
      <c r="E54" s="84" t="s">
        <v>175</v>
      </c>
      <c r="F54" s="100">
        <v>4</v>
      </c>
      <c r="G54" s="32" t="s">
        <v>129</v>
      </c>
      <c r="H54" s="136" t="s">
        <v>332</v>
      </c>
      <c r="I54" s="87" t="s">
        <v>143</v>
      </c>
      <c r="J54" s="33">
        <f t="shared" si="15"/>
        <v>18000</v>
      </c>
      <c r="K54" s="34" t="s">
        <v>50</v>
      </c>
      <c r="L54" s="35">
        <v>0.25</v>
      </c>
      <c r="M54" s="33">
        <f t="shared" si="48"/>
        <v>4500</v>
      </c>
      <c r="N54" s="33">
        <f t="shared" si="49"/>
        <v>75</v>
      </c>
      <c r="O54" s="36">
        <f t="shared" si="16"/>
        <v>3.9989336177019462E-2</v>
      </c>
      <c r="P54" s="37"/>
      <c r="Q54" s="45">
        <f t="shared" si="34"/>
        <v>1500</v>
      </c>
      <c r="R54" s="46">
        <f t="shared" si="35"/>
        <v>375</v>
      </c>
      <c r="S54" s="40"/>
      <c r="T54" s="81">
        <v>1500</v>
      </c>
      <c r="U54" s="123">
        <f t="shared" si="36"/>
        <v>375</v>
      </c>
      <c r="V54" s="41">
        <v>1500</v>
      </c>
      <c r="W54" s="42">
        <f t="shared" si="37"/>
        <v>375</v>
      </c>
      <c r="X54" s="41">
        <v>1500</v>
      </c>
      <c r="Y54" s="42">
        <f t="shared" si="38"/>
        <v>375</v>
      </c>
      <c r="Z54" s="41">
        <v>1500</v>
      </c>
      <c r="AA54" s="42">
        <f t="shared" si="39"/>
        <v>375</v>
      </c>
      <c r="AB54" s="41">
        <v>1500</v>
      </c>
      <c r="AC54" s="42">
        <f t="shared" si="40"/>
        <v>375</v>
      </c>
      <c r="AD54" s="41">
        <v>1500</v>
      </c>
      <c r="AE54" s="42">
        <f t="shared" si="41"/>
        <v>375</v>
      </c>
      <c r="AF54" s="41">
        <v>1500</v>
      </c>
      <c r="AG54" s="42">
        <f t="shared" si="42"/>
        <v>375</v>
      </c>
      <c r="AH54" s="41">
        <v>1500</v>
      </c>
      <c r="AI54" s="42">
        <f t="shared" si="43"/>
        <v>375</v>
      </c>
      <c r="AJ54" s="41">
        <v>1500</v>
      </c>
      <c r="AK54" s="42">
        <f t="shared" si="44"/>
        <v>375</v>
      </c>
      <c r="AL54" s="41">
        <v>1500</v>
      </c>
      <c r="AM54" s="42">
        <f t="shared" si="45"/>
        <v>375</v>
      </c>
      <c r="AN54" s="41">
        <v>1500</v>
      </c>
      <c r="AO54" s="42">
        <f t="shared" si="46"/>
        <v>375</v>
      </c>
      <c r="AP54" s="41">
        <v>1500</v>
      </c>
      <c r="AQ54" s="39">
        <f t="shared" si="47"/>
        <v>375</v>
      </c>
      <c r="AS54" s="44" t="s">
        <v>56</v>
      </c>
    </row>
    <row r="55" spans="1:45" s="43" customFormat="1" ht="45">
      <c r="A55" s="112"/>
      <c r="B55" s="8">
        <v>3</v>
      </c>
      <c r="C55" s="29" t="s">
        <v>178</v>
      </c>
      <c r="D55" s="101">
        <v>5</v>
      </c>
      <c r="E55" s="84" t="s">
        <v>169</v>
      </c>
      <c r="F55" s="100">
        <v>1</v>
      </c>
      <c r="G55" s="32" t="s">
        <v>170</v>
      </c>
      <c r="H55" s="32" t="s">
        <v>171</v>
      </c>
      <c r="I55" s="87" t="s">
        <v>172</v>
      </c>
      <c r="J55" s="33">
        <f t="shared" si="15"/>
        <v>1820</v>
      </c>
      <c r="K55" s="34" t="s">
        <v>50</v>
      </c>
      <c r="L55" s="35">
        <v>0.5</v>
      </c>
      <c r="M55" s="33">
        <f t="shared" si="48"/>
        <v>910</v>
      </c>
      <c r="N55" s="33">
        <f t="shared" si="49"/>
        <v>15.166666666666666</v>
      </c>
      <c r="O55" s="36">
        <f t="shared" si="16"/>
        <v>8.0867324269083794E-3</v>
      </c>
      <c r="P55" s="37"/>
      <c r="Q55" s="45">
        <f t="shared" si="34"/>
        <v>151.66666666666666</v>
      </c>
      <c r="R55" s="46">
        <f t="shared" si="35"/>
        <v>75.833333333333329</v>
      </c>
      <c r="S55" s="40"/>
      <c r="T55" s="81">
        <v>200</v>
      </c>
      <c r="U55" s="123">
        <f t="shared" si="36"/>
        <v>100</v>
      </c>
      <c r="V55" s="41">
        <v>170</v>
      </c>
      <c r="W55" s="42">
        <f t="shared" si="37"/>
        <v>85</v>
      </c>
      <c r="X55" s="41">
        <v>220</v>
      </c>
      <c r="Y55" s="42">
        <f t="shared" si="38"/>
        <v>110</v>
      </c>
      <c r="Z55" s="41">
        <v>120</v>
      </c>
      <c r="AA55" s="42">
        <f t="shared" si="39"/>
        <v>60</v>
      </c>
      <c r="AB55" s="41">
        <v>100</v>
      </c>
      <c r="AC55" s="42">
        <f t="shared" si="40"/>
        <v>50</v>
      </c>
      <c r="AD55" s="41">
        <v>200</v>
      </c>
      <c r="AE55" s="42">
        <f t="shared" si="41"/>
        <v>100</v>
      </c>
      <c r="AF55" s="41">
        <v>150</v>
      </c>
      <c r="AG55" s="42">
        <f t="shared" si="42"/>
        <v>75</v>
      </c>
      <c r="AH55" s="41">
        <v>80</v>
      </c>
      <c r="AI55" s="42">
        <f t="shared" si="43"/>
        <v>40</v>
      </c>
      <c r="AJ55" s="41">
        <v>150</v>
      </c>
      <c r="AK55" s="42">
        <f t="shared" si="44"/>
        <v>75</v>
      </c>
      <c r="AL55" s="41">
        <v>90</v>
      </c>
      <c r="AM55" s="42">
        <f t="shared" si="45"/>
        <v>45</v>
      </c>
      <c r="AN55" s="41">
        <v>180</v>
      </c>
      <c r="AO55" s="42">
        <f t="shared" si="46"/>
        <v>90</v>
      </c>
      <c r="AP55" s="41">
        <v>160</v>
      </c>
      <c r="AQ55" s="39">
        <f t="shared" si="47"/>
        <v>80</v>
      </c>
      <c r="AS55" s="44" t="s">
        <v>56</v>
      </c>
    </row>
    <row r="56" spans="1:45" s="43" customFormat="1" ht="30">
      <c r="A56" s="112"/>
      <c r="B56" s="8">
        <v>3</v>
      </c>
      <c r="C56" s="29" t="s">
        <v>178</v>
      </c>
      <c r="D56" s="101">
        <v>5</v>
      </c>
      <c r="E56" s="84" t="s">
        <v>169</v>
      </c>
      <c r="F56" s="100">
        <v>2</v>
      </c>
      <c r="G56" s="32" t="s">
        <v>335</v>
      </c>
      <c r="H56" s="32" t="s">
        <v>336</v>
      </c>
      <c r="I56" s="87" t="s">
        <v>337</v>
      </c>
      <c r="J56" s="33">
        <f t="shared" si="15"/>
        <v>770</v>
      </c>
      <c r="K56" s="34" t="s">
        <v>50</v>
      </c>
      <c r="L56" s="35">
        <v>5</v>
      </c>
      <c r="M56" s="33">
        <f t="shared" si="48"/>
        <v>3850</v>
      </c>
      <c r="N56" s="33">
        <f t="shared" si="49"/>
        <v>64.166666666666671</v>
      </c>
      <c r="O56" s="36">
        <f t="shared" si="16"/>
        <v>3.4213098729227766E-2</v>
      </c>
      <c r="P56" s="37"/>
      <c r="Q56" s="45">
        <f t="shared" si="34"/>
        <v>64.166666666666671</v>
      </c>
      <c r="R56" s="46">
        <f t="shared" si="35"/>
        <v>320.83333333333337</v>
      </c>
      <c r="S56" s="40"/>
      <c r="T56" s="81">
        <v>50</v>
      </c>
      <c r="U56" s="123">
        <f t="shared" si="36"/>
        <v>250</v>
      </c>
      <c r="V56" s="41">
        <v>50</v>
      </c>
      <c r="W56" s="42">
        <v>50</v>
      </c>
      <c r="X56" s="41">
        <v>220</v>
      </c>
      <c r="Y56" s="42">
        <v>50</v>
      </c>
      <c r="Z56" s="41">
        <v>50</v>
      </c>
      <c r="AA56" s="42">
        <f t="shared" si="39"/>
        <v>250</v>
      </c>
      <c r="AB56" s="41">
        <v>50</v>
      </c>
      <c r="AC56" s="42">
        <f t="shared" si="40"/>
        <v>250</v>
      </c>
      <c r="AD56" s="41">
        <v>50</v>
      </c>
      <c r="AE56" s="42">
        <f t="shared" si="41"/>
        <v>250</v>
      </c>
      <c r="AF56" s="41">
        <v>50</v>
      </c>
      <c r="AG56" s="42">
        <f t="shared" si="42"/>
        <v>250</v>
      </c>
      <c r="AH56" s="41">
        <v>50</v>
      </c>
      <c r="AI56" s="42">
        <f t="shared" si="43"/>
        <v>250</v>
      </c>
      <c r="AJ56" s="41">
        <v>50</v>
      </c>
      <c r="AK56" s="42">
        <f t="shared" si="44"/>
        <v>250</v>
      </c>
      <c r="AL56" s="41">
        <v>50</v>
      </c>
      <c r="AM56" s="42">
        <f t="shared" si="45"/>
        <v>250</v>
      </c>
      <c r="AN56" s="41">
        <v>50</v>
      </c>
      <c r="AO56" s="42">
        <f t="shared" si="46"/>
        <v>250</v>
      </c>
      <c r="AP56" s="41">
        <v>50</v>
      </c>
      <c r="AQ56" s="39">
        <f t="shared" si="47"/>
        <v>250</v>
      </c>
      <c r="AS56" s="44" t="s">
        <v>56</v>
      </c>
    </row>
    <row r="57" spans="1:45" s="43" customFormat="1">
      <c r="A57" s="112"/>
      <c r="B57" s="8">
        <v>3</v>
      </c>
      <c r="C57" s="29" t="s">
        <v>178</v>
      </c>
      <c r="D57" s="101">
        <v>6</v>
      </c>
      <c r="E57" s="84" t="s">
        <v>176</v>
      </c>
      <c r="F57" s="100">
        <v>1</v>
      </c>
      <c r="G57" s="32" t="s">
        <v>130</v>
      </c>
      <c r="H57" s="32" t="s">
        <v>131</v>
      </c>
      <c r="I57" s="32" t="s">
        <v>133</v>
      </c>
      <c r="J57" s="33">
        <f t="shared" si="15"/>
        <v>200</v>
      </c>
      <c r="K57" s="34" t="s">
        <v>61</v>
      </c>
      <c r="L57" s="35">
        <v>5</v>
      </c>
      <c r="M57" s="33">
        <f t="shared" si="48"/>
        <v>1000</v>
      </c>
      <c r="N57" s="33">
        <f t="shared" si="49"/>
        <v>16.666666666666668</v>
      </c>
      <c r="O57" s="36">
        <f t="shared" si="16"/>
        <v>8.8865191504487705E-3</v>
      </c>
      <c r="P57" s="37"/>
      <c r="Q57" s="45">
        <f t="shared" si="34"/>
        <v>16.666666666666668</v>
      </c>
      <c r="R57" s="46">
        <f t="shared" si="35"/>
        <v>83.333333333333343</v>
      </c>
      <c r="S57" s="40"/>
      <c r="T57" s="47"/>
      <c r="U57" s="123">
        <f t="shared" si="36"/>
        <v>0</v>
      </c>
      <c r="V57" s="41"/>
      <c r="W57" s="42">
        <f t="shared" si="37"/>
        <v>0</v>
      </c>
      <c r="X57" s="41"/>
      <c r="Y57" s="42">
        <f t="shared" si="38"/>
        <v>0</v>
      </c>
      <c r="Z57" s="41"/>
      <c r="AA57" s="42">
        <f t="shared" si="39"/>
        <v>0</v>
      </c>
      <c r="AB57" s="41"/>
      <c r="AC57" s="42">
        <f t="shared" si="40"/>
        <v>0</v>
      </c>
      <c r="AD57" s="41">
        <v>200</v>
      </c>
      <c r="AE57" s="42">
        <f t="shared" si="41"/>
        <v>1000</v>
      </c>
      <c r="AF57" s="41"/>
      <c r="AG57" s="42">
        <f t="shared" si="42"/>
        <v>0</v>
      </c>
      <c r="AH57" s="41"/>
      <c r="AI57" s="42">
        <f t="shared" si="43"/>
        <v>0</v>
      </c>
      <c r="AJ57" s="41"/>
      <c r="AK57" s="42">
        <f t="shared" si="44"/>
        <v>0</v>
      </c>
      <c r="AL57" s="41"/>
      <c r="AM57" s="42">
        <f t="shared" si="45"/>
        <v>0</v>
      </c>
      <c r="AN57" s="41"/>
      <c r="AO57" s="42">
        <f t="shared" si="46"/>
        <v>0</v>
      </c>
      <c r="AP57" s="41"/>
      <c r="AQ57" s="39">
        <f t="shared" si="47"/>
        <v>0</v>
      </c>
      <c r="AS57" s="44" t="s">
        <v>47</v>
      </c>
    </row>
    <row r="58" spans="1:45" s="43" customFormat="1" ht="75">
      <c r="A58" s="112" t="s">
        <v>295</v>
      </c>
      <c r="B58" s="8">
        <v>3</v>
      </c>
      <c r="C58" s="29" t="s">
        <v>178</v>
      </c>
      <c r="D58" s="101">
        <v>6</v>
      </c>
      <c r="E58" s="84" t="s">
        <v>176</v>
      </c>
      <c r="F58" s="100">
        <v>2</v>
      </c>
      <c r="G58" s="32" t="s">
        <v>123</v>
      </c>
      <c r="H58" s="32" t="s">
        <v>313</v>
      </c>
      <c r="I58" s="32" t="s">
        <v>134</v>
      </c>
      <c r="J58" s="33">
        <f t="shared" si="15"/>
        <v>1</v>
      </c>
      <c r="K58" s="34" t="s">
        <v>61</v>
      </c>
      <c r="L58" s="48"/>
      <c r="M58" s="33">
        <f t="shared" si="48"/>
        <v>0</v>
      </c>
      <c r="N58" s="33">
        <f t="shared" si="49"/>
        <v>0</v>
      </c>
      <c r="O58" s="36">
        <f t="shared" si="16"/>
        <v>0</v>
      </c>
      <c r="P58" s="37"/>
      <c r="Q58" s="45">
        <f t="shared" si="34"/>
        <v>8.3333333333333329E-2</v>
      </c>
      <c r="R58" s="46">
        <f t="shared" si="35"/>
        <v>0</v>
      </c>
      <c r="S58" s="40"/>
      <c r="T58" s="47"/>
      <c r="U58" s="123">
        <f t="shared" si="36"/>
        <v>0</v>
      </c>
      <c r="V58" s="41"/>
      <c r="W58" s="42">
        <f t="shared" si="37"/>
        <v>0</v>
      </c>
      <c r="X58" s="41"/>
      <c r="Y58" s="42">
        <f t="shared" si="38"/>
        <v>0</v>
      </c>
      <c r="Z58" s="41"/>
      <c r="AA58" s="42">
        <f t="shared" si="39"/>
        <v>0</v>
      </c>
      <c r="AB58" s="41"/>
      <c r="AC58" s="42">
        <f t="shared" si="40"/>
        <v>0</v>
      </c>
      <c r="AD58" s="41">
        <v>1</v>
      </c>
      <c r="AE58" s="42">
        <f t="shared" si="41"/>
        <v>0</v>
      </c>
      <c r="AF58" s="41"/>
      <c r="AG58" s="42">
        <f t="shared" si="42"/>
        <v>0</v>
      </c>
      <c r="AH58" s="41"/>
      <c r="AI58" s="42">
        <f t="shared" si="43"/>
        <v>0</v>
      </c>
      <c r="AJ58" s="41"/>
      <c r="AK58" s="42">
        <f t="shared" si="44"/>
        <v>0</v>
      </c>
      <c r="AL58" s="41"/>
      <c r="AM58" s="42">
        <f t="shared" si="45"/>
        <v>0</v>
      </c>
      <c r="AN58" s="41"/>
      <c r="AO58" s="42">
        <f t="shared" si="46"/>
        <v>0</v>
      </c>
      <c r="AP58" s="41"/>
      <c r="AQ58" s="39">
        <f t="shared" si="47"/>
        <v>0</v>
      </c>
      <c r="AS58" s="44" t="s">
        <v>47</v>
      </c>
    </row>
    <row r="59" spans="1:45" s="43" customFormat="1" ht="45">
      <c r="A59" s="112"/>
      <c r="B59" s="8">
        <v>3</v>
      </c>
      <c r="C59" s="29" t="s">
        <v>178</v>
      </c>
      <c r="D59" s="101">
        <v>6</v>
      </c>
      <c r="E59" s="84" t="s">
        <v>176</v>
      </c>
      <c r="F59" s="100">
        <v>3</v>
      </c>
      <c r="G59" s="32" t="s">
        <v>132</v>
      </c>
      <c r="H59" s="32" t="s">
        <v>139</v>
      </c>
      <c r="I59" s="31" t="s">
        <v>291</v>
      </c>
      <c r="J59" s="33">
        <f t="shared" si="15"/>
        <v>300</v>
      </c>
      <c r="K59" s="34" t="s">
        <v>61</v>
      </c>
      <c r="L59" s="135">
        <v>2</v>
      </c>
      <c r="M59" s="33">
        <f t="shared" si="48"/>
        <v>600</v>
      </c>
      <c r="N59" s="33">
        <f t="shared" si="49"/>
        <v>10</v>
      </c>
      <c r="O59" s="36">
        <f t="shared" si="16"/>
        <v>5.3319114902692618E-3</v>
      </c>
      <c r="P59" s="37"/>
      <c r="Q59" s="45">
        <f t="shared" si="34"/>
        <v>25</v>
      </c>
      <c r="R59" s="46">
        <f t="shared" si="35"/>
        <v>50</v>
      </c>
      <c r="S59" s="40"/>
      <c r="T59" s="47"/>
      <c r="U59" s="123">
        <f t="shared" si="36"/>
        <v>0</v>
      </c>
      <c r="V59" s="41"/>
      <c r="W59" s="42">
        <f t="shared" si="37"/>
        <v>0</v>
      </c>
      <c r="X59" s="41"/>
      <c r="Y59" s="42">
        <f t="shared" si="38"/>
        <v>0</v>
      </c>
      <c r="Z59" s="41"/>
      <c r="AA59" s="42">
        <f t="shared" si="39"/>
        <v>0</v>
      </c>
      <c r="AB59" s="41"/>
      <c r="AC59" s="42">
        <f t="shared" si="40"/>
        <v>0</v>
      </c>
      <c r="AD59" s="41">
        <v>300</v>
      </c>
      <c r="AE59" s="42">
        <f t="shared" si="41"/>
        <v>600</v>
      </c>
      <c r="AF59" s="41"/>
      <c r="AG59" s="42">
        <f t="shared" si="42"/>
        <v>0</v>
      </c>
      <c r="AH59" s="41"/>
      <c r="AI59" s="42">
        <f t="shared" si="43"/>
        <v>0</v>
      </c>
      <c r="AJ59" s="41"/>
      <c r="AK59" s="42">
        <f t="shared" si="44"/>
        <v>0</v>
      </c>
      <c r="AL59" s="41"/>
      <c r="AM59" s="42">
        <f t="shared" si="45"/>
        <v>0</v>
      </c>
      <c r="AN59" s="41"/>
      <c r="AO59" s="42">
        <f t="shared" si="46"/>
        <v>0</v>
      </c>
      <c r="AP59" s="41"/>
      <c r="AQ59" s="39">
        <f t="shared" si="47"/>
        <v>0</v>
      </c>
      <c r="AS59" s="44" t="s">
        <v>47</v>
      </c>
    </row>
    <row r="60" spans="1:45" s="43" customFormat="1" ht="30">
      <c r="A60" s="112"/>
      <c r="B60" s="8">
        <v>3</v>
      </c>
      <c r="C60" s="29" t="s">
        <v>178</v>
      </c>
      <c r="D60" s="101">
        <v>6</v>
      </c>
      <c r="E60" s="84" t="s">
        <v>176</v>
      </c>
      <c r="F60" s="100">
        <v>4</v>
      </c>
      <c r="G60" s="32" t="s">
        <v>135</v>
      </c>
      <c r="H60" s="32" t="s">
        <v>136</v>
      </c>
      <c r="I60" s="31" t="s">
        <v>292</v>
      </c>
      <c r="J60" s="33">
        <f t="shared" si="15"/>
        <v>250</v>
      </c>
      <c r="K60" s="34" t="s">
        <v>61</v>
      </c>
      <c r="L60" s="135">
        <v>1.5</v>
      </c>
      <c r="M60" s="33">
        <f t="shared" si="48"/>
        <v>375</v>
      </c>
      <c r="N60" s="33">
        <f t="shared" si="49"/>
        <v>6.25</v>
      </c>
      <c r="O60" s="36">
        <f t="shared" si="16"/>
        <v>3.3324446814182885E-3</v>
      </c>
      <c r="P60" s="37"/>
      <c r="Q60" s="45">
        <f t="shared" si="34"/>
        <v>20.833333333333332</v>
      </c>
      <c r="R60" s="46">
        <f t="shared" si="35"/>
        <v>31.25</v>
      </c>
      <c r="S60" s="40"/>
      <c r="T60" s="47"/>
      <c r="U60" s="123">
        <f t="shared" si="36"/>
        <v>0</v>
      </c>
      <c r="V60" s="41"/>
      <c r="W60" s="42">
        <f t="shared" si="37"/>
        <v>0</v>
      </c>
      <c r="X60" s="41"/>
      <c r="Y60" s="42">
        <f t="shared" si="38"/>
        <v>0</v>
      </c>
      <c r="Z60" s="41"/>
      <c r="AA60" s="42">
        <f t="shared" si="39"/>
        <v>0</v>
      </c>
      <c r="AB60" s="41"/>
      <c r="AC60" s="42">
        <f t="shared" si="40"/>
        <v>0</v>
      </c>
      <c r="AD60" s="41">
        <v>250</v>
      </c>
      <c r="AE60" s="42">
        <f t="shared" si="41"/>
        <v>375</v>
      </c>
      <c r="AF60" s="41"/>
      <c r="AG60" s="42">
        <f t="shared" si="42"/>
        <v>0</v>
      </c>
      <c r="AH60" s="41"/>
      <c r="AI60" s="42">
        <f t="shared" si="43"/>
        <v>0</v>
      </c>
      <c r="AJ60" s="41"/>
      <c r="AK60" s="42">
        <f t="shared" si="44"/>
        <v>0</v>
      </c>
      <c r="AL60" s="41"/>
      <c r="AM60" s="42">
        <f t="shared" si="45"/>
        <v>0</v>
      </c>
      <c r="AN60" s="41"/>
      <c r="AO60" s="42">
        <f t="shared" si="46"/>
        <v>0</v>
      </c>
      <c r="AP60" s="41"/>
      <c r="AQ60" s="39">
        <f t="shared" si="47"/>
        <v>0</v>
      </c>
      <c r="AS60" s="44" t="s">
        <v>47</v>
      </c>
    </row>
    <row r="61" spans="1:45" s="43" customFormat="1">
      <c r="A61" s="112" t="s">
        <v>295</v>
      </c>
      <c r="B61" s="8">
        <v>3</v>
      </c>
      <c r="C61" s="29" t="s">
        <v>178</v>
      </c>
      <c r="D61" s="101">
        <v>6</v>
      </c>
      <c r="E61" s="84" t="s">
        <v>176</v>
      </c>
      <c r="F61" s="100">
        <v>5</v>
      </c>
      <c r="G61" s="32" t="s">
        <v>124</v>
      </c>
      <c r="H61" s="141" t="s">
        <v>314</v>
      </c>
      <c r="I61" s="31"/>
      <c r="J61" s="33">
        <f t="shared" si="15"/>
        <v>0</v>
      </c>
      <c r="K61" s="34" t="s">
        <v>61</v>
      </c>
      <c r="L61" s="48"/>
      <c r="M61" s="33">
        <f t="shared" si="48"/>
        <v>0</v>
      </c>
      <c r="N61" s="33">
        <f t="shared" si="49"/>
        <v>0</v>
      </c>
      <c r="O61" s="36">
        <f t="shared" si="16"/>
        <v>0</v>
      </c>
      <c r="P61" s="37"/>
      <c r="Q61" s="45">
        <f t="shared" si="34"/>
        <v>0</v>
      </c>
      <c r="R61" s="46">
        <f t="shared" si="35"/>
        <v>0</v>
      </c>
      <c r="S61" s="40"/>
      <c r="T61" s="47"/>
      <c r="U61" s="123">
        <f t="shared" si="36"/>
        <v>0</v>
      </c>
      <c r="V61" s="41"/>
      <c r="W61" s="42">
        <f t="shared" si="37"/>
        <v>0</v>
      </c>
      <c r="X61" s="41"/>
      <c r="Y61" s="42">
        <f t="shared" si="38"/>
        <v>0</v>
      </c>
      <c r="Z61" s="41"/>
      <c r="AA61" s="42">
        <f t="shared" si="39"/>
        <v>0</v>
      </c>
      <c r="AB61" s="41"/>
      <c r="AC61" s="42">
        <f t="shared" si="40"/>
        <v>0</v>
      </c>
      <c r="AD61" s="41"/>
      <c r="AE61" s="42">
        <f t="shared" si="41"/>
        <v>0</v>
      </c>
      <c r="AF61" s="41"/>
      <c r="AG61" s="42">
        <f t="shared" si="42"/>
        <v>0</v>
      </c>
      <c r="AH61" s="41"/>
      <c r="AI61" s="42">
        <f t="shared" si="43"/>
        <v>0</v>
      </c>
      <c r="AJ61" s="41"/>
      <c r="AK61" s="42">
        <f t="shared" si="44"/>
        <v>0</v>
      </c>
      <c r="AL61" s="41"/>
      <c r="AM61" s="42">
        <f t="shared" si="45"/>
        <v>0</v>
      </c>
      <c r="AN61" s="41"/>
      <c r="AO61" s="42">
        <f t="shared" si="46"/>
        <v>0</v>
      </c>
      <c r="AP61" s="41"/>
      <c r="AQ61" s="39">
        <f t="shared" si="47"/>
        <v>0</v>
      </c>
      <c r="AS61" s="44" t="s">
        <v>47</v>
      </c>
    </row>
    <row r="62" spans="1:45" s="43" customFormat="1">
      <c r="A62" s="112"/>
      <c r="B62" s="8">
        <v>3</v>
      </c>
      <c r="C62" s="29" t="s">
        <v>178</v>
      </c>
      <c r="D62" s="101">
        <v>7</v>
      </c>
      <c r="E62" s="84" t="s">
        <v>177</v>
      </c>
      <c r="F62" s="100">
        <v>1</v>
      </c>
      <c r="G62" s="32" t="s">
        <v>130</v>
      </c>
      <c r="H62" s="32" t="s">
        <v>131</v>
      </c>
      <c r="I62" s="32" t="s">
        <v>137</v>
      </c>
      <c r="J62" s="33">
        <f t="shared" si="15"/>
        <v>50</v>
      </c>
      <c r="K62" s="34" t="s">
        <v>61</v>
      </c>
      <c r="L62" s="48">
        <v>5</v>
      </c>
      <c r="M62" s="33">
        <f t="shared" si="48"/>
        <v>250</v>
      </c>
      <c r="N62" s="33">
        <f t="shared" si="49"/>
        <v>4.166666666666667</v>
      </c>
      <c r="O62" s="36">
        <f t="shared" si="16"/>
        <v>2.2216297876121926E-3</v>
      </c>
      <c r="P62" s="37"/>
      <c r="Q62" s="45">
        <f t="shared" si="34"/>
        <v>4.166666666666667</v>
      </c>
      <c r="R62" s="46">
        <f t="shared" si="35"/>
        <v>20.833333333333336</v>
      </c>
      <c r="S62" s="40"/>
      <c r="T62" s="47"/>
      <c r="U62" s="123">
        <f t="shared" si="36"/>
        <v>0</v>
      </c>
      <c r="V62" s="41"/>
      <c r="W62" s="42">
        <f t="shared" si="37"/>
        <v>0</v>
      </c>
      <c r="X62" s="41"/>
      <c r="Y62" s="42">
        <f t="shared" si="38"/>
        <v>0</v>
      </c>
      <c r="Z62" s="41"/>
      <c r="AA62" s="42">
        <f t="shared" si="39"/>
        <v>0</v>
      </c>
      <c r="AB62" s="41"/>
      <c r="AC62" s="42">
        <f t="shared" si="40"/>
        <v>0</v>
      </c>
      <c r="AD62" s="41"/>
      <c r="AE62" s="42">
        <f t="shared" si="41"/>
        <v>0</v>
      </c>
      <c r="AF62" s="41"/>
      <c r="AG62" s="42">
        <f t="shared" si="42"/>
        <v>0</v>
      </c>
      <c r="AH62" s="41"/>
      <c r="AI62" s="42">
        <f t="shared" si="43"/>
        <v>0</v>
      </c>
      <c r="AJ62" s="41"/>
      <c r="AK62" s="42">
        <f t="shared" si="44"/>
        <v>0</v>
      </c>
      <c r="AL62" s="41"/>
      <c r="AM62" s="42">
        <f t="shared" si="45"/>
        <v>0</v>
      </c>
      <c r="AN62" s="41"/>
      <c r="AO62" s="42">
        <f t="shared" si="46"/>
        <v>0</v>
      </c>
      <c r="AP62" s="41">
        <v>50</v>
      </c>
      <c r="AQ62" s="39">
        <f t="shared" si="47"/>
        <v>250</v>
      </c>
      <c r="AS62" s="44" t="s">
        <v>47</v>
      </c>
    </row>
    <row r="63" spans="1:45" s="43" customFormat="1" ht="60">
      <c r="A63" s="112"/>
      <c r="B63" s="8">
        <v>3</v>
      </c>
      <c r="C63" s="29" t="s">
        <v>178</v>
      </c>
      <c r="D63" s="101">
        <v>7</v>
      </c>
      <c r="E63" s="84" t="s">
        <v>177</v>
      </c>
      <c r="F63" s="100">
        <v>2</v>
      </c>
      <c r="G63" s="32" t="s">
        <v>123</v>
      </c>
      <c r="H63" s="32" t="s">
        <v>144</v>
      </c>
      <c r="I63" s="32" t="s">
        <v>138</v>
      </c>
      <c r="J63" s="33">
        <f t="shared" si="15"/>
        <v>1</v>
      </c>
      <c r="K63" s="34" t="s">
        <v>61</v>
      </c>
      <c r="L63" s="48">
        <v>45</v>
      </c>
      <c r="M63" s="33">
        <f t="shared" si="48"/>
        <v>45</v>
      </c>
      <c r="N63" s="33">
        <f t="shared" si="49"/>
        <v>0.75</v>
      </c>
      <c r="O63" s="36">
        <f t="shared" si="16"/>
        <v>3.998933617701946E-4</v>
      </c>
      <c r="P63" s="37"/>
      <c r="Q63" s="45">
        <f t="shared" si="34"/>
        <v>8.3333333333333329E-2</v>
      </c>
      <c r="R63" s="46">
        <f t="shared" si="35"/>
        <v>3.75</v>
      </c>
      <c r="S63" s="40"/>
      <c r="T63" s="47"/>
      <c r="U63" s="123">
        <f t="shared" si="36"/>
        <v>0</v>
      </c>
      <c r="V63" s="41"/>
      <c r="W63" s="42">
        <f t="shared" si="37"/>
        <v>0</v>
      </c>
      <c r="X63" s="41"/>
      <c r="Y63" s="42">
        <f t="shared" si="38"/>
        <v>0</v>
      </c>
      <c r="Z63" s="41"/>
      <c r="AA63" s="42">
        <f t="shared" si="39"/>
        <v>0</v>
      </c>
      <c r="AB63" s="41"/>
      <c r="AC63" s="42">
        <f t="shared" si="40"/>
        <v>0</v>
      </c>
      <c r="AD63" s="41"/>
      <c r="AE63" s="42">
        <f t="shared" si="41"/>
        <v>0</v>
      </c>
      <c r="AF63" s="41"/>
      <c r="AG63" s="42">
        <f t="shared" si="42"/>
        <v>0</v>
      </c>
      <c r="AH63" s="41"/>
      <c r="AI63" s="42">
        <f t="shared" si="43"/>
        <v>0</v>
      </c>
      <c r="AJ63" s="41"/>
      <c r="AK63" s="42">
        <f t="shared" si="44"/>
        <v>0</v>
      </c>
      <c r="AL63" s="41"/>
      <c r="AM63" s="42">
        <f t="shared" si="45"/>
        <v>0</v>
      </c>
      <c r="AN63" s="41"/>
      <c r="AO63" s="42">
        <f t="shared" si="46"/>
        <v>0</v>
      </c>
      <c r="AP63" s="41">
        <v>1</v>
      </c>
      <c r="AQ63" s="39">
        <f t="shared" si="47"/>
        <v>45</v>
      </c>
      <c r="AS63" s="44" t="s">
        <v>47</v>
      </c>
    </row>
    <row r="64" spans="1:45" s="43" customFormat="1" ht="45">
      <c r="A64" s="112"/>
      <c r="B64" s="8">
        <v>3</v>
      </c>
      <c r="C64" s="29" t="s">
        <v>178</v>
      </c>
      <c r="D64" s="101">
        <v>7</v>
      </c>
      <c r="E64" s="84" t="s">
        <v>177</v>
      </c>
      <c r="F64" s="100">
        <v>3</v>
      </c>
      <c r="G64" s="32" t="s">
        <v>132</v>
      </c>
      <c r="H64" s="32" t="s">
        <v>139</v>
      </c>
      <c r="I64" s="31" t="s">
        <v>294</v>
      </c>
      <c r="J64" s="33">
        <f t="shared" si="15"/>
        <v>100</v>
      </c>
      <c r="K64" s="34" t="s">
        <v>61</v>
      </c>
      <c r="L64" s="135">
        <v>2</v>
      </c>
      <c r="M64" s="33">
        <f t="shared" si="48"/>
        <v>200</v>
      </c>
      <c r="N64" s="33">
        <f t="shared" si="49"/>
        <v>3.3333333333333335</v>
      </c>
      <c r="O64" s="36">
        <f t="shared" si="16"/>
        <v>1.7773038300897539E-3</v>
      </c>
      <c r="P64" s="37"/>
      <c r="Q64" s="45">
        <f t="shared" si="34"/>
        <v>8.3333333333333339</v>
      </c>
      <c r="R64" s="46">
        <f t="shared" si="35"/>
        <v>16.666666666666668</v>
      </c>
      <c r="S64" s="40"/>
      <c r="T64" s="47"/>
      <c r="U64" s="123">
        <f t="shared" si="36"/>
        <v>0</v>
      </c>
      <c r="V64" s="41"/>
      <c r="W64" s="42">
        <f t="shared" si="37"/>
        <v>0</v>
      </c>
      <c r="X64" s="41"/>
      <c r="Y64" s="42">
        <f t="shared" si="38"/>
        <v>0</v>
      </c>
      <c r="Z64" s="41"/>
      <c r="AA64" s="42">
        <f t="shared" si="39"/>
        <v>0</v>
      </c>
      <c r="AB64" s="41"/>
      <c r="AC64" s="42">
        <f t="shared" si="40"/>
        <v>0</v>
      </c>
      <c r="AD64" s="41"/>
      <c r="AE64" s="42">
        <f t="shared" si="41"/>
        <v>0</v>
      </c>
      <c r="AF64" s="41"/>
      <c r="AG64" s="42">
        <f t="shared" si="42"/>
        <v>0</v>
      </c>
      <c r="AH64" s="41"/>
      <c r="AI64" s="42">
        <f t="shared" si="43"/>
        <v>0</v>
      </c>
      <c r="AJ64" s="41"/>
      <c r="AK64" s="42">
        <f t="shared" si="44"/>
        <v>0</v>
      </c>
      <c r="AL64" s="41"/>
      <c r="AM64" s="42">
        <f t="shared" si="45"/>
        <v>0</v>
      </c>
      <c r="AN64" s="41"/>
      <c r="AO64" s="42">
        <f t="shared" si="46"/>
        <v>0</v>
      </c>
      <c r="AP64" s="41">
        <v>100</v>
      </c>
      <c r="AQ64" s="39">
        <f t="shared" si="47"/>
        <v>200</v>
      </c>
      <c r="AS64" s="44" t="s">
        <v>47</v>
      </c>
    </row>
    <row r="65" spans="1:45" s="43" customFormat="1" ht="30">
      <c r="A65" s="112"/>
      <c r="B65" s="8">
        <v>3</v>
      </c>
      <c r="C65" s="29" t="s">
        <v>178</v>
      </c>
      <c r="D65" s="101">
        <v>7</v>
      </c>
      <c r="E65" s="84" t="s">
        <v>177</v>
      </c>
      <c r="F65" s="100">
        <v>4</v>
      </c>
      <c r="G65" s="32" t="s">
        <v>135</v>
      </c>
      <c r="H65" s="32" t="s">
        <v>136</v>
      </c>
      <c r="I65" s="31" t="s">
        <v>293</v>
      </c>
      <c r="J65" s="33">
        <f t="shared" si="15"/>
        <v>30</v>
      </c>
      <c r="K65" s="34" t="s">
        <v>61</v>
      </c>
      <c r="L65" s="135">
        <v>1.5</v>
      </c>
      <c r="M65" s="33">
        <f t="shared" si="48"/>
        <v>45</v>
      </c>
      <c r="N65" s="33">
        <f t="shared" si="49"/>
        <v>0.75</v>
      </c>
      <c r="O65" s="36">
        <f t="shared" si="16"/>
        <v>3.998933617701946E-4</v>
      </c>
      <c r="P65" s="37"/>
      <c r="Q65" s="45">
        <f t="shared" si="34"/>
        <v>2.5</v>
      </c>
      <c r="R65" s="46">
        <f t="shared" si="35"/>
        <v>3.75</v>
      </c>
      <c r="S65" s="40"/>
      <c r="T65" s="47"/>
      <c r="U65" s="123">
        <f t="shared" si="36"/>
        <v>0</v>
      </c>
      <c r="V65" s="41"/>
      <c r="W65" s="42">
        <f t="shared" si="37"/>
        <v>0</v>
      </c>
      <c r="X65" s="41"/>
      <c r="Y65" s="42">
        <f t="shared" si="38"/>
        <v>0</v>
      </c>
      <c r="Z65" s="41"/>
      <c r="AA65" s="42">
        <f t="shared" si="39"/>
        <v>0</v>
      </c>
      <c r="AB65" s="41"/>
      <c r="AC65" s="42">
        <f t="shared" si="40"/>
        <v>0</v>
      </c>
      <c r="AD65" s="41"/>
      <c r="AE65" s="42">
        <f t="shared" si="41"/>
        <v>0</v>
      </c>
      <c r="AF65" s="41"/>
      <c r="AG65" s="42">
        <f t="shared" si="42"/>
        <v>0</v>
      </c>
      <c r="AH65" s="41"/>
      <c r="AI65" s="42">
        <f t="shared" si="43"/>
        <v>0</v>
      </c>
      <c r="AJ65" s="41"/>
      <c r="AK65" s="42">
        <f t="shared" si="44"/>
        <v>0</v>
      </c>
      <c r="AL65" s="41"/>
      <c r="AM65" s="42">
        <f t="shared" si="45"/>
        <v>0</v>
      </c>
      <c r="AN65" s="41"/>
      <c r="AO65" s="42">
        <f t="shared" si="46"/>
        <v>0</v>
      </c>
      <c r="AP65" s="41">
        <v>30</v>
      </c>
      <c r="AQ65" s="39">
        <f t="shared" si="47"/>
        <v>45</v>
      </c>
      <c r="AS65" s="44" t="s">
        <v>47</v>
      </c>
    </row>
    <row r="66" spans="1:45" s="43" customFormat="1">
      <c r="A66" s="112" t="s">
        <v>295</v>
      </c>
      <c r="B66" s="8">
        <v>3</v>
      </c>
      <c r="C66" s="29" t="s">
        <v>178</v>
      </c>
      <c r="D66" s="101">
        <v>7</v>
      </c>
      <c r="E66" s="84" t="s">
        <v>177</v>
      </c>
      <c r="F66" s="100">
        <v>5</v>
      </c>
      <c r="G66" s="32" t="s">
        <v>124</v>
      </c>
      <c r="H66" s="141" t="s">
        <v>314</v>
      </c>
      <c r="I66" s="31"/>
      <c r="J66" s="33">
        <f t="shared" si="15"/>
        <v>0</v>
      </c>
      <c r="K66" s="34" t="s">
        <v>61</v>
      </c>
      <c r="L66" s="48"/>
      <c r="M66" s="33">
        <f t="shared" si="48"/>
        <v>0</v>
      </c>
      <c r="N66" s="33">
        <f t="shared" si="49"/>
        <v>0</v>
      </c>
      <c r="O66" s="36">
        <f t="shared" si="16"/>
        <v>0</v>
      </c>
      <c r="P66" s="37"/>
      <c r="Q66" s="45">
        <f t="shared" si="34"/>
        <v>0</v>
      </c>
      <c r="R66" s="46">
        <f t="shared" si="35"/>
        <v>0</v>
      </c>
      <c r="S66" s="40"/>
      <c r="T66" s="47"/>
      <c r="U66" s="123">
        <f t="shared" si="36"/>
        <v>0</v>
      </c>
      <c r="V66" s="146"/>
      <c r="W66" s="147">
        <f t="shared" si="37"/>
        <v>0</v>
      </c>
      <c r="X66" s="146"/>
      <c r="Y66" s="147">
        <f t="shared" si="38"/>
        <v>0</v>
      </c>
      <c r="Z66" s="146"/>
      <c r="AA66" s="147">
        <f t="shared" si="39"/>
        <v>0</v>
      </c>
      <c r="AB66" s="146"/>
      <c r="AC66" s="147">
        <f t="shared" si="40"/>
        <v>0</v>
      </c>
      <c r="AD66" s="146"/>
      <c r="AE66" s="147">
        <f t="shared" si="41"/>
        <v>0</v>
      </c>
      <c r="AF66" s="146"/>
      <c r="AG66" s="147">
        <f t="shared" si="42"/>
        <v>0</v>
      </c>
      <c r="AH66" s="146"/>
      <c r="AI66" s="147">
        <f t="shared" si="43"/>
        <v>0</v>
      </c>
      <c r="AJ66" s="146"/>
      <c r="AK66" s="147">
        <f t="shared" si="44"/>
        <v>0</v>
      </c>
      <c r="AL66" s="146"/>
      <c r="AM66" s="147">
        <f t="shared" si="45"/>
        <v>0</v>
      </c>
      <c r="AN66" s="146"/>
      <c r="AO66" s="147">
        <f t="shared" si="46"/>
        <v>0</v>
      </c>
      <c r="AP66" s="146"/>
      <c r="AQ66" s="148">
        <f t="shared" si="47"/>
        <v>0</v>
      </c>
      <c r="AS66" s="44" t="s">
        <v>47</v>
      </c>
    </row>
    <row r="67" spans="1:45" s="74" customFormat="1" ht="135">
      <c r="A67" s="114" t="s">
        <v>295</v>
      </c>
      <c r="B67" s="63">
        <v>4</v>
      </c>
      <c r="C67" s="64" t="s">
        <v>348</v>
      </c>
      <c r="D67" s="115">
        <v>1</v>
      </c>
      <c r="E67" s="64" t="s">
        <v>43</v>
      </c>
      <c r="F67" s="116">
        <v>1</v>
      </c>
      <c r="G67" s="65" t="s">
        <v>44</v>
      </c>
      <c r="H67" s="66" t="s">
        <v>334</v>
      </c>
      <c r="I67" s="66" t="s">
        <v>202</v>
      </c>
      <c r="J67" s="33">
        <f t="shared" si="15"/>
        <v>3630</v>
      </c>
      <c r="K67" s="68" t="s">
        <v>45</v>
      </c>
      <c r="L67" s="69">
        <v>6.5</v>
      </c>
      <c r="M67" s="67">
        <f>J67*L67</f>
        <v>23595</v>
      </c>
      <c r="N67" s="67">
        <f>M67/60</f>
        <v>393.25</v>
      </c>
      <c r="O67" s="36">
        <f t="shared" si="16"/>
        <v>0.20967741935483872</v>
      </c>
      <c r="P67" s="70"/>
      <c r="Q67" s="71">
        <f t="shared" si="34"/>
        <v>302.5</v>
      </c>
      <c r="R67" s="72">
        <f t="shared" si="35"/>
        <v>1966.25</v>
      </c>
      <c r="S67" s="73"/>
      <c r="T67" s="142">
        <f>15*U$1</f>
        <v>300</v>
      </c>
      <c r="U67" s="143">
        <f>L67*T67</f>
        <v>1950</v>
      </c>
      <c r="V67" s="144">
        <f>15*W$1</f>
        <v>300</v>
      </c>
      <c r="W67" s="143">
        <f>L67*V67</f>
        <v>1950</v>
      </c>
      <c r="X67" s="144">
        <f>15*Y$1</f>
        <v>315</v>
      </c>
      <c r="Y67" s="143">
        <f>L67*X67</f>
        <v>2047.5</v>
      </c>
      <c r="Z67" s="144">
        <f>15*AA$1</f>
        <v>300</v>
      </c>
      <c r="AA67" s="143">
        <f>L67*Z67</f>
        <v>1950</v>
      </c>
      <c r="AB67" s="144">
        <f>15*AC$1</f>
        <v>315</v>
      </c>
      <c r="AC67" s="143">
        <f>L67*AB67</f>
        <v>2047.5</v>
      </c>
      <c r="AD67" s="144">
        <f>15*AE$1</f>
        <v>300</v>
      </c>
      <c r="AE67" s="143">
        <f>L67*AD67</f>
        <v>1950</v>
      </c>
      <c r="AF67" s="144">
        <f>15*AG$1</f>
        <v>315</v>
      </c>
      <c r="AG67" s="143">
        <f>L67*AF67</f>
        <v>2047.5</v>
      </c>
      <c r="AH67" s="144">
        <f>15*AI$1</f>
        <v>300</v>
      </c>
      <c r="AI67" s="144">
        <f>L67*AH67</f>
        <v>1950</v>
      </c>
      <c r="AJ67" s="144">
        <f>15*AK$1</f>
        <v>300</v>
      </c>
      <c r="AK67" s="144">
        <f>L67*AJ67</f>
        <v>1950</v>
      </c>
      <c r="AL67" s="144">
        <f>15*AM$1</f>
        <v>300</v>
      </c>
      <c r="AM67" s="144">
        <f>L67*AL67</f>
        <v>1950</v>
      </c>
      <c r="AN67" s="144">
        <f>15*AO$1</f>
        <v>285</v>
      </c>
      <c r="AO67" s="144">
        <f>L67*AN67</f>
        <v>1852.5</v>
      </c>
      <c r="AP67" s="144">
        <f>15*AQ$1</f>
        <v>300</v>
      </c>
      <c r="AQ67" s="145">
        <f>L67*AP67</f>
        <v>1950</v>
      </c>
      <c r="AS67" s="75" t="s">
        <v>349</v>
      </c>
    </row>
    <row r="68" spans="1:45" s="74" customFormat="1" ht="75">
      <c r="A68" s="114"/>
      <c r="B68" s="63">
        <v>4</v>
      </c>
      <c r="C68" s="64" t="s">
        <v>348</v>
      </c>
      <c r="D68" s="115">
        <v>1</v>
      </c>
      <c r="E68" s="64" t="s">
        <v>43</v>
      </c>
      <c r="F68" s="116">
        <v>2</v>
      </c>
      <c r="G68" s="65" t="s">
        <v>46</v>
      </c>
      <c r="H68" s="66" t="s">
        <v>318</v>
      </c>
      <c r="I68" s="66" t="s">
        <v>125</v>
      </c>
      <c r="J68" s="33">
        <f t="shared" si="15"/>
        <v>2420</v>
      </c>
      <c r="K68" s="68" t="s">
        <v>45</v>
      </c>
      <c r="L68" s="69">
        <v>3</v>
      </c>
      <c r="M68" s="67">
        <f t="shared" ref="M68:M116" si="61">J68*L68</f>
        <v>7260</v>
      </c>
      <c r="N68" s="67">
        <f t="shared" ref="N68:N116" si="62">M68/60</f>
        <v>121</v>
      </c>
      <c r="O68" s="36">
        <f t="shared" si="16"/>
        <v>6.4516129032258063E-2</v>
      </c>
      <c r="P68" s="70"/>
      <c r="Q68" s="71">
        <f t="shared" si="34"/>
        <v>201.66666666666666</v>
      </c>
      <c r="R68" s="72">
        <f t="shared" si="35"/>
        <v>605</v>
      </c>
      <c r="S68" s="73"/>
      <c r="T68" s="120">
        <f>10*U$1</f>
        <v>200</v>
      </c>
      <c r="U68" s="129">
        <f>L68*T68</f>
        <v>600</v>
      </c>
      <c r="V68" s="130">
        <f>10*W$1</f>
        <v>200</v>
      </c>
      <c r="W68" s="129">
        <f t="shared" ref="W68" si="63">L68*V68</f>
        <v>600</v>
      </c>
      <c r="X68" s="130">
        <f>10*Y$1</f>
        <v>210</v>
      </c>
      <c r="Y68" s="129">
        <f t="shared" ref="Y68" si="64">L68*X68</f>
        <v>630</v>
      </c>
      <c r="Z68" s="130">
        <f>10*AA$1</f>
        <v>200</v>
      </c>
      <c r="AA68" s="129">
        <f t="shared" ref="AA68" si="65">L68*Z68</f>
        <v>600</v>
      </c>
      <c r="AB68" s="130">
        <f>10*AC$1</f>
        <v>210</v>
      </c>
      <c r="AC68" s="129">
        <f t="shared" ref="AC68" si="66">L68*AB68</f>
        <v>630</v>
      </c>
      <c r="AD68" s="130">
        <f>10*AE$1</f>
        <v>200</v>
      </c>
      <c r="AE68" s="129">
        <f t="shared" ref="AE68" si="67">L68*AD68</f>
        <v>600</v>
      </c>
      <c r="AF68" s="130">
        <f>10*AG$1</f>
        <v>210</v>
      </c>
      <c r="AG68" s="129">
        <f t="shared" ref="AG68" si="68">L68*AF68</f>
        <v>630</v>
      </c>
      <c r="AH68" s="130">
        <f>10*AI$1</f>
        <v>200</v>
      </c>
      <c r="AI68" s="130">
        <f t="shared" ref="AI68" si="69">L68*AH68</f>
        <v>600</v>
      </c>
      <c r="AJ68" s="130">
        <f>10*AK$1</f>
        <v>200</v>
      </c>
      <c r="AK68" s="130">
        <f t="shared" ref="AK68" si="70">L68*AJ68</f>
        <v>600</v>
      </c>
      <c r="AL68" s="130">
        <f>10*AM$1</f>
        <v>200</v>
      </c>
      <c r="AM68" s="130">
        <f t="shared" ref="AM68" si="71">L68*AL68</f>
        <v>600</v>
      </c>
      <c r="AN68" s="130">
        <f>10*AO$1</f>
        <v>190</v>
      </c>
      <c r="AO68" s="130">
        <f t="shared" ref="AO68" si="72">L68*AN68</f>
        <v>570</v>
      </c>
      <c r="AP68" s="130">
        <f>10*AQ$1</f>
        <v>200</v>
      </c>
      <c r="AQ68" s="131">
        <f t="shared" ref="AQ68" si="73">L68*AP68</f>
        <v>600</v>
      </c>
      <c r="AS68" s="75" t="s">
        <v>349</v>
      </c>
    </row>
    <row r="69" spans="1:45" s="74" customFormat="1" ht="75">
      <c r="A69" s="114"/>
      <c r="B69" s="63">
        <v>4</v>
      </c>
      <c r="C69" s="64" t="s">
        <v>348</v>
      </c>
      <c r="D69" s="115">
        <v>1</v>
      </c>
      <c r="E69" s="64" t="s">
        <v>43</v>
      </c>
      <c r="F69" s="116">
        <v>3</v>
      </c>
      <c r="G69" s="65" t="s">
        <v>83</v>
      </c>
      <c r="H69" s="66" t="s">
        <v>214</v>
      </c>
      <c r="I69" s="66" t="s">
        <v>126</v>
      </c>
      <c r="J69" s="33">
        <f t="shared" ref="J69:J116" si="74">SUM(T69,V69,X69,Z69,AB69,AD69,AF69,AH69,AJ69,AL69,AN69,AP69)</f>
        <v>1200</v>
      </c>
      <c r="K69" s="68" t="s">
        <v>64</v>
      </c>
      <c r="L69" s="76">
        <v>2.5</v>
      </c>
      <c r="M69" s="67">
        <f>J69*L69</f>
        <v>3000</v>
      </c>
      <c r="N69" s="67">
        <f t="shared" si="62"/>
        <v>50</v>
      </c>
      <c r="O69" s="36">
        <f t="shared" ref="O69:O116" si="75">N69/$AT$1</f>
        <v>2.6659557451346308E-2</v>
      </c>
      <c r="P69" s="70"/>
      <c r="Q69" s="77">
        <f t="shared" si="34"/>
        <v>100</v>
      </c>
      <c r="R69" s="78">
        <f t="shared" si="35"/>
        <v>250</v>
      </c>
      <c r="S69" s="73"/>
      <c r="T69" s="120">
        <v>100</v>
      </c>
      <c r="U69" s="129">
        <f t="shared" ref="U69:U116" si="76">L69*T69</f>
        <v>250</v>
      </c>
      <c r="V69" s="130">
        <v>100</v>
      </c>
      <c r="W69" s="129">
        <f t="shared" ref="W69:W116" si="77">L69*V69</f>
        <v>250</v>
      </c>
      <c r="X69" s="130">
        <v>100</v>
      </c>
      <c r="Y69" s="129">
        <f t="shared" ref="Y69:Y116" si="78">L69*X69</f>
        <v>250</v>
      </c>
      <c r="Z69" s="130">
        <v>100</v>
      </c>
      <c r="AA69" s="129">
        <f t="shared" ref="AA69:AA116" si="79">L69*Z69</f>
        <v>250</v>
      </c>
      <c r="AB69" s="130">
        <v>100</v>
      </c>
      <c r="AC69" s="129">
        <f t="shared" ref="AC69:AC116" si="80">L69*AB69</f>
        <v>250</v>
      </c>
      <c r="AD69" s="130">
        <v>100</v>
      </c>
      <c r="AE69" s="129">
        <f t="shared" ref="AE69:AE116" si="81">L69*AD69</f>
        <v>250</v>
      </c>
      <c r="AF69" s="130">
        <v>100</v>
      </c>
      <c r="AG69" s="129">
        <f t="shared" ref="AG69:AG116" si="82">L69*AF69</f>
        <v>250</v>
      </c>
      <c r="AH69" s="130">
        <v>100</v>
      </c>
      <c r="AI69" s="130">
        <f t="shared" ref="AI69:AI116" si="83">L69*AH69</f>
        <v>250</v>
      </c>
      <c r="AJ69" s="130">
        <v>100</v>
      </c>
      <c r="AK69" s="130">
        <f t="shared" ref="AK69:AK116" si="84">L69*AJ69</f>
        <v>250</v>
      </c>
      <c r="AL69" s="130">
        <v>100</v>
      </c>
      <c r="AM69" s="130">
        <f t="shared" ref="AM69:AM116" si="85">L69*AL69</f>
        <v>250</v>
      </c>
      <c r="AN69" s="130">
        <v>100</v>
      </c>
      <c r="AO69" s="130">
        <f t="shared" ref="AO69:AO116" si="86">L69*AN69</f>
        <v>250</v>
      </c>
      <c r="AP69" s="130">
        <v>100</v>
      </c>
      <c r="AQ69" s="131">
        <f t="shared" ref="AQ69:AQ116" si="87">L69*AP69</f>
        <v>250</v>
      </c>
      <c r="AS69" s="75" t="s">
        <v>349</v>
      </c>
    </row>
    <row r="70" spans="1:45" s="74" customFormat="1" ht="90">
      <c r="A70" s="114"/>
      <c r="B70" s="63">
        <v>4</v>
      </c>
      <c r="C70" s="64" t="s">
        <v>348</v>
      </c>
      <c r="D70" s="115">
        <v>1</v>
      </c>
      <c r="E70" s="64" t="s">
        <v>43</v>
      </c>
      <c r="F70" s="116">
        <v>4</v>
      </c>
      <c r="G70" s="65" t="s">
        <v>145</v>
      </c>
      <c r="H70" s="66" t="s">
        <v>152</v>
      </c>
      <c r="I70" s="66" t="s">
        <v>151</v>
      </c>
      <c r="J70" s="33">
        <f t="shared" si="74"/>
        <v>600</v>
      </c>
      <c r="K70" s="68" t="s">
        <v>64</v>
      </c>
      <c r="L70" s="76">
        <v>0.6</v>
      </c>
      <c r="M70" s="67">
        <f>J70*L70</f>
        <v>360</v>
      </c>
      <c r="N70" s="67">
        <f t="shared" si="62"/>
        <v>6</v>
      </c>
      <c r="O70" s="36">
        <f t="shared" si="75"/>
        <v>3.1991468941615568E-3</v>
      </c>
      <c r="P70" s="70"/>
      <c r="Q70" s="77">
        <f t="shared" si="34"/>
        <v>50</v>
      </c>
      <c r="R70" s="78">
        <f t="shared" si="35"/>
        <v>30</v>
      </c>
      <c r="S70" s="73"/>
      <c r="T70" s="120">
        <v>50</v>
      </c>
      <c r="U70" s="129">
        <f t="shared" si="76"/>
        <v>30</v>
      </c>
      <c r="V70" s="130">
        <v>50</v>
      </c>
      <c r="W70" s="129">
        <f t="shared" si="77"/>
        <v>30</v>
      </c>
      <c r="X70" s="130">
        <v>50</v>
      </c>
      <c r="Y70" s="129">
        <f t="shared" si="78"/>
        <v>30</v>
      </c>
      <c r="Z70" s="130">
        <v>50</v>
      </c>
      <c r="AA70" s="129">
        <f t="shared" si="79"/>
        <v>30</v>
      </c>
      <c r="AB70" s="130">
        <v>50</v>
      </c>
      <c r="AC70" s="129">
        <f t="shared" si="80"/>
        <v>30</v>
      </c>
      <c r="AD70" s="130">
        <v>50</v>
      </c>
      <c r="AE70" s="129">
        <f t="shared" si="81"/>
        <v>30</v>
      </c>
      <c r="AF70" s="130">
        <v>50</v>
      </c>
      <c r="AG70" s="129">
        <f t="shared" si="82"/>
        <v>30</v>
      </c>
      <c r="AH70" s="130">
        <v>50</v>
      </c>
      <c r="AI70" s="130">
        <f t="shared" si="83"/>
        <v>30</v>
      </c>
      <c r="AJ70" s="130">
        <v>50</v>
      </c>
      <c r="AK70" s="130">
        <f t="shared" si="84"/>
        <v>30</v>
      </c>
      <c r="AL70" s="130">
        <v>50</v>
      </c>
      <c r="AM70" s="130">
        <f t="shared" si="85"/>
        <v>30</v>
      </c>
      <c r="AN70" s="130">
        <v>50</v>
      </c>
      <c r="AO70" s="130">
        <f t="shared" si="86"/>
        <v>30</v>
      </c>
      <c r="AP70" s="130">
        <v>50</v>
      </c>
      <c r="AQ70" s="131">
        <f t="shared" si="87"/>
        <v>30</v>
      </c>
      <c r="AS70" s="75" t="s">
        <v>349</v>
      </c>
    </row>
    <row r="71" spans="1:45" s="74" customFormat="1" ht="84.65" customHeight="1">
      <c r="A71" s="114"/>
      <c r="B71" s="63">
        <v>4</v>
      </c>
      <c r="C71" s="64" t="s">
        <v>348</v>
      </c>
      <c r="D71" s="115">
        <v>1</v>
      </c>
      <c r="E71" s="64" t="s">
        <v>43</v>
      </c>
      <c r="F71" s="116">
        <v>5</v>
      </c>
      <c r="G71" s="66" t="s">
        <v>153</v>
      </c>
      <c r="H71" s="66" t="s">
        <v>154</v>
      </c>
      <c r="I71" s="66" t="s">
        <v>155</v>
      </c>
      <c r="J71" s="33">
        <f t="shared" si="74"/>
        <v>240</v>
      </c>
      <c r="K71" s="68" t="s">
        <v>64</v>
      </c>
      <c r="L71" s="76">
        <v>0.6</v>
      </c>
      <c r="M71" s="67">
        <f>J71*L71</f>
        <v>144</v>
      </c>
      <c r="N71" s="67">
        <f t="shared" si="62"/>
        <v>2.4</v>
      </c>
      <c r="O71" s="36">
        <f t="shared" si="75"/>
        <v>1.2796587576646228E-3</v>
      </c>
      <c r="P71" s="70"/>
      <c r="Q71" s="77">
        <f t="shared" si="34"/>
        <v>20</v>
      </c>
      <c r="R71" s="78">
        <f t="shared" si="35"/>
        <v>12</v>
      </c>
      <c r="S71" s="73"/>
      <c r="T71" s="120">
        <v>20</v>
      </c>
      <c r="U71" s="129">
        <f t="shared" si="76"/>
        <v>12</v>
      </c>
      <c r="V71" s="130">
        <v>20</v>
      </c>
      <c r="W71" s="129">
        <f t="shared" si="77"/>
        <v>12</v>
      </c>
      <c r="X71" s="130">
        <v>20</v>
      </c>
      <c r="Y71" s="129">
        <f t="shared" si="78"/>
        <v>12</v>
      </c>
      <c r="Z71" s="130">
        <v>20</v>
      </c>
      <c r="AA71" s="129">
        <f t="shared" si="79"/>
        <v>12</v>
      </c>
      <c r="AB71" s="130">
        <v>20</v>
      </c>
      <c r="AC71" s="129">
        <f t="shared" si="80"/>
        <v>12</v>
      </c>
      <c r="AD71" s="130">
        <v>20</v>
      </c>
      <c r="AE71" s="129">
        <f t="shared" si="81"/>
        <v>12</v>
      </c>
      <c r="AF71" s="130">
        <v>20</v>
      </c>
      <c r="AG71" s="129">
        <f t="shared" si="82"/>
        <v>12</v>
      </c>
      <c r="AH71" s="130">
        <v>20</v>
      </c>
      <c r="AI71" s="130">
        <f t="shared" si="83"/>
        <v>12</v>
      </c>
      <c r="AJ71" s="130">
        <v>20</v>
      </c>
      <c r="AK71" s="130">
        <f t="shared" si="84"/>
        <v>12</v>
      </c>
      <c r="AL71" s="130">
        <v>20</v>
      </c>
      <c r="AM71" s="130">
        <f t="shared" si="85"/>
        <v>12</v>
      </c>
      <c r="AN71" s="130">
        <v>20</v>
      </c>
      <c r="AO71" s="130">
        <f t="shared" si="86"/>
        <v>12</v>
      </c>
      <c r="AP71" s="130">
        <v>20</v>
      </c>
      <c r="AQ71" s="131">
        <f t="shared" si="87"/>
        <v>12</v>
      </c>
      <c r="AS71" s="75" t="s">
        <v>349</v>
      </c>
    </row>
    <row r="72" spans="1:45" s="74" customFormat="1" ht="30">
      <c r="A72" s="114"/>
      <c r="B72" s="63">
        <v>4</v>
      </c>
      <c r="C72" s="64" t="s">
        <v>348</v>
      </c>
      <c r="D72" s="115">
        <v>1</v>
      </c>
      <c r="E72" s="64" t="s">
        <v>43</v>
      </c>
      <c r="F72" s="116">
        <v>6</v>
      </c>
      <c r="G72" s="65" t="s">
        <v>215</v>
      </c>
      <c r="H72" s="79" t="s">
        <v>55</v>
      </c>
      <c r="I72" s="121" t="s">
        <v>216</v>
      </c>
      <c r="J72" s="33">
        <f t="shared" si="74"/>
        <v>480</v>
      </c>
      <c r="K72" s="68" t="s">
        <v>50</v>
      </c>
      <c r="L72" s="69">
        <v>7</v>
      </c>
      <c r="M72" s="67">
        <f t="shared" si="61"/>
        <v>3360</v>
      </c>
      <c r="N72" s="67">
        <f t="shared" si="62"/>
        <v>56</v>
      </c>
      <c r="O72" s="36">
        <f t="shared" si="75"/>
        <v>2.9858704345507865E-2</v>
      </c>
      <c r="P72" s="70"/>
      <c r="Q72" s="77">
        <f t="shared" si="34"/>
        <v>40</v>
      </c>
      <c r="R72" s="78">
        <f t="shared" si="35"/>
        <v>280</v>
      </c>
      <c r="S72" s="73"/>
      <c r="T72" s="120">
        <v>40</v>
      </c>
      <c r="U72" s="129">
        <f t="shared" si="76"/>
        <v>280</v>
      </c>
      <c r="V72" s="130">
        <v>40</v>
      </c>
      <c r="W72" s="129">
        <f t="shared" si="77"/>
        <v>280</v>
      </c>
      <c r="X72" s="130">
        <v>40</v>
      </c>
      <c r="Y72" s="129">
        <f t="shared" si="78"/>
        <v>280</v>
      </c>
      <c r="Z72" s="130">
        <v>40</v>
      </c>
      <c r="AA72" s="129">
        <f t="shared" si="79"/>
        <v>280</v>
      </c>
      <c r="AB72" s="130">
        <v>40</v>
      </c>
      <c r="AC72" s="129">
        <f t="shared" si="80"/>
        <v>280</v>
      </c>
      <c r="AD72" s="130">
        <v>40</v>
      </c>
      <c r="AE72" s="129">
        <f t="shared" si="81"/>
        <v>280</v>
      </c>
      <c r="AF72" s="130">
        <v>40</v>
      </c>
      <c r="AG72" s="129">
        <f t="shared" si="82"/>
        <v>280</v>
      </c>
      <c r="AH72" s="130">
        <v>40</v>
      </c>
      <c r="AI72" s="130">
        <f t="shared" si="83"/>
        <v>280</v>
      </c>
      <c r="AJ72" s="130">
        <v>40</v>
      </c>
      <c r="AK72" s="130">
        <f t="shared" si="84"/>
        <v>280</v>
      </c>
      <c r="AL72" s="130">
        <v>40</v>
      </c>
      <c r="AM72" s="130">
        <f t="shared" si="85"/>
        <v>280</v>
      </c>
      <c r="AN72" s="130">
        <v>40</v>
      </c>
      <c r="AO72" s="130">
        <f t="shared" si="86"/>
        <v>280</v>
      </c>
      <c r="AP72" s="130">
        <v>40</v>
      </c>
      <c r="AQ72" s="131">
        <f t="shared" si="87"/>
        <v>280</v>
      </c>
      <c r="AS72" s="75" t="s">
        <v>349</v>
      </c>
    </row>
    <row r="73" spans="1:45" s="74" customFormat="1" ht="60">
      <c r="A73" s="114"/>
      <c r="B73" s="63">
        <v>4</v>
      </c>
      <c r="C73" s="64" t="s">
        <v>348</v>
      </c>
      <c r="D73" s="115">
        <v>1</v>
      </c>
      <c r="E73" s="64" t="s">
        <v>43</v>
      </c>
      <c r="F73" s="116">
        <v>7</v>
      </c>
      <c r="G73" s="65" t="s">
        <v>217</v>
      </c>
      <c r="H73" s="79" t="s">
        <v>55</v>
      </c>
      <c r="I73" s="121" t="s">
        <v>218</v>
      </c>
      <c r="J73" s="33">
        <f t="shared" si="74"/>
        <v>1400</v>
      </c>
      <c r="K73" s="68" t="s">
        <v>50</v>
      </c>
      <c r="L73" s="69">
        <v>7</v>
      </c>
      <c r="M73" s="67">
        <f t="shared" si="61"/>
        <v>9800</v>
      </c>
      <c r="N73" s="67">
        <f t="shared" si="62"/>
        <v>163.33333333333334</v>
      </c>
      <c r="O73" s="36">
        <f t="shared" si="75"/>
        <v>8.7087887674397943E-2</v>
      </c>
      <c r="P73" s="70"/>
      <c r="Q73" s="77">
        <f t="shared" si="34"/>
        <v>116.66666666666667</v>
      </c>
      <c r="R73" s="78">
        <f t="shared" si="35"/>
        <v>816.66666666666674</v>
      </c>
      <c r="S73" s="73"/>
      <c r="T73" s="120">
        <v>20</v>
      </c>
      <c r="U73" s="129">
        <f t="shared" si="76"/>
        <v>140</v>
      </c>
      <c r="V73" s="130">
        <v>600</v>
      </c>
      <c r="W73" s="129">
        <f t="shared" si="77"/>
        <v>4200</v>
      </c>
      <c r="X73" s="130">
        <v>20</v>
      </c>
      <c r="Y73" s="129">
        <f t="shared" si="78"/>
        <v>140</v>
      </c>
      <c r="Z73" s="130">
        <v>20</v>
      </c>
      <c r="AA73" s="129">
        <f t="shared" si="79"/>
        <v>140</v>
      </c>
      <c r="AB73" s="130">
        <v>20</v>
      </c>
      <c r="AC73" s="129">
        <f t="shared" si="80"/>
        <v>140</v>
      </c>
      <c r="AD73" s="130">
        <v>20</v>
      </c>
      <c r="AE73" s="129">
        <f t="shared" si="81"/>
        <v>140</v>
      </c>
      <c r="AF73" s="130">
        <v>20</v>
      </c>
      <c r="AG73" s="129">
        <f t="shared" si="82"/>
        <v>140</v>
      </c>
      <c r="AH73" s="130">
        <v>600</v>
      </c>
      <c r="AI73" s="130">
        <f t="shared" si="83"/>
        <v>4200</v>
      </c>
      <c r="AJ73" s="130">
        <v>20</v>
      </c>
      <c r="AK73" s="130">
        <f t="shared" si="84"/>
        <v>140</v>
      </c>
      <c r="AL73" s="130">
        <v>20</v>
      </c>
      <c r="AM73" s="130">
        <f t="shared" si="85"/>
        <v>140</v>
      </c>
      <c r="AN73" s="130">
        <v>20</v>
      </c>
      <c r="AO73" s="130">
        <f t="shared" si="86"/>
        <v>140</v>
      </c>
      <c r="AP73" s="130">
        <v>20</v>
      </c>
      <c r="AQ73" s="131">
        <f t="shared" si="87"/>
        <v>140</v>
      </c>
      <c r="AS73" s="75" t="s">
        <v>349</v>
      </c>
    </row>
    <row r="74" spans="1:45" s="74" customFormat="1" ht="30">
      <c r="A74" s="114"/>
      <c r="B74" s="63">
        <v>4</v>
      </c>
      <c r="C74" s="64" t="s">
        <v>348</v>
      </c>
      <c r="D74" s="115">
        <v>1</v>
      </c>
      <c r="E74" s="64" t="s">
        <v>219</v>
      </c>
      <c r="F74" s="116">
        <v>8</v>
      </c>
      <c r="G74" s="65" t="s">
        <v>220</v>
      </c>
      <c r="H74" s="79" t="s">
        <v>221</v>
      </c>
      <c r="I74" s="122" t="s">
        <v>222</v>
      </c>
      <c r="J74" s="33">
        <f t="shared" si="74"/>
        <v>12</v>
      </c>
      <c r="K74" s="68" t="s">
        <v>223</v>
      </c>
      <c r="L74" s="76">
        <v>30</v>
      </c>
      <c r="M74" s="67">
        <f t="shared" si="61"/>
        <v>360</v>
      </c>
      <c r="N74" s="67">
        <f t="shared" si="62"/>
        <v>6</v>
      </c>
      <c r="O74" s="36">
        <f t="shared" si="75"/>
        <v>3.1991468941615568E-3</v>
      </c>
      <c r="P74" s="70"/>
      <c r="Q74" s="77">
        <f t="shared" si="34"/>
        <v>1</v>
      </c>
      <c r="R74" s="78">
        <f t="shared" si="35"/>
        <v>30</v>
      </c>
      <c r="S74" s="73"/>
      <c r="T74" s="120">
        <v>1</v>
      </c>
      <c r="U74" s="129">
        <f t="shared" si="76"/>
        <v>30</v>
      </c>
      <c r="V74" s="130">
        <v>1</v>
      </c>
      <c r="W74" s="129">
        <f t="shared" si="77"/>
        <v>30</v>
      </c>
      <c r="X74" s="130">
        <v>1</v>
      </c>
      <c r="Y74" s="129">
        <f t="shared" si="78"/>
        <v>30</v>
      </c>
      <c r="Z74" s="130">
        <v>1</v>
      </c>
      <c r="AA74" s="129">
        <f t="shared" si="79"/>
        <v>30</v>
      </c>
      <c r="AB74" s="130">
        <v>1</v>
      </c>
      <c r="AC74" s="129">
        <f t="shared" si="80"/>
        <v>30</v>
      </c>
      <c r="AD74" s="130">
        <v>1</v>
      </c>
      <c r="AE74" s="129">
        <f t="shared" si="81"/>
        <v>30</v>
      </c>
      <c r="AF74" s="130">
        <v>1</v>
      </c>
      <c r="AG74" s="129">
        <f t="shared" si="82"/>
        <v>30</v>
      </c>
      <c r="AH74" s="130">
        <v>1</v>
      </c>
      <c r="AI74" s="130">
        <f t="shared" si="83"/>
        <v>30</v>
      </c>
      <c r="AJ74" s="130">
        <v>1</v>
      </c>
      <c r="AK74" s="130">
        <f t="shared" si="84"/>
        <v>30</v>
      </c>
      <c r="AL74" s="130">
        <v>1</v>
      </c>
      <c r="AM74" s="130">
        <f t="shared" si="85"/>
        <v>30</v>
      </c>
      <c r="AN74" s="130">
        <v>1</v>
      </c>
      <c r="AO74" s="130">
        <f t="shared" si="86"/>
        <v>30</v>
      </c>
      <c r="AP74" s="130">
        <v>1</v>
      </c>
      <c r="AQ74" s="131">
        <f t="shared" si="87"/>
        <v>30</v>
      </c>
      <c r="AS74" s="75" t="s">
        <v>349</v>
      </c>
    </row>
    <row r="75" spans="1:45" s="74" customFormat="1" ht="90">
      <c r="A75" s="114" t="s">
        <v>312</v>
      </c>
      <c r="B75" s="63">
        <v>4</v>
      </c>
      <c r="C75" s="64" t="s">
        <v>348</v>
      </c>
      <c r="D75" s="115">
        <v>2</v>
      </c>
      <c r="E75" s="64" t="s">
        <v>84</v>
      </c>
      <c r="F75" s="116">
        <v>1</v>
      </c>
      <c r="G75" s="66" t="s">
        <v>51</v>
      </c>
      <c r="H75" s="66" t="s">
        <v>342</v>
      </c>
      <c r="I75" s="122" t="s">
        <v>224</v>
      </c>
      <c r="J75" s="33">
        <f t="shared" si="74"/>
        <v>2880</v>
      </c>
      <c r="K75" s="68" t="s">
        <v>45</v>
      </c>
      <c r="L75" s="69">
        <v>5</v>
      </c>
      <c r="M75" s="67">
        <f t="shared" si="61"/>
        <v>14400</v>
      </c>
      <c r="N75" s="67">
        <f t="shared" si="62"/>
        <v>240</v>
      </c>
      <c r="O75" s="36">
        <f t="shared" si="75"/>
        <v>0.12796587576646229</v>
      </c>
      <c r="P75" s="70"/>
      <c r="Q75" s="71">
        <f t="shared" si="34"/>
        <v>240</v>
      </c>
      <c r="R75" s="72">
        <f t="shared" si="35"/>
        <v>1200</v>
      </c>
      <c r="S75" s="73"/>
      <c r="T75" s="120">
        <v>240</v>
      </c>
      <c r="U75" s="129">
        <f t="shared" si="76"/>
        <v>1200</v>
      </c>
      <c r="V75" s="130">
        <v>240</v>
      </c>
      <c r="W75" s="129">
        <f t="shared" si="77"/>
        <v>1200</v>
      </c>
      <c r="X75" s="130">
        <v>240</v>
      </c>
      <c r="Y75" s="129">
        <f t="shared" si="78"/>
        <v>1200</v>
      </c>
      <c r="Z75" s="130">
        <v>240</v>
      </c>
      <c r="AA75" s="129">
        <f t="shared" si="79"/>
        <v>1200</v>
      </c>
      <c r="AB75" s="130">
        <v>240</v>
      </c>
      <c r="AC75" s="129">
        <f t="shared" si="80"/>
        <v>1200</v>
      </c>
      <c r="AD75" s="130">
        <v>240</v>
      </c>
      <c r="AE75" s="129">
        <f t="shared" si="81"/>
        <v>1200</v>
      </c>
      <c r="AF75" s="130">
        <v>240</v>
      </c>
      <c r="AG75" s="129">
        <f t="shared" si="82"/>
        <v>1200</v>
      </c>
      <c r="AH75" s="130">
        <v>240</v>
      </c>
      <c r="AI75" s="130">
        <f t="shared" si="83"/>
        <v>1200</v>
      </c>
      <c r="AJ75" s="130">
        <v>240</v>
      </c>
      <c r="AK75" s="130">
        <f t="shared" si="84"/>
        <v>1200</v>
      </c>
      <c r="AL75" s="130">
        <v>240</v>
      </c>
      <c r="AM75" s="130">
        <f t="shared" si="85"/>
        <v>1200</v>
      </c>
      <c r="AN75" s="130">
        <v>240</v>
      </c>
      <c r="AO75" s="130">
        <f t="shared" si="86"/>
        <v>1200</v>
      </c>
      <c r="AP75" s="130">
        <v>240</v>
      </c>
      <c r="AQ75" s="131">
        <f t="shared" si="87"/>
        <v>1200</v>
      </c>
      <c r="AS75" s="75" t="s">
        <v>349</v>
      </c>
    </row>
    <row r="76" spans="1:45" s="74" customFormat="1" ht="75">
      <c r="A76" s="114" t="s">
        <v>312</v>
      </c>
      <c r="B76" s="63">
        <v>4</v>
      </c>
      <c r="C76" s="64" t="s">
        <v>348</v>
      </c>
      <c r="D76" s="115">
        <v>2</v>
      </c>
      <c r="E76" s="64" t="s">
        <v>84</v>
      </c>
      <c r="F76" s="116">
        <v>2</v>
      </c>
      <c r="G76" s="65" t="s">
        <v>48</v>
      </c>
      <c r="H76" s="66" t="s">
        <v>343</v>
      </c>
      <c r="I76" s="122" t="s">
        <v>225</v>
      </c>
      <c r="J76" s="33">
        <f t="shared" si="74"/>
        <v>360</v>
      </c>
      <c r="K76" s="68" t="s">
        <v>50</v>
      </c>
      <c r="L76" s="69">
        <v>5</v>
      </c>
      <c r="M76" s="67">
        <f t="shared" si="61"/>
        <v>1800</v>
      </c>
      <c r="N76" s="67">
        <f t="shared" si="62"/>
        <v>30</v>
      </c>
      <c r="O76" s="36">
        <f t="shared" si="75"/>
        <v>1.5995734470807786E-2</v>
      </c>
      <c r="P76" s="70"/>
      <c r="Q76" s="71">
        <f t="shared" si="34"/>
        <v>30</v>
      </c>
      <c r="R76" s="72">
        <f t="shared" si="35"/>
        <v>150</v>
      </c>
      <c r="S76" s="73"/>
      <c r="T76" s="120">
        <v>30</v>
      </c>
      <c r="U76" s="129">
        <f t="shared" si="76"/>
        <v>150</v>
      </c>
      <c r="V76" s="130">
        <v>30</v>
      </c>
      <c r="W76" s="129">
        <f t="shared" si="77"/>
        <v>150</v>
      </c>
      <c r="X76" s="130">
        <v>30</v>
      </c>
      <c r="Y76" s="129">
        <f t="shared" si="78"/>
        <v>150</v>
      </c>
      <c r="Z76" s="130">
        <v>30</v>
      </c>
      <c r="AA76" s="129">
        <f t="shared" si="79"/>
        <v>150</v>
      </c>
      <c r="AB76" s="130">
        <v>30</v>
      </c>
      <c r="AC76" s="129">
        <f t="shared" si="80"/>
        <v>150</v>
      </c>
      <c r="AD76" s="130">
        <v>30</v>
      </c>
      <c r="AE76" s="129">
        <f t="shared" si="81"/>
        <v>150</v>
      </c>
      <c r="AF76" s="130">
        <v>30</v>
      </c>
      <c r="AG76" s="129">
        <f t="shared" si="82"/>
        <v>150</v>
      </c>
      <c r="AH76" s="130">
        <v>30</v>
      </c>
      <c r="AI76" s="130">
        <f t="shared" si="83"/>
        <v>150</v>
      </c>
      <c r="AJ76" s="130">
        <v>30</v>
      </c>
      <c r="AK76" s="130">
        <f t="shared" si="84"/>
        <v>150</v>
      </c>
      <c r="AL76" s="130">
        <v>30</v>
      </c>
      <c r="AM76" s="130">
        <f t="shared" si="85"/>
        <v>150</v>
      </c>
      <c r="AN76" s="130">
        <v>30</v>
      </c>
      <c r="AO76" s="130">
        <f t="shared" si="86"/>
        <v>150</v>
      </c>
      <c r="AP76" s="130">
        <v>30</v>
      </c>
      <c r="AQ76" s="131">
        <f t="shared" si="87"/>
        <v>150</v>
      </c>
      <c r="AS76" s="75" t="s">
        <v>349</v>
      </c>
    </row>
    <row r="77" spans="1:45" s="74" customFormat="1" ht="75">
      <c r="A77" s="114" t="s">
        <v>312</v>
      </c>
      <c r="B77" s="63">
        <v>4</v>
      </c>
      <c r="C77" s="64" t="s">
        <v>348</v>
      </c>
      <c r="D77" s="115">
        <v>2</v>
      </c>
      <c r="E77" s="64" t="s">
        <v>84</v>
      </c>
      <c r="F77" s="116">
        <v>3</v>
      </c>
      <c r="G77" s="65" t="s">
        <v>49</v>
      </c>
      <c r="H77" s="66" t="s">
        <v>344</v>
      </c>
      <c r="I77" s="122" t="s">
        <v>226</v>
      </c>
      <c r="J77" s="33">
        <f t="shared" si="74"/>
        <v>360</v>
      </c>
      <c r="K77" s="68" t="s">
        <v>50</v>
      </c>
      <c r="L77" s="69">
        <v>5</v>
      </c>
      <c r="M77" s="67">
        <f t="shared" si="61"/>
        <v>1800</v>
      </c>
      <c r="N77" s="67">
        <f t="shared" si="62"/>
        <v>30</v>
      </c>
      <c r="O77" s="36">
        <f t="shared" si="75"/>
        <v>1.5995734470807786E-2</v>
      </c>
      <c r="P77" s="70"/>
      <c r="Q77" s="71">
        <f t="shared" si="34"/>
        <v>30</v>
      </c>
      <c r="R77" s="72">
        <f t="shared" si="35"/>
        <v>150</v>
      </c>
      <c r="S77" s="73"/>
      <c r="T77" s="120">
        <v>30</v>
      </c>
      <c r="U77" s="129">
        <f t="shared" si="76"/>
        <v>150</v>
      </c>
      <c r="V77" s="130">
        <v>30</v>
      </c>
      <c r="W77" s="129">
        <f t="shared" si="77"/>
        <v>150</v>
      </c>
      <c r="X77" s="130">
        <v>30</v>
      </c>
      <c r="Y77" s="129">
        <f t="shared" si="78"/>
        <v>150</v>
      </c>
      <c r="Z77" s="130">
        <v>30</v>
      </c>
      <c r="AA77" s="129">
        <f t="shared" si="79"/>
        <v>150</v>
      </c>
      <c r="AB77" s="130">
        <v>30</v>
      </c>
      <c r="AC77" s="129">
        <f t="shared" si="80"/>
        <v>150</v>
      </c>
      <c r="AD77" s="130">
        <v>30</v>
      </c>
      <c r="AE77" s="129">
        <f t="shared" si="81"/>
        <v>150</v>
      </c>
      <c r="AF77" s="130">
        <v>30</v>
      </c>
      <c r="AG77" s="129">
        <f t="shared" si="82"/>
        <v>150</v>
      </c>
      <c r="AH77" s="130">
        <v>30</v>
      </c>
      <c r="AI77" s="130">
        <f t="shared" si="83"/>
        <v>150</v>
      </c>
      <c r="AJ77" s="130">
        <v>30</v>
      </c>
      <c r="AK77" s="130">
        <f t="shared" si="84"/>
        <v>150</v>
      </c>
      <c r="AL77" s="130">
        <v>30</v>
      </c>
      <c r="AM77" s="130">
        <f t="shared" si="85"/>
        <v>150</v>
      </c>
      <c r="AN77" s="130">
        <v>30</v>
      </c>
      <c r="AO77" s="130">
        <f t="shared" si="86"/>
        <v>150</v>
      </c>
      <c r="AP77" s="130">
        <v>30</v>
      </c>
      <c r="AQ77" s="131">
        <f t="shared" si="87"/>
        <v>150</v>
      </c>
      <c r="AS77" s="75" t="s">
        <v>349</v>
      </c>
    </row>
    <row r="78" spans="1:45" s="74" customFormat="1" ht="75">
      <c r="A78" s="114" t="s">
        <v>312</v>
      </c>
      <c r="B78" s="63">
        <v>4</v>
      </c>
      <c r="C78" s="64" t="s">
        <v>348</v>
      </c>
      <c r="D78" s="115">
        <v>2</v>
      </c>
      <c r="E78" s="64" t="s">
        <v>84</v>
      </c>
      <c r="F78" s="116">
        <v>4</v>
      </c>
      <c r="G78" s="65" t="s">
        <v>52</v>
      </c>
      <c r="H78" s="66" t="s">
        <v>345</v>
      </c>
      <c r="I78" s="122" t="s">
        <v>225</v>
      </c>
      <c r="J78" s="33">
        <f t="shared" si="74"/>
        <v>360</v>
      </c>
      <c r="K78" s="68" t="s">
        <v>50</v>
      </c>
      <c r="L78" s="69">
        <v>5</v>
      </c>
      <c r="M78" s="67">
        <f t="shared" si="61"/>
        <v>1800</v>
      </c>
      <c r="N78" s="67">
        <f t="shared" si="62"/>
        <v>30</v>
      </c>
      <c r="O78" s="36">
        <f t="shared" si="75"/>
        <v>1.5995734470807786E-2</v>
      </c>
      <c r="P78" s="70"/>
      <c r="Q78" s="71">
        <f t="shared" si="34"/>
        <v>30</v>
      </c>
      <c r="R78" s="72">
        <f t="shared" si="35"/>
        <v>150</v>
      </c>
      <c r="S78" s="73"/>
      <c r="T78" s="120">
        <v>30</v>
      </c>
      <c r="U78" s="129">
        <f t="shared" si="76"/>
        <v>150</v>
      </c>
      <c r="V78" s="130">
        <v>30</v>
      </c>
      <c r="W78" s="129">
        <f t="shared" si="77"/>
        <v>150</v>
      </c>
      <c r="X78" s="130">
        <v>30</v>
      </c>
      <c r="Y78" s="129">
        <f t="shared" si="78"/>
        <v>150</v>
      </c>
      <c r="Z78" s="130">
        <v>30</v>
      </c>
      <c r="AA78" s="129">
        <f t="shared" si="79"/>
        <v>150</v>
      </c>
      <c r="AB78" s="130">
        <v>30</v>
      </c>
      <c r="AC78" s="129">
        <f t="shared" si="80"/>
        <v>150</v>
      </c>
      <c r="AD78" s="130">
        <v>30</v>
      </c>
      <c r="AE78" s="129">
        <f t="shared" si="81"/>
        <v>150</v>
      </c>
      <c r="AF78" s="130">
        <v>30</v>
      </c>
      <c r="AG78" s="129">
        <f t="shared" si="82"/>
        <v>150</v>
      </c>
      <c r="AH78" s="130">
        <v>30</v>
      </c>
      <c r="AI78" s="130">
        <f t="shared" si="83"/>
        <v>150</v>
      </c>
      <c r="AJ78" s="130">
        <v>30</v>
      </c>
      <c r="AK78" s="130">
        <f t="shared" si="84"/>
        <v>150</v>
      </c>
      <c r="AL78" s="130">
        <v>30</v>
      </c>
      <c r="AM78" s="130">
        <f t="shared" si="85"/>
        <v>150</v>
      </c>
      <c r="AN78" s="130">
        <v>30</v>
      </c>
      <c r="AO78" s="130">
        <f t="shared" si="86"/>
        <v>150</v>
      </c>
      <c r="AP78" s="130">
        <v>30</v>
      </c>
      <c r="AQ78" s="131">
        <f t="shared" si="87"/>
        <v>150</v>
      </c>
      <c r="AS78" s="75" t="s">
        <v>349</v>
      </c>
    </row>
    <row r="79" spans="1:45" s="74" customFormat="1" ht="105">
      <c r="A79" s="114" t="s">
        <v>312</v>
      </c>
      <c r="B79" s="63">
        <v>4</v>
      </c>
      <c r="C79" s="64" t="s">
        <v>348</v>
      </c>
      <c r="D79" s="115">
        <v>2</v>
      </c>
      <c r="E79" s="64" t="s">
        <v>84</v>
      </c>
      <c r="F79" s="116">
        <v>5</v>
      </c>
      <c r="G79" s="65" t="s">
        <v>53</v>
      </c>
      <c r="H79" s="66" t="s">
        <v>346</v>
      </c>
      <c r="I79" s="122" t="s">
        <v>225</v>
      </c>
      <c r="J79" s="33">
        <f t="shared" si="74"/>
        <v>360</v>
      </c>
      <c r="K79" s="68" t="s">
        <v>50</v>
      </c>
      <c r="L79" s="69">
        <v>5</v>
      </c>
      <c r="M79" s="67">
        <f t="shared" si="61"/>
        <v>1800</v>
      </c>
      <c r="N79" s="67">
        <f t="shared" si="62"/>
        <v>30</v>
      </c>
      <c r="O79" s="36">
        <f t="shared" si="75"/>
        <v>1.5995734470807786E-2</v>
      </c>
      <c r="P79" s="70"/>
      <c r="Q79" s="77">
        <f>J79/12</f>
        <v>30</v>
      </c>
      <c r="R79" s="78">
        <f t="shared" si="35"/>
        <v>150</v>
      </c>
      <c r="S79" s="73"/>
      <c r="T79" s="120">
        <v>30</v>
      </c>
      <c r="U79" s="129">
        <f t="shared" si="76"/>
        <v>150</v>
      </c>
      <c r="V79" s="130">
        <v>30</v>
      </c>
      <c r="W79" s="129">
        <f t="shared" si="77"/>
        <v>150</v>
      </c>
      <c r="X79" s="130">
        <v>30</v>
      </c>
      <c r="Y79" s="129">
        <f t="shared" si="78"/>
        <v>150</v>
      </c>
      <c r="Z79" s="130">
        <v>30</v>
      </c>
      <c r="AA79" s="129">
        <f t="shared" si="79"/>
        <v>150</v>
      </c>
      <c r="AB79" s="130">
        <v>30</v>
      </c>
      <c r="AC79" s="129">
        <f t="shared" si="80"/>
        <v>150</v>
      </c>
      <c r="AD79" s="130">
        <v>30</v>
      </c>
      <c r="AE79" s="129">
        <f t="shared" si="81"/>
        <v>150</v>
      </c>
      <c r="AF79" s="130">
        <v>30</v>
      </c>
      <c r="AG79" s="129">
        <f t="shared" si="82"/>
        <v>150</v>
      </c>
      <c r="AH79" s="130">
        <v>30</v>
      </c>
      <c r="AI79" s="130">
        <f t="shared" si="83"/>
        <v>150</v>
      </c>
      <c r="AJ79" s="130">
        <v>30</v>
      </c>
      <c r="AK79" s="130">
        <f t="shared" si="84"/>
        <v>150</v>
      </c>
      <c r="AL79" s="130">
        <v>30</v>
      </c>
      <c r="AM79" s="130">
        <f t="shared" si="85"/>
        <v>150</v>
      </c>
      <c r="AN79" s="130">
        <v>30</v>
      </c>
      <c r="AO79" s="130">
        <f t="shared" si="86"/>
        <v>150</v>
      </c>
      <c r="AP79" s="130">
        <v>30</v>
      </c>
      <c r="AQ79" s="131">
        <f t="shared" si="87"/>
        <v>150</v>
      </c>
      <c r="AS79" s="75" t="s">
        <v>349</v>
      </c>
    </row>
    <row r="80" spans="1:45" s="74" customFormat="1" ht="90">
      <c r="A80" s="114"/>
      <c r="B80" s="63">
        <v>4</v>
      </c>
      <c r="C80" s="64" t="s">
        <v>348</v>
      </c>
      <c r="D80" s="115">
        <v>2</v>
      </c>
      <c r="E80" s="64" t="s">
        <v>84</v>
      </c>
      <c r="F80" s="116">
        <v>6</v>
      </c>
      <c r="G80" s="65" t="s">
        <v>227</v>
      </c>
      <c r="H80" s="66" t="s">
        <v>148</v>
      </c>
      <c r="I80" s="122" t="s">
        <v>310</v>
      </c>
      <c r="J80" s="33">
        <f t="shared" si="74"/>
        <v>2500</v>
      </c>
      <c r="K80" s="68" t="s">
        <v>61</v>
      </c>
      <c r="L80" s="69">
        <v>0.6</v>
      </c>
      <c r="M80" s="67">
        <f t="shared" si="61"/>
        <v>1500</v>
      </c>
      <c r="N80" s="67">
        <f t="shared" si="62"/>
        <v>25</v>
      </c>
      <c r="O80" s="36">
        <f t="shared" si="75"/>
        <v>1.3329778725673154E-2</v>
      </c>
      <c r="P80" s="70"/>
      <c r="Q80" s="77">
        <f t="shared" si="34"/>
        <v>208.33333333333334</v>
      </c>
      <c r="R80" s="78">
        <f t="shared" si="35"/>
        <v>125</v>
      </c>
      <c r="S80" s="73"/>
      <c r="T80" s="120">
        <v>2500</v>
      </c>
      <c r="U80" s="129">
        <f t="shared" si="76"/>
        <v>1500</v>
      </c>
      <c r="V80" s="130">
        <v>0</v>
      </c>
      <c r="W80" s="129">
        <f t="shared" si="77"/>
        <v>0</v>
      </c>
      <c r="X80" s="130">
        <v>0</v>
      </c>
      <c r="Y80" s="129">
        <f t="shared" si="78"/>
        <v>0</v>
      </c>
      <c r="Z80" s="130">
        <v>0</v>
      </c>
      <c r="AA80" s="129">
        <f t="shared" si="79"/>
        <v>0</v>
      </c>
      <c r="AB80" s="130">
        <v>0</v>
      </c>
      <c r="AC80" s="129">
        <f t="shared" si="80"/>
        <v>0</v>
      </c>
      <c r="AD80" s="130">
        <v>0</v>
      </c>
      <c r="AE80" s="129">
        <f t="shared" si="81"/>
        <v>0</v>
      </c>
      <c r="AF80" s="130">
        <v>0</v>
      </c>
      <c r="AG80" s="129">
        <f t="shared" si="82"/>
        <v>0</v>
      </c>
      <c r="AH80" s="130">
        <v>0</v>
      </c>
      <c r="AI80" s="130">
        <f t="shared" si="83"/>
        <v>0</v>
      </c>
      <c r="AJ80" s="130">
        <v>0</v>
      </c>
      <c r="AK80" s="130">
        <f t="shared" si="84"/>
        <v>0</v>
      </c>
      <c r="AL80" s="130">
        <v>0</v>
      </c>
      <c r="AM80" s="130">
        <f t="shared" si="85"/>
        <v>0</v>
      </c>
      <c r="AN80" s="130">
        <v>0</v>
      </c>
      <c r="AO80" s="130">
        <f t="shared" si="86"/>
        <v>0</v>
      </c>
      <c r="AP80" s="130">
        <v>0</v>
      </c>
      <c r="AQ80" s="131">
        <f t="shared" si="87"/>
        <v>0</v>
      </c>
      <c r="AS80" s="75" t="s">
        <v>349</v>
      </c>
    </row>
    <row r="81" spans="1:45" s="74" customFormat="1" ht="90">
      <c r="A81" s="114"/>
      <c r="B81" s="63">
        <v>4</v>
      </c>
      <c r="C81" s="64" t="s">
        <v>348</v>
      </c>
      <c r="D81" s="115">
        <v>2</v>
      </c>
      <c r="E81" s="64" t="s">
        <v>84</v>
      </c>
      <c r="F81" s="116">
        <v>7</v>
      </c>
      <c r="G81" s="65" t="s">
        <v>146</v>
      </c>
      <c r="H81" s="66" t="s">
        <v>150</v>
      </c>
      <c r="I81" s="122" t="s">
        <v>285</v>
      </c>
      <c r="J81" s="33">
        <f t="shared" si="74"/>
        <v>400</v>
      </c>
      <c r="K81" s="68" t="s">
        <v>61</v>
      </c>
      <c r="L81" s="69">
        <v>0.6</v>
      </c>
      <c r="M81" s="67">
        <f t="shared" si="61"/>
        <v>240</v>
      </c>
      <c r="N81" s="67">
        <f t="shared" si="62"/>
        <v>4</v>
      </c>
      <c r="O81" s="36">
        <f t="shared" si="75"/>
        <v>2.1327645961077045E-3</v>
      </c>
      <c r="P81" s="70"/>
      <c r="Q81" s="77">
        <f>J81/12</f>
        <v>33.333333333333336</v>
      </c>
      <c r="R81" s="78">
        <f t="shared" ref="R81:R116" si="88">Q81*L81</f>
        <v>20</v>
      </c>
      <c r="S81" s="73"/>
      <c r="T81" s="120">
        <v>400</v>
      </c>
      <c r="U81" s="129">
        <f t="shared" si="76"/>
        <v>240</v>
      </c>
      <c r="V81" s="130">
        <v>0</v>
      </c>
      <c r="W81" s="129">
        <f t="shared" si="77"/>
        <v>0</v>
      </c>
      <c r="X81" s="130">
        <v>0</v>
      </c>
      <c r="Y81" s="129">
        <f t="shared" si="78"/>
        <v>0</v>
      </c>
      <c r="Z81" s="130">
        <v>0</v>
      </c>
      <c r="AA81" s="129">
        <f t="shared" si="79"/>
        <v>0</v>
      </c>
      <c r="AB81" s="130">
        <v>0</v>
      </c>
      <c r="AC81" s="129">
        <f t="shared" si="80"/>
        <v>0</v>
      </c>
      <c r="AD81" s="130">
        <v>0</v>
      </c>
      <c r="AE81" s="129">
        <f t="shared" si="81"/>
        <v>0</v>
      </c>
      <c r="AF81" s="130">
        <v>0</v>
      </c>
      <c r="AG81" s="129">
        <f t="shared" si="82"/>
        <v>0</v>
      </c>
      <c r="AH81" s="130">
        <v>0</v>
      </c>
      <c r="AI81" s="130">
        <f t="shared" si="83"/>
        <v>0</v>
      </c>
      <c r="AJ81" s="130">
        <v>0</v>
      </c>
      <c r="AK81" s="130">
        <f t="shared" si="84"/>
        <v>0</v>
      </c>
      <c r="AL81" s="130">
        <v>0</v>
      </c>
      <c r="AM81" s="130">
        <f t="shared" si="85"/>
        <v>0</v>
      </c>
      <c r="AN81" s="130">
        <v>0</v>
      </c>
      <c r="AO81" s="130">
        <f t="shared" si="86"/>
        <v>0</v>
      </c>
      <c r="AP81" s="130">
        <v>0</v>
      </c>
      <c r="AQ81" s="131">
        <f t="shared" si="87"/>
        <v>0</v>
      </c>
      <c r="AS81" s="75" t="s">
        <v>349</v>
      </c>
    </row>
    <row r="82" spans="1:45" s="74" customFormat="1" ht="30">
      <c r="A82" s="114"/>
      <c r="B82" s="63">
        <v>4</v>
      </c>
      <c r="C82" s="64" t="s">
        <v>348</v>
      </c>
      <c r="D82" s="115">
        <v>3</v>
      </c>
      <c r="E82" s="64" t="s">
        <v>85</v>
      </c>
      <c r="F82" s="116">
        <v>1</v>
      </c>
      <c r="G82" s="65" t="s">
        <v>54</v>
      </c>
      <c r="H82" s="66" t="s">
        <v>55</v>
      </c>
      <c r="I82" s="122" t="s">
        <v>228</v>
      </c>
      <c r="J82" s="33">
        <f t="shared" si="74"/>
        <v>480</v>
      </c>
      <c r="K82" s="68" t="s">
        <v>229</v>
      </c>
      <c r="L82" s="69">
        <v>20</v>
      </c>
      <c r="M82" s="67">
        <f t="shared" si="61"/>
        <v>9600</v>
      </c>
      <c r="N82" s="67">
        <f t="shared" si="62"/>
        <v>160</v>
      </c>
      <c r="O82" s="36">
        <f t="shared" si="75"/>
        <v>8.5310583844308188E-2</v>
      </c>
      <c r="P82" s="70"/>
      <c r="Q82" s="77">
        <f t="shared" ref="Q82:Q116" si="89">J82/12</f>
        <v>40</v>
      </c>
      <c r="R82" s="78">
        <f t="shared" si="88"/>
        <v>800</v>
      </c>
      <c r="S82" s="73"/>
      <c r="T82" s="120">
        <v>40</v>
      </c>
      <c r="U82" s="129">
        <f t="shared" si="76"/>
        <v>800</v>
      </c>
      <c r="V82" s="130">
        <v>40</v>
      </c>
      <c r="W82" s="129">
        <f t="shared" si="77"/>
        <v>800</v>
      </c>
      <c r="X82" s="130">
        <v>40</v>
      </c>
      <c r="Y82" s="129">
        <f t="shared" si="78"/>
        <v>800</v>
      </c>
      <c r="Z82" s="130">
        <v>40</v>
      </c>
      <c r="AA82" s="129">
        <f t="shared" si="79"/>
        <v>800</v>
      </c>
      <c r="AB82" s="130">
        <v>40</v>
      </c>
      <c r="AC82" s="129">
        <f t="shared" si="80"/>
        <v>800</v>
      </c>
      <c r="AD82" s="130">
        <v>40</v>
      </c>
      <c r="AE82" s="129">
        <f t="shared" si="81"/>
        <v>800</v>
      </c>
      <c r="AF82" s="130">
        <v>40</v>
      </c>
      <c r="AG82" s="129">
        <f t="shared" si="82"/>
        <v>800</v>
      </c>
      <c r="AH82" s="130">
        <v>40</v>
      </c>
      <c r="AI82" s="130">
        <f t="shared" si="83"/>
        <v>800</v>
      </c>
      <c r="AJ82" s="130">
        <v>40</v>
      </c>
      <c r="AK82" s="130">
        <f t="shared" si="84"/>
        <v>800</v>
      </c>
      <c r="AL82" s="130">
        <v>40</v>
      </c>
      <c r="AM82" s="130">
        <f t="shared" si="85"/>
        <v>800</v>
      </c>
      <c r="AN82" s="130">
        <v>40</v>
      </c>
      <c r="AO82" s="130">
        <f t="shared" si="86"/>
        <v>800</v>
      </c>
      <c r="AP82" s="130">
        <v>40</v>
      </c>
      <c r="AQ82" s="131">
        <f t="shared" si="87"/>
        <v>800</v>
      </c>
      <c r="AS82" s="75" t="s">
        <v>349</v>
      </c>
    </row>
    <row r="83" spans="1:45" s="74" customFormat="1" ht="30">
      <c r="A83" s="114"/>
      <c r="B83" s="63">
        <v>4</v>
      </c>
      <c r="C83" s="64" t="s">
        <v>348</v>
      </c>
      <c r="D83" s="115">
        <v>3</v>
      </c>
      <c r="E83" s="64" t="s">
        <v>85</v>
      </c>
      <c r="F83" s="116">
        <v>2</v>
      </c>
      <c r="G83" s="65" t="s">
        <v>80</v>
      </c>
      <c r="H83" s="79" t="s">
        <v>55</v>
      </c>
      <c r="I83" s="122" t="s">
        <v>230</v>
      </c>
      <c r="J83" s="33">
        <f t="shared" si="74"/>
        <v>1200</v>
      </c>
      <c r="K83" s="68" t="s">
        <v>45</v>
      </c>
      <c r="L83" s="76">
        <v>5</v>
      </c>
      <c r="M83" s="67">
        <f t="shared" si="61"/>
        <v>6000</v>
      </c>
      <c r="N83" s="67">
        <f t="shared" si="62"/>
        <v>100</v>
      </c>
      <c r="O83" s="36">
        <f t="shared" si="75"/>
        <v>5.3319114902692616E-2</v>
      </c>
      <c r="P83" s="70"/>
      <c r="Q83" s="77">
        <f t="shared" si="89"/>
        <v>100</v>
      </c>
      <c r="R83" s="78">
        <f t="shared" si="88"/>
        <v>500</v>
      </c>
      <c r="S83" s="73"/>
      <c r="T83" s="120">
        <v>100</v>
      </c>
      <c r="U83" s="129">
        <f t="shared" si="76"/>
        <v>500</v>
      </c>
      <c r="V83" s="130">
        <v>100</v>
      </c>
      <c r="W83" s="129">
        <f t="shared" si="77"/>
        <v>500</v>
      </c>
      <c r="X83" s="130">
        <v>100</v>
      </c>
      <c r="Y83" s="129">
        <f t="shared" si="78"/>
        <v>500</v>
      </c>
      <c r="Z83" s="130">
        <v>100</v>
      </c>
      <c r="AA83" s="129">
        <f t="shared" si="79"/>
        <v>500</v>
      </c>
      <c r="AB83" s="130">
        <v>100</v>
      </c>
      <c r="AC83" s="129">
        <f t="shared" si="80"/>
        <v>500</v>
      </c>
      <c r="AD83" s="130">
        <v>100</v>
      </c>
      <c r="AE83" s="129">
        <f t="shared" si="81"/>
        <v>500</v>
      </c>
      <c r="AF83" s="130">
        <v>100</v>
      </c>
      <c r="AG83" s="129">
        <f t="shared" si="82"/>
        <v>500</v>
      </c>
      <c r="AH83" s="130">
        <v>100</v>
      </c>
      <c r="AI83" s="130">
        <f t="shared" si="83"/>
        <v>500</v>
      </c>
      <c r="AJ83" s="130">
        <v>100</v>
      </c>
      <c r="AK83" s="130">
        <f t="shared" si="84"/>
        <v>500</v>
      </c>
      <c r="AL83" s="130">
        <v>100</v>
      </c>
      <c r="AM83" s="130">
        <f t="shared" si="85"/>
        <v>500</v>
      </c>
      <c r="AN83" s="130">
        <v>100</v>
      </c>
      <c r="AO83" s="130">
        <f t="shared" si="86"/>
        <v>500</v>
      </c>
      <c r="AP83" s="130">
        <v>100</v>
      </c>
      <c r="AQ83" s="131">
        <f t="shared" si="87"/>
        <v>500</v>
      </c>
      <c r="AS83" s="75" t="s">
        <v>349</v>
      </c>
    </row>
    <row r="84" spans="1:45" s="74" customFormat="1" ht="30">
      <c r="A84" s="114"/>
      <c r="B84" s="63">
        <v>4</v>
      </c>
      <c r="C84" s="64" t="s">
        <v>348</v>
      </c>
      <c r="D84" s="115">
        <v>3</v>
      </c>
      <c r="E84" s="64" t="s">
        <v>85</v>
      </c>
      <c r="F84" s="116">
        <v>3</v>
      </c>
      <c r="G84" s="65" t="s">
        <v>81</v>
      </c>
      <c r="H84" s="79" t="s">
        <v>55</v>
      </c>
      <c r="I84" s="122" t="s">
        <v>231</v>
      </c>
      <c r="J84" s="33">
        <f t="shared" si="74"/>
        <v>360</v>
      </c>
      <c r="K84" s="68" t="s">
        <v>45</v>
      </c>
      <c r="L84" s="76">
        <v>0.5</v>
      </c>
      <c r="M84" s="67">
        <f t="shared" si="61"/>
        <v>180</v>
      </c>
      <c r="N84" s="67">
        <f t="shared" si="62"/>
        <v>3</v>
      </c>
      <c r="O84" s="36">
        <f t="shared" si="75"/>
        <v>1.5995734470807784E-3</v>
      </c>
      <c r="P84" s="70"/>
      <c r="Q84" s="77">
        <f t="shared" si="89"/>
        <v>30</v>
      </c>
      <c r="R84" s="78">
        <f t="shared" si="88"/>
        <v>15</v>
      </c>
      <c r="S84" s="73"/>
      <c r="T84" s="120">
        <v>30</v>
      </c>
      <c r="U84" s="129">
        <f t="shared" si="76"/>
        <v>15</v>
      </c>
      <c r="V84" s="130">
        <v>30</v>
      </c>
      <c r="W84" s="129">
        <f t="shared" si="77"/>
        <v>15</v>
      </c>
      <c r="X84" s="130">
        <v>30</v>
      </c>
      <c r="Y84" s="129">
        <f t="shared" si="78"/>
        <v>15</v>
      </c>
      <c r="Z84" s="130">
        <v>30</v>
      </c>
      <c r="AA84" s="129">
        <f t="shared" si="79"/>
        <v>15</v>
      </c>
      <c r="AB84" s="130">
        <v>30</v>
      </c>
      <c r="AC84" s="129">
        <f t="shared" si="80"/>
        <v>15</v>
      </c>
      <c r="AD84" s="130">
        <v>30</v>
      </c>
      <c r="AE84" s="129">
        <f t="shared" si="81"/>
        <v>15</v>
      </c>
      <c r="AF84" s="130">
        <v>30</v>
      </c>
      <c r="AG84" s="129">
        <f t="shared" si="82"/>
        <v>15</v>
      </c>
      <c r="AH84" s="130">
        <v>30</v>
      </c>
      <c r="AI84" s="130">
        <f t="shared" si="83"/>
        <v>15</v>
      </c>
      <c r="AJ84" s="130">
        <v>30</v>
      </c>
      <c r="AK84" s="130">
        <f t="shared" si="84"/>
        <v>15</v>
      </c>
      <c r="AL84" s="130">
        <v>30</v>
      </c>
      <c r="AM84" s="130">
        <f t="shared" si="85"/>
        <v>15</v>
      </c>
      <c r="AN84" s="130">
        <v>30</v>
      </c>
      <c r="AO84" s="130">
        <f t="shared" si="86"/>
        <v>15</v>
      </c>
      <c r="AP84" s="130">
        <v>30</v>
      </c>
      <c r="AQ84" s="131">
        <f t="shared" si="87"/>
        <v>15</v>
      </c>
      <c r="AS84" s="75" t="s">
        <v>349</v>
      </c>
    </row>
    <row r="85" spans="1:45" s="74" customFormat="1">
      <c r="A85" s="114"/>
      <c r="B85" s="63">
        <v>4</v>
      </c>
      <c r="C85" s="64" t="s">
        <v>348</v>
      </c>
      <c r="D85" s="115">
        <v>4</v>
      </c>
      <c r="E85" s="64" t="s">
        <v>86</v>
      </c>
      <c r="F85" s="116">
        <v>1</v>
      </c>
      <c r="G85" s="65" t="s">
        <v>232</v>
      </c>
      <c r="H85" s="79" t="s">
        <v>302</v>
      </c>
      <c r="I85" s="122" t="s">
        <v>303</v>
      </c>
      <c r="J85" s="33">
        <f t="shared" si="74"/>
        <v>4000</v>
      </c>
      <c r="K85" s="68" t="s">
        <v>61</v>
      </c>
      <c r="L85" s="76">
        <v>0.1</v>
      </c>
      <c r="M85" s="67">
        <f t="shared" si="61"/>
        <v>400</v>
      </c>
      <c r="N85" s="67">
        <f t="shared" si="62"/>
        <v>6.666666666666667</v>
      </c>
      <c r="O85" s="36">
        <f t="shared" si="75"/>
        <v>3.5546076601795078E-3</v>
      </c>
      <c r="P85" s="70"/>
      <c r="Q85" s="77">
        <f t="shared" si="89"/>
        <v>333.33333333333331</v>
      </c>
      <c r="R85" s="78">
        <f t="shared" si="88"/>
        <v>33.333333333333336</v>
      </c>
      <c r="S85" s="73"/>
      <c r="T85" s="120">
        <v>0</v>
      </c>
      <c r="U85" s="129">
        <f t="shared" si="76"/>
        <v>0</v>
      </c>
      <c r="V85" s="130">
        <v>4000</v>
      </c>
      <c r="W85" s="129">
        <f t="shared" si="77"/>
        <v>400</v>
      </c>
      <c r="X85" s="130">
        <v>0</v>
      </c>
      <c r="Y85" s="129">
        <f t="shared" si="78"/>
        <v>0</v>
      </c>
      <c r="Z85" s="130">
        <v>0</v>
      </c>
      <c r="AA85" s="129">
        <f t="shared" si="79"/>
        <v>0</v>
      </c>
      <c r="AB85" s="130">
        <v>0</v>
      </c>
      <c r="AC85" s="129">
        <f t="shared" si="80"/>
        <v>0</v>
      </c>
      <c r="AD85" s="130">
        <v>0</v>
      </c>
      <c r="AE85" s="129">
        <f t="shared" si="81"/>
        <v>0</v>
      </c>
      <c r="AF85" s="130">
        <v>0</v>
      </c>
      <c r="AG85" s="129">
        <f t="shared" si="82"/>
        <v>0</v>
      </c>
      <c r="AH85" s="130">
        <v>0</v>
      </c>
      <c r="AI85" s="130">
        <f t="shared" si="83"/>
        <v>0</v>
      </c>
      <c r="AJ85" s="130">
        <v>0</v>
      </c>
      <c r="AK85" s="130">
        <f t="shared" si="84"/>
        <v>0</v>
      </c>
      <c r="AL85" s="130">
        <v>0</v>
      </c>
      <c r="AM85" s="130">
        <f t="shared" si="85"/>
        <v>0</v>
      </c>
      <c r="AN85" s="130">
        <v>0</v>
      </c>
      <c r="AO85" s="130">
        <f t="shared" si="86"/>
        <v>0</v>
      </c>
      <c r="AP85" s="130">
        <v>0</v>
      </c>
      <c r="AQ85" s="131">
        <f t="shared" si="87"/>
        <v>0</v>
      </c>
      <c r="AS85" s="75" t="s">
        <v>349</v>
      </c>
    </row>
    <row r="86" spans="1:45" s="74" customFormat="1" ht="45">
      <c r="A86" s="114"/>
      <c r="B86" s="63">
        <v>4</v>
      </c>
      <c r="C86" s="64" t="s">
        <v>348</v>
      </c>
      <c r="D86" s="115">
        <v>4</v>
      </c>
      <c r="E86" s="64" t="s">
        <v>86</v>
      </c>
      <c r="F86" s="116">
        <v>2</v>
      </c>
      <c r="G86" s="66" t="s">
        <v>232</v>
      </c>
      <c r="H86" s="66" t="s">
        <v>233</v>
      </c>
      <c r="I86" s="66" t="s">
        <v>234</v>
      </c>
      <c r="J86" s="33">
        <f t="shared" si="74"/>
        <v>4000</v>
      </c>
      <c r="K86" s="68" t="s">
        <v>61</v>
      </c>
      <c r="L86" s="76">
        <v>0.6</v>
      </c>
      <c r="M86" s="67">
        <f t="shared" si="61"/>
        <v>2400</v>
      </c>
      <c r="N86" s="67">
        <f t="shared" si="62"/>
        <v>40</v>
      </c>
      <c r="O86" s="36">
        <f t="shared" si="75"/>
        <v>2.1327645961077047E-2</v>
      </c>
      <c r="P86" s="70"/>
      <c r="Q86" s="77">
        <f t="shared" si="89"/>
        <v>333.33333333333331</v>
      </c>
      <c r="R86" s="78">
        <f t="shared" si="88"/>
        <v>199.99999999999997</v>
      </c>
      <c r="S86" s="73"/>
      <c r="T86" s="120">
        <v>0</v>
      </c>
      <c r="U86" s="129">
        <f t="shared" si="76"/>
        <v>0</v>
      </c>
      <c r="V86" s="130">
        <v>0</v>
      </c>
      <c r="W86" s="129">
        <f t="shared" si="77"/>
        <v>0</v>
      </c>
      <c r="X86" s="130">
        <v>0</v>
      </c>
      <c r="Y86" s="129">
        <f t="shared" si="78"/>
        <v>0</v>
      </c>
      <c r="Z86" s="130">
        <v>4000</v>
      </c>
      <c r="AA86" s="129">
        <f t="shared" si="79"/>
        <v>2400</v>
      </c>
      <c r="AB86" s="130">
        <v>0</v>
      </c>
      <c r="AC86" s="129">
        <f t="shared" si="80"/>
        <v>0</v>
      </c>
      <c r="AD86" s="130">
        <v>0</v>
      </c>
      <c r="AE86" s="129">
        <f t="shared" si="81"/>
        <v>0</v>
      </c>
      <c r="AF86" s="130">
        <v>0</v>
      </c>
      <c r="AG86" s="129">
        <f t="shared" si="82"/>
        <v>0</v>
      </c>
      <c r="AH86" s="130">
        <v>0</v>
      </c>
      <c r="AI86" s="130">
        <f t="shared" si="83"/>
        <v>0</v>
      </c>
      <c r="AJ86" s="130">
        <v>0</v>
      </c>
      <c r="AK86" s="130">
        <f t="shared" si="84"/>
        <v>0</v>
      </c>
      <c r="AL86" s="130">
        <v>0</v>
      </c>
      <c r="AM86" s="130">
        <f t="shared" si="85"/>
        <v>0</v>
      </c>
      <c r="AN86" s="130">
        <v>0</v>
      </c>
      <c r="AO86" s="130">
        <f t="shared" si="86"/>
        <v>0</v>
      </c>
      <c r="AP86" s="130">
        <v>0</v>
      </c>
      <c r="AQ86" s="131">
        <f t="shared" si="87"/>
        <v>0</v>
      </c>
      <c r="AS86" s="75" t="s">
        <v>349</v>
      </c>
    </row>
    <row r="87" spans="1:45" s="74" customFormat="1" ht="30">
      <c r="A87" s="114"/>
      <c r="B87" s="63">
        <v>4</v>
      </c>
      <c r="C87" s="64" t="s">
        <v>348</v>
      </c>
      <c r="D87" s="115">
        <v>4</v>
      </c>
      <c r="E87" s="64" t="s">
        <v>86</v>
      </c>
      <c r="F87" s="116">
        <v>3</v>
      </c>
      <c r="G87" s="66" t="s">
        <v>304</v>
      </c>
      <c r="H87" s="66" t="s">
        <v>302</v>
      </c>
      <c r="I87" s="66" t="s">
        <v>303</v>
      </c>
      <c r="J87" s="33">
        <f t="shared" si="74"/>
        <v>600</v>
      </c>
      <c r="K87" s="68" t="s">
        <v>61</v>
      </c>
      <c r="L87" s="76">
        <v>0.1</v>
      </c>
      <c r="M87" s="67">
        <f t="shared" si="61"/>
        <v>60</v>
      </c>
      <c r="N87" s="67">
        <f t="shared" si="62"/>
        <v>1</v>
      </c>
      <c r="O87" s="36">
        <f t="shared" si="75"/>
        <v>5.3319114902692613E-4</v>
      </c>
      <c r="P87" s="70"/>
      <c r="Q87" s="77">
        <f t="shared" si="89"/>
        <v>50</v>
      </c>
      <c r="R87" s="78">
        <f t="shared" si="88"/>
        <v>5</v>
      </c>
      <c r="S87" s="73"/>
      <c r="T87" s="120">
        <v>0</v>
      </c>
      <c r="U87" s="129">
        <f t="shared" si="76"/>
        <v>0</v>
      </c>
      <c r="V87" s="130">
        <v>600</v>
      </c>
      <c r="W87" s="129">
        <f t="shared" si="77"/>
        <v>60</v>
      </c>
      <c r="X87" s="130">
        <v>0</v>
      </c>
      <c r="Y87" s="129">
        <f t="shared" si="78"/>
        <v>0</v>
      </c>
      <c r="Z87" s="130">
        <v>0</v>
      </c>
      <c r="AA87" s="129">
        <f t="shared" si="79"/>
        <v>0</v>
      </c>
      <c r="AB87" s="130">
        <v>0</v>
      </c>
      <c r="AC87" s="129">
        <f t="shared" si="80"/>
        <v>0</v>
      </c>
      <c r="AD87" s="130">
        <v>0</v>
      </c>
      <c r="AE87" s="129">
        <f t="shared" si="81"/>
        <v>0</v>
      </c>
      <c r="AF87" s="130">
        <v>0</v>
      </c>
      <c r="AG87" s="129">
        <f t="shared" si="82"/>
        <v>0</v>
      </c>
      <c r="AH87" s="130">
        <v>0</v>
      </c>
      <c r="AI87" s="130">
        <f t="shared" si="83"/>
        <v>0</v>
      </c>
      <c r="AJ87" s="130">
        <v>0</v>
      </c>
      <c r="AK87" s="130">
        <f t="shared" si="84"/>
        <v>0</v>
      </c>
      <c r="AL87" s="130">
        <v>0</v>
      </c>
      <c r="AM87" s="130">
        <f t="shared" si="85"/>
        <v>0</v>
      </c>
      <c r="AN87" s="130">
        <v>0</v>
      </c>
      <c r="AO87" s="130">
        <f t="shared" si="86"/>
        <v>0</v>
      </c>
      <c r="AP87" s="130">
        <v>0</v>
      </c>
      <c r="AQ87" s="131">
        <f t="shared" si="87"/>
        <v>0</v>
      </c>
      <c r="AS87" s="75" t="s">
        <v>349</v>
      </c>
    </row>
    <row r="88" spans="1:45" s="74" customFormat="1" ht="45">
      <c r="A88" s="114"/>
      <c r="B88" s="63">
        <v>4</v>
      </c>
      <c r="C88" s="64" t="s">
        <v>348</v>
      </c>
      <c r="D88" s="115">
        <v>4</v>
      </c>
      <c r="E88" s="64" t="s">
        <v>86</v>
      </c>
      <c r="F88" s="116">
        <v>4</v>
      </c>
      <c r="G88" s="66" t="s">
        <v>235</v>
      </c>
      <c r="H88" s="66" t="s">
        <v>233</v>
      </c>
      <c r="I88" s="66" t="s">
        <v>236</v>
      </c>
      <c r="J88" s="33">
        <f t="shared" si="74"/>
        <v>600</v>
      </c>
      <c r="K88" s="68" t="s">
        <v>61</v>
      </c>
      <c r="L88" s="76">
        <v>0.6</v>
      </c>
      <c r="M88" s="67">
        <f>J88*L88</f>
        <v>360</v>
      </c>
      <c r="N88" s="67">
        <f t="shared" si="62"/>
        <v>6</v>
      </c>
      <c r="O88" s="36">
        <f t="shared" si="75"/>
        <v>3.1991468941615568E-3</v>
      </c>
      <c r="P88" s="70"/>
      <c r="Q88" s="77">
        <f>J88/12</f>
        <v>50</v>
      </c>
      <c r="R88" s="78">
        <f>Q88*L88</f>
        <v>30</v>
      </c>
      <c r="S88" s="73"/>
      <c r="T88" s="120">
        <v>0</v>
      </c>
      <c r="U88" s="129">
        <f t="shared" si="76"/>
        <v>0</v>
      </c>
      <c r="V88" s="130">
        <v>0</v>
      </c>
      <c r="W88" s="129">
        <f t="shared" si="77"/>
        <v>0</v>
      </c>
      <c r="X88" s="130">
        <v>0</v>
      </c>
      <c r="Y88" s="129">
        <f t="shared" si="78"/>
        <v>0</v>
      </c>
      <c r="Z88" s="130">
        <v>600</v>
      </c>
      <c r="AA88" s="129">
        <f t="shared" si="79"/>
        <v>360</v>
      </c>
      <c r="AB88" s="130">
        <v>0</v>
      </c>
      <c r="AC88" s="129">
        <f t="shared" si="80"/>
        <v>0</v>
      </c>
      <c r="AD88" s="130">
        <v>0</v>
      </c>
      <c r="AE88" s="129">
        <f t="shared" si="81"/>
        <v>0</v>
      </c>
      <c r="AF88" s="130">
        <v>0</v>
      </c>
      <c r="AG88" s="129">
        <f t="shared" si="82"/>
        <v>0</v>
      </c>
      <c r="AH88" s="130">
        <v>0</v>
      </c>
      <c r="AI88" s="130">
        <f t="shared" si="83"/>
        <v>0</v>
      </c>
      <c r="AJ88" s="130">
        <v>0</v>
      </c>
      <c r="AK88" s="130">
        <f t="shared" si="84"/>
        <v>0</v>
      </c>
      <c r="AL88" s="130">
        <v>0</v>
      </c>
      <c r="AM88" s="130">
        <f t="shared" si="85"/>
        <v>0</v>
      </c>
      <c r="AN88" s="130">
        <v>0</v>
      </c>
      <c r="AO88" s="130">
        <f t="shared" si="86"/>
        <v>0</v>
      </c>
      <c r="AP88" s="130">
        <v>0</v>
      </c>
      <c r="AQ88" s="131">
        <f t="shared" si="87"/>
        <v>0</v>
      </c>
      <c r="AS88" s="75" t="s">
        <v>349</v>
      </c>
    </row>
    <row r="89" spans="1:45" s="74" customFormat="1" ht="45">
      <c r="A89" s="114"/>
      <c r="B89" s="63">
        <v>4</v>
      </c>
      <c r="C89" s="64" t="s">
        <v>348</v>
      </c>
      <c r="D89" s="115">
        <v>4</v>
      </c>
      <c r="E89" s="64" t="s">
        <v>86</v>
      </c>
      <c r="F89" s="116">
        <v>5</v>
      </c>
      <c r="G89" s="66" t="s">
        <v>237</v>
      </c>
      <c r="H89" s="66" t="s">
        <v>233</v>
      </c>
      <c r="I89" s="66" t="s">
        <v>238</v>
      </c>
      <c r="J89" s="33">
        <f t="shared" si="74"/>
        <v>500</v>
      </c>
      <c r="K89" s="68" t="s">
        <v>61</v>
      </c>
      <c r="L89" s="76">
        <v>0.6</v>
      </c>
      <c r="M89" s="67">
        <f>J89*L89</f>
        <v>300</v>
      </c>
      <c r="N89" s="67">
        <f t="shared" si="62"/>
        <v>5</v>
      </c>
      <c r="O89" s="36">
        <f t="shared" si="75"/>
        <v>2.6659557451346309E-3</v>
      </c>
      <c r="P89" s="70"/>
      <c r="Q89" s="77">
        <f>J89/12</f>
        <v>41.666666666666664</v>
      </c>
      <c r="R89" s="78">
        <f>Q89*L89</f>
        <v>24.999999999999996</v>
      </c>
      <c r="S89" s="73"/>
      <c r="T89" s="120">
        <v>0</v>
      </c>
      <c r="U89" s="129">
        <f t="shared" si="76"/>
        <v>0</v>
      </c>
      <c r="V89" s="130">
        <v>0</v>
      </c>
      <c r="W89" s="129">
        <f t="shared" si="77"/>
        <v>0</v>
      </c>
      <c r="X89" s="130">
        <v>0</v>
      </c>
      <c r="Y89" s="129">
        <f t="shared" si="78"/>
        <v>0</v>
      </c>
      <c r="Z89" s="130">
        <v>0</v>
      </c>
      <c r="AA89" s="129">
        <f t="shared" si="79"/>
        <v>0</v>
      </c>
      <c r="AB89" s="130">
        <v>0</v>
      </c>
      <c r="AC89" s="129">
        <f t="shared" si="80"/>
        <v>0</v>
      </c>
      <c r="AD89" s="130">
        <v>0</v>
      </c>
      <c r="AE89" s="129">
        <f t="shared" si="81"/>
        <v>0</v>
      </c>
      <c r="AF89" s="130">
        <v>400</v>
      </c>
      <c r="AG89" s="129">
        <f t="shared" si="82"/>
        <v>240</v>
      </c>
      <c r="AH89" s="130">
        <v>0</v>
      </c>
      <c r="AI89" s="130">
        <f t="shared" si="83"/>
        <v>0</v>
      </c>
      <c r="AJ89" s="130">
        <v>100</v>
      </c>
      <c r="AK89" s="130">
        <f t="shared" si="84"/>
        <v>60</v>
      </c>
      <c r="AL89" s="130">
        <v>0</v>
      </c>
      <c r="AM89" s="130">
        <f t="shared" si="85"/>
        <v>0</v>
      </c>
      <c r="AN89" s="130">
        <v>0</v>
      </c>
      <c r="AO89" s="130">
        <f t="shared" si="86"/>
        <v>0</v>
      </c>
      <c r="AP89" s="130">
        <v>0</v>
      </c>
      <c r="AQ89" s="131">
        <f t="shared" si="87"/>
        <v>0</v>
      </c>
      <c r="AS89" s="75" t="s">
        <v>349</v>
      </c>
    </row>
    <row r="90" spans="1:45" s="74" customFormat="1" ht="45">
      <c r="A90" s="114"/>
      <c r="B90" s="63">
        <v>4</v>
      </c>
      <c r="C90" s="64" t="s">
        <v>348</v>
      </c>
      <c r="D90" s="115">
        <v>4</v>
      </c>
      <c r="E90" s="64" t="s">
        <v>86</v>
      </c>
      <c r="F90" s="116">
        <v>6</v>
      </c>
      <c r="G90" s="66" t="s">
        <v>338</v>
      </c>
      <c r="H90" s="66" t="s">
        <v>62</v>
      </c>
      <c r="I90" s="66" t="s">
        <v>239</v>
      </c>
      <c r="J90" s="33">
        <f t="shared" si="74"/>
        <v>4360</v>
      </c>
      <c r="K90" s="68" t="s">
        <v>229</v>
      </c>
      <c r="L90" s="69">
        <v>0.8</v>
      </c>
      <c r="M90" s="67">
        <f t="shared" si="61"/>
        <v>3488</v>
      </c>
      <c r="N90" s="67">
        <f t="shared" si="62"/>
        <v>58.133333333333333</v>
      </c>
      <c r="O90" s="36">
        <f t="shared" si="75"/>
        <v>3.0996178796765306E-2</v>
      </c>
      <c r="P90" s="70"/>
      <c r="Q90" s="77">
        <f t="shared" si="89"/>
        <v>363.33333333333331</v>
      </c>
      <c r="R90" s="78">
        <f t="shared" si="88"/>
        <v>290.66666666666669</v>
      </c>
      <c r="S90" s="73"/>
      <c r="T90" s="120">
        <v>5</v>
      </c>
      <c r="U90" s="129">
        <f t="shared" si="76"/>
        <v>4</v>
      </c>
      <c r="V90" s="130">
        <v>5</v>
      </c>
      <c r="W90" s="129">
        <f t="shared" si="77"/>
        <v>4</v>
      </c>
      <c r="X90" s="130">
        <v>3300</v>
      </c>
      <c r="Y90" s="129">
        <f t="shared" si="78"/>
        <v>2640</v>
      </c>
      <c r="Z90" s="130">
        <v>500</v>
      </c>
      <c r="AA90" s="129">
        <f t="shared" si="79"/>
        <v>400</v>
      </c>
      <c r="AB90" s="130">
        <v>220</v>
      </c>
      <c r="AC90" s="129">
        <f t="shared" si="80"/>
        <v>176</v>
      </c>
      <c r="AD90" s="130">
        <v>180</v>
      </c>
      <c r="AE90" s="129">
        <f t="shared" si="81"/>
        <v>144</v>
      </c>
      <c r="AF90" s="130">
        <v>80</v>
      </c>
      <c r="AG90" s="129">
        <f t="shared" si="82"/>
        <v>64</v>
      </c>
      <c r="AH90" s="130">
        <v>20</v>
      </c>
      <c r="AI90" s="130">
        <f t="shared" si="83"/>
        <v>16</v>
      </c>
      <c r="AJ90" s="130">
        <v>10</v>
      </c>
      <c r="AK90" s="130">
        <f t="shared" si="84"/>
        <v>8</v>
      </c>
      <c r="AL90" s="130">
        <v>20</v>
      </c>
      <c r="AM90" s="130">
        <f t="shared" si="85"/>
        <v>16</v>
      </c>
      <c r="AN90" s="130">
        <v>10</v>
      </c>
      <c r="AO90" s="130">
        <f t="shared" si="86"/>
        <v>8</v>
      </c>
      <c r="AP90" s="130">
        <v>10</v>
      </c>
      <c r="AQ90" s="131">
        <f t="shared" si="87"/>
        <v>8</v>
      </c>
      <c r="AS90" s="75" t="s">
        <v>349</v>
      </c>
    </row>
    <row r="91" spans="1:45" s="74" customFormat="1" ht="45">
      <c r="A91" s="114"/>
      <c r="B91" s="63">
        <v>4</v>
      </c>
      <c r="C91" s="64" t="s">
        <v>348</v>
      </c>
      <c r="D91" s="115">
        <v>4</v>
      </c>
      <c r="E91" s="64" t="s">
        <v>86</v>
      </c>
      <c r="F91" s="116">
        <v>7</v>
      </c>
      <c r="G91" s="66" t="s">
        <v>339</v>
      </c>
      <c r="H91" s="66" t="s">
        <v>62</v>
      </c>
      <c r="I91" s="66" t="s">
        <v>240</v>
      </c>
      <c r="J91" s="33">
        <f t="shared" si="74"/>
        <v>3635</v>
      </c>
      <c r="K91" s="68" t="s">
        <v>229</v>
      </c>
      <c r="L91" s="69">
        <v>2.5</v>
      </c>
      <c r="M91" s="67">
        <f t="shared" si="61"/>
        <v>9087.5</v>
      </c>
      <c r="N91" s="67">
        <f t="shared" si="62"/>
        <v>151.45833333333334</v>
      </c>
      <c r="O91" s="36">
        <f t="shared" si="75"/>
        <v>8.0756242779703197E-2</v>
      </c>
      <c r="P91" s="70"/>
      <c r="Q91" s="77">
        <f t="shared" si="89"/>
        <v>302.91666666666669</v>
      </c>
      <c r="R91" s="78">
        <f t="shared" si="88"/>
        <v>757.29166666666674</v>
      </c>
      <c r="S91" s="73"/>
      <c r="T91" s="120">
        <v>5</v>
      </c>
      <c r="U91" s="129">
        <f t="shared" si="76"/>
        <v>12.5</v>
      </c>
      <c r="V91" s="130">
        <v>5</v>
      </c>
      <c r="W91" s="129">
        <f t="shared" si="77"/>
        <v>12.5</v>
      </c>
      <c r="X91" s="130">
        <v>5</v>
      </c>
      <c r="Y91" s="129">
        <f t="shared" si="78"/>
        <v>12.5</v>
      </c>
      <c r="Z91" s="130">
        <v>5</v>
      </c>
      <c r="AA91" s="129">
        <f t="shared" si="79"/>
        <v>12.5</v>
      </c>
      <c r="AB91" s="130">
        <v>2700</v>
      </c>
      <c r="AC91" s="129">
        <f t="shared" si="80"/>
        <v>6750</v>
      </c>
      <c r="AD91" s="130">
        <v>600</v>
      </c>
      <c r="AE91" s="129">
        <f t="shared" si="81"/>
        <v>1500</v>
      </c>
      <c r="AF91" s="130">
        <v>150</v>
      </c>
      <c r="AG91" s="129">
        <f t="shared" si="82"/>
        <v>375</v>
      </c>
      <c r="AH91" s="130">
        <v>80</v>
      </c>
      <c r="AI91" s="130">
        <f t="shared" si="83"/>
        <v>200</v>
      </c>
      <c r="AJ91" s="130">
        <v>40</v>
      </c>
      <c r="AK91" s="130">
        <f t="shared" si="84"/>
        <v>100</v>
      </c>
      <c r="AL91" s="130">
        <v>30</v>
      </c>
      <c r="AM91" s="130">
        <f t="shared" si="85"/>
        <v>75</v>
      </c>
      <c r="AN91" s="130">
        <v>10</v>
      </c>
      <c r="AO91" s="130">
        <f t="shared" si="86"/>
        <v>25</v>
      </c>
      <c r="AP91" s="130">
        <v>5</v>
      </c>
      <c r="AQ91" s="131">
        <f t="shared" si="87"/>
        <v>12.5</v>
      </c>
      <c r="AS91" s="75" t="s">
        <v>349</v>
      </c>
    </row>
    <row r="92" spans="1:45" s="74" customFormat="1" ht="45">
      <c r="A92" s="114"/>
      <c r="B92" s="63">
        <v>4</v>
      </c>
      <c r="C92" s="64" t="s">
        <v>348</v>
      </c>
      <c r="D92" s="115">
        <v>4</v>
      </c>
      <c r="E92" s="64" t="s">
        <v>86</v>
      </c>
      <c r="F92" s="116">
        <v>8</v>
      </c>
      <c r="G92" s="66" t="s">
        <v>340</v>
      </c>
      <c r="H92" s="66" t="s">
        <v>62</v>
      </c>
      <c r="I92" s="66" t="s">
        <v>241</v>
      </c>
      <c r="J92" s="33">
        <f t="shared" si="74"/>
        <v>600</v>
      </c>
      <c r="K92" s="68" t="s">
        <v>229</v>
      </c>
      <c r="L92" s="69">
        <v>0.8</v>
      </c>
      <c r="M92" s="67">
        <f t="shared" si="61"/>
        <v>480</v>
      </c>
      <c r="N92" s="67">
        <f t="shared" si="62"/>
        <v>8</v>
      </c>
      <c r="O92" s="36">
        <f t="shared" si="75"/>
        <v>4.2655291922154091E-3</v>
      </c>
      <c r="P92" s="70"/>
      <c r="Q92" s="77">
        <f t="shared" si="89"/>
        <v>50</v>
      </c>
      <c r="R92" s="78">
        <f t="shared" si="88"/>
        <v>40</v>
      </c>
      <c r="S92" s="73"/>
      <c r="T92" s="120">
        <v>0</v>
      </c>
      <c r="U92" s="129">
        <f t="shared" si="76"/>
        <v>0</v>
      </c>
      <c r="V92" s="130">
        <v>0</v>
      </c>
      <c r="W92" s="129">
        <f t="shared" si="77"/>
        <v>0</v>
      </c>
      <c r="X92" s="130">
        <v>0</v>
      </c>
      <c r="Y92" s="129">
        <f t="shared" si="78"/>
        <v>0</v>
      </c>
      <c r="Z92" s="130">
        <v>0</v>
      </c>
      <c r="AA92" s="129">
        <f t="shared" si="79"/>
        <v>0</v>
      </c>
      <c r="AB92" s="130">
        <v>250</v>
      </c>
      <c r="AC92" s="129">
        <f t="shared" si="80"/>
        <v>200</v>
      </c>
      <c r="AD92" s="130">
        <v>250</v>
      </c>
      <c r="AE92" s="129">
        <f t="shared" si="81"/>
        <v>200</v>
      </c>
      <c r="AF92" s="130">
        <v>100</v>
      </c>
      <c r="AG92" s="129">
        <f t="shared" si="82"/>
        <v>80</v>
      </c>
      <c r="AH92" s="130">
        <v>0</v>
      </c>
      <c r="AI92" s="130">
        <f t="shared" si="83"/>
        <v>0</v>
      </c>
      <c r="AJ92" s="130">
        <v>0</v>
      </c>
      <c r="AK92" s="130">
        <f t="shared" si="84"/>
        <v>0</v>
      </c>
      <c r="AL92" s="130">
        <v>0</v>
      </c>
      <c r="AM92" s="130">
        <f t="shared" si="85"/>
        <v>0</v>
      </c>
      <c r="AN92" s="130">
        <v>0</v>
      </c>
      <c r="AO92" s="130">
        <f t="shared" si="86"/>
        <v>0</v>
      </c>
      <c r="AP92" s="130">
        <v>0</v>
      </c>
      <c r="AQ92" s="131">
        <f t="shared" si="87"/>
        <v>0</v>
      </c>
      <c r="AS92" s="75" t="s">
        <v>349</v>
      </c>
    </row>
    <row r="93" spans="1:45" s="74" customFormat="1" ht="45">
      <c r="A93" s="114"/>
      <c r="B93" s="63">
        <v>4</v>
      </c>
      <c r="C93" s="64" t="s">
        <v>348</v>
      </c>
      <c r="D93" s="115">
        <v>4</v>
      </c>
      <c r="E93" s="64" t="s">
        <v>86</v>
      </c>
      <c r="F93" s="116">
        <v>9</v>
      </c>
      <c r="G93" s="66" t="s">
        <v>341</v>
      </c>
      <c r="H93" s="66" t="s">
        <v>62</v>
      </c>
      <c r="I93" s="66" t="s">
        <v>242</v>
      </c>
      <c r="J93" s="33">
        <f t="shared" si="74"/>
        <v>300</v>
      </c>
      <c r="K93" s="68" t="s">
        <v>229</v>
      </c>
      <c r="L93" s="69">
        <v>0.8</v>
      </c>
      <c r="M93" s="67">
        <f t="shared" si="61"/>
        <v>240</v>
      </c>
      <c r="N93" s="67">
        <f t="shared" si="62"/>
        <v>4</v>
      </c>
      <c r="O93" s="36">
        <f t="shared" si="75"/>
        <v>2.1327645961077045E-3</v>
      </c>
      <c r="P93" s="70"/>
      <c r="Q93" s="77">
        <f t="shared" si="89"/>
        <v>25</v>
      </c>
      <c r="R93" s="78">
        <f t="shared" si="88"/>
        <v>20</v>
      </c>
      <c r="S93" s="73"/>
      <c r="T93" s="120">
        <v>0</v>
      </c>
      <c r="U93" s="129">
        <f t="shared" si="76"/>
        <v>0</v>
      </c>
      <c r="V93" s="130">
        <v>0</v>
      </c>
      <c r="W93" s="129">
        <f t="shared" si="77"/>
        <v>0</v>
      </c>
      <c r="X93" s="130">
        <v>0</v>
      </c>
      <c r="Y93" s="129">
        <f t="shared" si="78"/>
        <v>0</v>
      </c>
      <c r="Z93" s="130">
        <v>0</v>
      </c>
      <c r="AA93" s="129">
        <f t="shared" si="79"/>
        <v>0</v>
      </c>
      <c r="AB93" s="130">
        <v>0</v>
      </c>
      <c r="AC93" s="129">
        <f t="shared" si="80"/>
        <v>0</v>
      </c>
      <c r="AD93" s="130">
        <v>0</v>
      </c>
      <c r="AE93" s="129">
        <f t="shared" si="81"/>
        <v>0</v>
      </c>
      <c r="AF93" s="130">
        <v>150</v>
      </c>
      <c r="AG93" s="129">
        <f t="shared" si="82"/>
        <v>120</v>
      </c>
      <c r="AH93" s="130">
        <v>150</v>
      </c>
      <c r="AI93" s="130">
        <f t="shared" si="83"/>
        <v>120</v>
      </c>
      <c r="AJ93" s="130">
        <v>0</v>
      </c>
      <c r="AK93" s="130">
        <f t="shared" si="84"/>
        <v>0</v>
      </c>
      <c r="AL93" s="130">
        <v>0</v>
      </c>
      <c r="AM93" s="130">
        <f t="shared" si="85"/>
        <v>0</v>
      </c>
      <c r="AN93" s="130">
        <v>0</v>
      </c>
      <c r="AO93" s="130">
        <f t="shared" si="86"/>
        <v>0</v>
      </c>
      <c r="AP93" s="130">
        <v>0</v>
      </c>
      <c r="AQ93" s="131">
        <f t="shared" si="87"/>
        <v>0</v>
      </c>
      <c r="AS93" s="75" t="s">
        <v>349</v>
      </c>
    </row>
    <row r="94" spans="1:45" s="74" customFormat="1" ht="45">
      <c r="A94" s="114"/>
      <c r="B94" s="63">
        <v>4</v>
      </c>
      <c r="C94" s="64" t="s">
        <v>348</v>
      </c>
      <c r="D94" s="115">
        <v>4</v>
      </c>
      <c r="E94" s="64" t="s">
        <v>86</v>
      </c>
      <c r="F94" s="116">
        <v>10</v>
      </c>
      <c r="G94" s="66" t="s">
        <v>243</v>
      </c>
      <c r="H94" s="66" t="s">
        <v>244</v>
      </c>
      <c r="I94" s="66" t="s">
        <v>239</v>
      </c>
      <c r="J94" s="33">
        <f t="shared" si="74"/>
        <v>4360</v>
      </c>
      <c r="K94" s="68" t="s">
        <v>229</v>
      </c>
      <c r="L94" s="69">
        <v>0.8</v>
      </c>
      <c r="M94" s="67">
        <f t="shared" si="61"/>
        <v>3488</v>
      </c>
      <c r="N94" s="67">
        <f t="shared" si="62"/>
        <v>58.133333333333333</v>
      </c>
      <c r="O94" s="36">
        <f t="shared" si="75"/>
        <v>3.0996178796765306E-2</v>
      </c>
      <c r="P94" s="70"/>
      <c r="Q94" s="77">
        <f t="shared" si="89"/>
        <v>363.33333333333331</v>
      </c>
      <c r="R94" s="78">
        <f t="shared" si="88"/>
        <v>290.66666666666669</v>
      </c>
      <c r="S94" s="73"/>
      <c r="T94" s="120">
        <v>5</v>
      </c>
      <c r="U94" s="129">
        <f t="shared" si="76"/>
        <v>4</v>
      </c>
      <c r="V94" s="130">
        <v>5</v>
      </c>
      <c r="W94" s="129">
        <f t="shared" si="77"/>
        <v>4</v>
      </c>
      <c r="X94" s="130">
        <v>3300</v>
      </c>
      <c r="Y94" s="129">
        <f t="shared" si="78"/>
        <v>2640</v>
      </c>
      <c r="Z94" s="130">
        <v>500</v>
      </c>
      <c r="AA94" s="129">
        <f t="shared" si="79"/>
        <v>400</v>
      </c>
      <c r="AB94" s="130">
        <v>220</v>
      </c>
      <c r="AC94" s="129">
        <f t="shared" si="80"/>
        <v>176</v>
      </c>
      <c r="AD94" s="130">
        <v>180</v>
      </c>
      <c r="AE94" s="129">
        <f t="shared" si="81"/>
        <v>144</v>
      </c>
      <c r="AF94" s="130">
        <v>80</v>
      </c>
      <c r="AG94" s="129">
        <f t="shared" si="82"/>
        <v>64</v>
      </c>
      <c r="AH94" s="130">
        <v>20</v>
      </c>
      <c r="AI94" s="130">
        <f t="shared" si="83"/>
        <v>16</v>
      </c>
      <c r="AJ94" s="130">
        <v>10</v>
      </c>
      <c r="AK94" s="130">
        <f t="shared" si="84"/>
        <v>8</v>
      </c>
      <c r="AL94" s="130">
        <v>20</v>
      </c>
      <c r="AM94" s="130">
        <f t="shared" si="85"/>
        <v>16</v>
      </c>
      <c r="AN94" s="130">
        <v>10</v>
      </c>
      <c r="AO94" s="130">
        <f t="shared" si="86"/>
        <v>8</v>
      </c>
      <c r="AP94" s="130">
        <v>10</v>
      </c>
      <c r="AQ94" s="131">
        <f t="shared" si="87"/>
        <v>8</v>
      </c>
      <c r="AS94" s="75" t="s">
        <v>349</v>
      </c>
    </row>
    <row r="95" spans="1:45" s="74" customFormat="1" ht="45">
      <c r="A95" s="114"/>
      <c r="B95" s="63">
        <v>4</v>
      </c>
      <c r="C95" s="64" t="s">
        <v>348</v>
      </c>
      <c r="D95" s="115">
        <v>4</v>
      </c>
      <c r="E95" s="64" t="s">
        <v>86</v>
      </c>
      <c r="F95" s="116">
        <v>11</v>
      </c>
      <c r="G95" s="66" t="s">
        <v>245</v>
      </c>
      <c r="H95" s="66" t="s">
        <v>244</v>
      </c>
      <c r="I95" s="66" t="s">
        <v>240</v>
      </c>
      <c r="J95" s="33">
        <f t="shared" si="74"/>
        <v>3635</v>
      </c>
      <c r="K95" s="68" t="s">
        <v>229</v>
      </c>
      <c r="L95" s="69">
        <v>0.8</v>
      </c>
      <c r="M95" s="67">
        <f t="shared" si="61"/>
        <v>2908</v>
      </c>
      <c r="N95" s="67">
        <f t="shared" si="62"/>
        <v>48.466666666666669</v>
      </c>
      <c r="O95" s="36">
        <f t="shared" si="75"/>
        <v>2.5841997689505021E-2</v>
      </c>
      <c r="P95" s="70"/>
      <c r="Q95" s="77">
        <f t="shared" si="89"/>
        <v>302.91666666666669</v>
      </c>
      <c r="R95" s="78">
        <f t="shared" si="88"/>
        <v>242.33333333333337</v>
      </c>
      <c r="S95" s="73"/>
      <c r="T95" s="120">
        <v>5</v>
      </c>
      <c r="U95" s="129">
        <f t="shared" si="76"/>
        <v>4</v>
      </c>
      <c r="V95" s="130">
        <v>5</v>
      </c>
      <c r="W95" s="129">
        <f t="shared" si="77"/>
        <v>4</v>
      </c>
      <c r="X95" s="130">
        <v>5</v>
      </c>
      <c r="Y95" s="129">
        <f t="shared" si="78"/>
        <v>4</v>
      </c>
      <c r="Z95" s="130">
        <v>5</v>
      </c>
      <c r="AA95" s="129">
        <f t="shared" si="79"/>
        <v>4</v>
      </c>
      <c r="AB95" s="130">
        <v>2700</v>
      </c>
      <c r="AC95" s="129">
        <f t="shared" si="80"/>
        <v>2160</v>
      </c>
      <c r="AD95" s="130">
        <v>600</v>
      </c>
      <c r="AE95" s="129">
        <f t="shared" si="81"/>
        <v>480</v>
      </c>
      <c r="AF95" s="130">
        <v>150</v>
      </c>
      <c r="AG95" s="129">
        <f t="shared" si="82"/>
        <v>120</v>
      </c>
      <c r="AH95" s="130">
        <v>80</v>
      </c>
      <c r="AI95" s="130">
        <f t="shared" si="83"/>
        <v>64</v>
      </c>
      <c r="AJ95" s="130">
        <v>40</v>
      </c>
      <c r="AK95" s="130">
        <f t="shared" si="84"/>
        <v>32</v>
      </c>
      <c r="AL95" s="130">
        <v>30</v>
      </c>
      <c r="AM95" s="130">
        <f t="shared" si="85"/>
        <v>24</v>
      </c>
      <c r="AN95" s="130">
        <v>10</v>
      </c>
      <c r="AO95" s="130">
        <f t="shared" si="86"/>
        <v>8</v>
      </c>
      <c r="AP95" s="130">
        <v>5</v>
      </c>
      <c r="AQ95" s="131">
        <f t="shared" si="87"/>
        <v>4</v>
      </c>
      <c r="AS95" s="75" t="s">
        <v>349</v>
      </c>
    </row>
    <row r="96" spans="1:45" s="74" customFormat="1" ht="45" customHeight="1">
      <c r="A96" s="114"/>
      <c r="B96" s="63">
        <v>4</v>
      </c>
      <c r="C96" s="64" t="s">
        <v>348</v>
      </c>
      <c r="D96" s="115">
        <v>4</v>
      </c>
      <c r="E96" s="64" t="s">
        <v>86</v>
      </c>
      <c r="F96" s="116">
        <v>12</v>
      </c>
      <c r="G96" s="66" t="s">
        <v>246</v>
      </c>
      <c r="H96" s="66" t="s">
        <v>247</v>
      </c>
      <c r="I96" s="66" t="s">
        <v>241</v>
      </c>
      <c r="J96" s="33">
        <f t="shared" si="74"/>
        <v>600</v>
      </c>
      <c r="K96" s="68" t="s">
        <v>229</v>
      </c>
      <c r="L96" s="76">
        <v>0.8</v>
      </c>
      <c r="M96" s="67">
        <f>J96*L96</f>
        <v>480</v>
      </c>
      <c r="N96" s="67">
        <f>M96/60</f>
        <v>8</v>
      </c>
      <c r="O96" s="36">
        <f t="shared" si="75"/>
        <v>4.2655291922154091E-3</v>
      </c>
      <c r="P96" s="70"/>
      <c r="Q96" s="77">
        <f>J96/12</f>
        <v>50</v>
      </c>
      <c r="R96" s="78">
        <f>Q96*L96</f>
        <v>40</v>
      </c>
      <c r="S96" s="73"/>
      <c r="T96" s="120">
        <v>0</v>
      </c>
      <c r="U96" s="129">
        <f t="shared" si="76"/>
        <v>0</v>
      </c>
      <c r="V96" s="130">
        <v>0</v>
      </c>
      <c r="W96" s="129">
        <f t="shared" si="77"/>
        <v>0</v>
      </c>
      <c r="X96" s="130">
        <v>0</v>
      </c>
      <c r="Y96" s="129">
        <f t="shared" si="78"/>
        <v>0</v>
      </c>
      <c r="Z96" s="130">
        <v>0</v>
      </c>
      <c r="AA96" s="129">
        <f t="shared" si="79"/>
        <v>0</v>
      </c>
      <c r="AB96" s="130">
        <v>250</v>
      </c>
      <c r="AC96" s="129">
        <f t="shared" si="80"/>
        <v>200</v>
      </c>
      <c r="AD96" s="130">
        <v>250</v>
      </c>
      <c r="AE96" s="129">
        <f t="shared" si="81"/>
        <v>200</v>
      </c>
      <c r="AF96" s="130">
        <v>100</v>
      </c>
      <c r="AG96" s="129">
        <f t="shared" si="82"/>
        <v>80</v>
      </c>
      <c r="AH96" s="130">
        <v>0</v>
      </c>
      <c r="AI96" s="130">
        <f t="shared" si="83"/>
        <v>0</v>
      </c>
      <c r="AJ96" s="130">
        <v>0</v>
      </c>
      <c r="AK96" s="130">
        <f t="shared" si="84"/>
        <v>0</v>
      </c>
      <c r="AL96" s="130">
        <v>0</v>
      </c>
      <c r="AM96" s="130">
        <f t="shared" si="85"/>
        <v>0</v>
      </c>
      <c r="AN96" s="130">
        <v>0</v>
      </c>
      <c r="AO96" s="130">
        <f t="shared" si="86"/>
        <v>0</v>
      </c>
      <c r="AP96" s="130">
        <v>0</v>
      </c>
      <c r="AQ96" s="131">
        <f t="shared" si="87"/>
        <v>0</v>
      </c>
      <c r="AS96" s="75" t="s">
        <v>349</v>
      </c>
    </row>
    <row r="97" spans="1:45" s="74" customFormat="1" ht="45" customHeight="1">
      <c r="A97" s="114"/>
      <c r="B97" s="63">
        <v>4</v>
      </c>
      <c r="C97" s="64" t="s">
        <v>348</v>
      </c>
      <c r="D97" s="115">
        <v>4</v>
      </c>
      <c r="E97" s="64" t="s">
        <v>86</v>
      </c>
      <c r="F97" s="116">
        <v>13</v>
      </c>
      <c r="G97" s="66" t="s">
        <v>248</v>
      </c>
      <c r="H97" s="66" t="s">
        <v>249</v>
      </c>
      <c r="I97" s="66" t="s">
        <v>250</v>
      </c>
      <c r="J97" s="33">
        <f t="shared" si="74"/>
        <v>300</v>
      </c>
      <c r="K97" s="68" t="s">
        <v>229</v>
      </c>
      <c r="L97" s="76">
        <v>0.8</v>
      </c>
      <c r="M97" s="67">
        <f>J97*L97</f>
        <v>240</v>
      </c>
      <c r="N97" s="67">
        <f>M97/60</f>
        <v>4</v>
      </c>
      <c r="O97" s="36">
        <f t="shared" si="75"/>
        <v>2.1327645961077045E-3</v>
      </c>
      <c r="P97" s="70"/>
      <c r="Q97" s="77">
        <f>J97/12</f>
        <v>25</v>
      </c>
      <c r="R97" s="78">
        <f>Q97*L97</f>
        <v>20</v>
      </c>
      <c r="S97" s="73"/>
      <c r="T97" s="120">
        <v>0</v>
      </c>
      <c r="U97" s="129">
        <f t="shared" si="76"/>
        <v>0</v>
      </c>
      <c r="V97" s="130">
        <v>0</v>
      </c>
      <c r="W97" s="129">
        <f t="shared" si="77"/>
        <v>0</v>
      </c>
      <c r="X97" s="130">
        <v>0</v>
      </c>
      <c r="Y97" s="129">
        <f t="shared" si="78"/>
        <v>0</v>
      </c>
      <c r="Z97" s="130">
        <v>0</v>
      </c>
      <c r="AA97" s="129">
        <f t="shared" si="79"/>
        <v>0</v>
      </c>
      <c r="AB97" s="130">
        <v>0</v>
      </c>
      <c r="AC97" s="129">
        <f t="shared" si="80"/>
        <v>0</v>
      </c>
      <c r="AD97" s="130">
        <v>0</v>
      </c>
      <c r="AE97" s="129">
        <f t="shared" si="81"/>
        <v>0</v>
      </c>
      <c r="AF97" s="130">
        <v>150</v>
      </c>
      <c r="AG97" s="129">
        <f t="shared" si="82"/>
        <v>120</v>
      </c>
      <c r="AH97" s="130">
        <v>150</v>
      </c>
      <c r="AI97" s="130">
        <f t="shared" si="83"/>
        <v>120</v>
      </c>
      <c r="AJ97" s="130">
        <v>0</v>
      </c>
      <c r="AK97" s="130">
        <f t="shared" si="84"/>
        <v>0</v>
      </c>
      <c r="AL97" s="130">
        <v>0</v>
      </c>
      <c r="AM97" s="130">
        <f t="shared" si="85"/>
        <v>0</v>
      </c>
      <c r="AN97" s="130">
        <v>0</v>
      </c>
      <c r="AO97" s="130">
        <f t="shared" si="86"/>
        <v>0</v>
      </c>
      <c r="AP97" s="130">
        <v>0</v>
      </c>
      <c r="AQ97" s="131">
        <f t="shared" si="87"/>
        <v>0</v>
      </c>
      <c r="AS97" s="75" t="s">
        <v>349</v>
      </c>
    </row>
    <row r="98" spans="1:45" s="74" customFormat="1" ht="30">
      <c r="A98" s="114"/>
      <c r="B98" s="63">
        <v>4</v>
      </c>
      <c r="C98" s="64" t="s">
        <v>348</v>
      </c>
      <c r="D98" s="115">
        <v>4</v>
      </c>
      <c r="E98" s="64" t="s">
        <v>86</v>
      </c>
      <c r="F98" s="116">
        <v>14</v>
      </c>
      <c r="G98" s="66" t="s">
        <v>251</v>
      </c>
      <c r="H98" s="66" t="s">
        <v>87</v>
      </c>
      <c r="I98" s="66" t="s">
        <v>252</v>
      </c>
      <c r="J98" s="33">
        <f t="shared" si="74"/>
        <v>436</v>
      </c>
      <c r="K98" s="68" t="s">
        <v>229</v>
      </c>
      <c r="L98" s="76">
        <v>6</v>
      </c>
      <c r="M98" s="67">
        <f t="shared" si="61"/>
        <v>2616</v>
      </c>
      <c r="N98" s="67">
        <f>M98/60</f>
        <v>43.6</v>
      </c>
      <c r="O98" s="36">
        <f t="shared" si="75"/>
        <v>2.3247134097573979E-2</v>
      </c>
      <c r="P98" s="70"/>
      <c r="Q98" s="77">
        <f t="shared" si="89"/>
        <v>36.333333333333336</v>
      </c>
      <c r="R98" s="78">
        <f t="shared" si="88"/>
        <v>218</v>
      </c>
      <c r="S98" s="73"/>
      <c r="T98" s="120">
        <f>T90/10</f>
        <v>0.5</v>
      </c>
      <c r="U98" s="129">
        <f t="shared" si="76"/>
        <v>3</v>
      </c>
      <c r="V98" s="130">
        <f>V90/10</f>
        <v>0.5</v>
      </c>
      <c r="W98" s="129">
        <f t="shared" si="77"/>
        <v>3</v>
      </c>
      <c r="X98" s="130">
        <f>X90/10</f>
        <v>330</v>
      </c>
      <c r="Y98" s="129">
        <f t="shared" si="78"/>
        <v>1980</v>
      </c>
      <c r="Z98" s="130">
        <f>Z90/10</f>
        <v>50</v>
      </c>
      <c r="AA98" s="129">
        <f t="shared" si="79"/>
        <v>300</v>
      </c>
      <c r="AB98" s="130">
        <f>AB90/10</f>
        <v>22</v>
      </c>
      <c r="AC98" s="129">
        <f t="shared" si="80"/>
        <v>132</v>
      </c>
      <c r="AD98" s="130">
        <f>AD90/10</f>
        <v>18</v>
      </c>
      <c r="AE98" s="129">
        <f t="shared" si="81"/>
        <v>108</v>
      </c>
      <c r="AF98" s="130">
        <f>AF90/10</f>
        <v>8</v>
      </c>
      <c r="AG98" s="129">
        <f t="shared" si="82"/>
        <v>48</v>
      </c>
      <c r="AH98" s="130">
        <f>AH90/10</f>
        <v>2</v>
      </c>
      <c r="AI98" s="130">
        <f t="shared" si="83"/>
        <v>12</v>
      </c>
      <c r="AJ98" s="130">
        <f>AJ90/10</f>
        <v>1</v>
      </c>
      <c r="AK98" s="130">
        <f t="shared" si="84"/>
        <v>6</v>
      </c>
      <c r="AL98" s="130">
        <f>AL90/10</f>
        <v>2</v>
      </c>
      <c r="AM98" s="130">
        <f t="shared" si="85"/>
        <v>12</v>
      </c>
      <c r="AN98" s="130">
        <f>AN90/10</f>
        <v>1</v>
      </c>
      <c r="AO98" s="130">
        <f t="shared" si="86"/>
        <v>6</v>
      </c>
      <c r="AP98" s="130">
        <f>AP90/10</f>
        <v>1</v>
      </c>
      <c r="AQ98" s="131">
        <f t="shared" si="87"/>
        <v>6</v>
      </c>
      <c r="AS98" s="75" t="s">
        <v>349</v>
      </c>
    </row>
    <row r="99" spans="1:45" s="74" customFormat="1" ht="30">
      <c r="A99" s="114"/>
      <c r="B99" s="63">
        <v>4</v>
      </c>
      <c r="C99" s="64" t="s">
        <v>348</v>
      </c>
      <c r="D99" s="115">
        <v>4</v>
      </c>
      <c r="E99" s="64" t="s">
        <v>86</v>
      </c>
      <c r="F99" s="116">
        <v>15</v>
      </c>
      <c r="G99" s="66" t="s">
        <v>253</v>
      </c>
      <c r="H99" s="66" t="s">
        <v>87</v>
      </c>
      <c r="I99" s="66" t="s">
        <v>252</v>
      </c>
      <c r="J99" s="33">
        <f t="shared" si="74"/>
        <v>363.5</v>
      </c>
      <c r="K99" s="68" t="s">
        <v>229</v>
      </c>
      <c r="L99" s="76">
        <v>6</v>
      </c>
      <c r="M99" s="67">
        <f t="shared" si="61"/>
        <v>2181</v>
      </c>
      <c r="N99" s="67">
        <f>M99/60</f>
        <v>36.35</v>
      </c>
      <c r="O99" s="36">
        <f t="shared" si="75"/>
        <v>1.9381498267128767E-2</v>
      </c>
      <c r="P99" s="70"/>
      <c r="Q99" s="77">
        <f t="shared" si="89"/>
        <v>30.291666666666668</v>
      </c>
      <c r="R99" s="78">
        <f t="shared" si="88"/>
        <v>181.75</v>
      </c>
      <c r="S99" s="73"/>
      <c r="T99" s="120">
        <f>T91/10</f>
        <v>0.5</v>
      </c>
      <c r="U99" s="129">
        <f t="shared" si="76"/>
        <v>3</v>
      </c>
      <c r="V99" s="130">
        <f>V91/10</f>
        <v>0.5</v>
      </c>
      <c r="W99" s="129">
        <f t="shared" si="77"/>
        <v>3</v>
      </c>
      <c r="X99" s="130">
        <f>X91/10</f>
        <v>0.5</v>
      </c>
      <c r="Y99" s="129">
        <f t="shared" si="78"/>
        <v>3</v>
      </c>
      <c r="Z99" s="130">
        <f>Z91/10</f>
        <v>0.5</v>
      </c>
      <c r="AA99" s="129">
        <f t="shared" si="79"/>
        <v>3</v>
      </c>
      <c r="AB99" s="130">
        <f>AB91/10</f>
        <v>270</v>
      </c>
      <c r="AC99" s="129">
        <f t="shared" si="80"/>
        <v>1620</v>
      </c>
      <c r="AD99" s="130">
        <f>AD91/10</f>
        <v>60</v>
      </c>
      <c r="AE99" s="129">
        <f t="shared" si="81"/>
        <v>360</v>
      </c>
      <c r="AF99" s="130">
        <f>AF91/10</f>
        <v>15</v>
      </c>
      <c r="AG99" s="129">
        <f t="shared" si="82"/>
        <v>90</v>
      </c>
      <c r="AH99" s="130">
        <f>AH91/10</f>
        <v>8</v>
      </c>
      <c r="AI99" s="130">
        <f t="shared" si="83"/>
        <v>48</v>
      </c>
      <c r="AJ99" s="130">
        <f>AJ91/10</f>
        <v>4</v>
      </c>
      <c r="AK99" s="130">
        <f t="shared" si="84"/>
        <v>24</v>
      </c>
      <c r="AL99" s="130">
        <f>AL91/10</f>
        <v>3</v>
      </c>
      <c r="AM99" s="130">
        <f t="shared" si="85"/>
        <v>18</v>
      </c>
      <c r="AN99" s="130">
        <f>AN91/10</f>
        <v>1</v>
      </c>
      <c r="AO99" s="130">
        <f t="shared" si="86"/>
        <v>6</v>
      </c>
      <c r="AP99" s="130">
        <f>AP91/10</f>
        <v>0.5</v>
      </c>
      <c r="AQ99" s="131">
        <f t="shared" si="87"/>
        <v>3</v>
      </c>
      <c r="AS99" s="75" t="s">
        <v>349</v>
      </c>
    </row>
    <row r="100" spans="1:45" s="74" customFormat="1" ht="30" customHeight="1">
      <c r="A100" s="114"/>
      <c r="B100" s="63">
        <v>4</v>
      </c>
      <c r="C100" s="64" t="s">
        <v>348</v>
      </c>
      <c r="D100" s="115">
        <v>4</v>
      </c>
      <c r="E100" s="64" t="s">
        <v>86</v>
      </c>
      <c r="F100" s="116">
        <v>16</v>
      </c>
      <c r="G100" s="66" t="s">
        <v>254</v>
      </c>
      <c r="H100" s="66" t="s">
        <v>255</v>
      </c>
      <c r="I100" s="66" t="s">
        <v>252</v>
      </c>
      <c r="J100" s="33">
        <f t="shared" si="74"/>
        <v>60</v>
      </c>
      <c r="K100" s="68" t="s">
        <v>229</v>
      </c>
      <c r="L100" s="76">
        <v>6</v>
      </c>
      <c r="M100" s="67">
        <f t="shared" si="61"/>
        <v>360</v>
      </c>
      <c r="N100" s="67">
        <f t="shared" ref="N100:N112" si="90">M100/60</f>
        <v>6</v>
      </c>
      <c r="O100" s="36">
        <f t="shared" si="75"/>
        <v>3.1991468941615568E-3</v>
      </c>
      <c r="P100" s="70"/>
      <c r="Q100" s="77">
        <f t="shared" si="89"/>
        <v>5</v>
      </c>
      <c r="R100" s="78">
        <f t="shared" si="88"/>
        <v>30</v>
      </c>
      <c r="S100" s="73"/>
      <c r="T100" s="120">
        <f>T92/10</f>
        <v>0</v>
      </c>
      <c r="U100" s="129">
        <f t="shared" si="76"/>
        <v>0</v>
      </c>
      <c r="V100" s="130">
        <f>V92/10</f>
        <v>0</v>
      </c>
      <c r="W100" s="129">
        <f t="shared" si="77"/>
        <v>0</v>
      </c>
      <c r="X100" s="130">
        <f>X92/10</f>
        <v>0</v>
      </c>
      <c r="Y100" s="129">
        <f t="shared" si="78"/>
        <v>0</v>
      </c>
      <c r="Z100" s="130">
        <f>Z92/10</f>
        <v>0</v>
      </c>
      <c r="AA100" s="129">
        <f t="shared" si="79"/>
        <v>0</v>
      </c>
      <c r="AB100" s="130">
        <f>AB92/10</f>
        <v>25</v>
      </c>
      <c r="AC100" s="129">
        <f t="shared" si="80"/>
        <v>150</v>
      </c>
      <c r="AD100" s="130">
        <f>AD92/10</f>
        <v>25</v>
      </c>
      <c r="AE100" s="129">
        <f t="shared" si="81"/>
        <v>150</v>
      </c>
      <c r="AF100" s="130">
        <f>AF92/10</f>
        <v>10</v>
      </c>
      <c r="AG100" s="129">
        <f t="shared" si="82"/>
        <v>60</v>
      </c>
      <c r="AH100" s="130">
        <f>AH92/10</f>
        <v>0</v>
      </c>
      <c r="AI100" s="130">
        <f t="shared" si="83"/>
        <v>0</v>
      </c>
      <c r="AJ100" s="130">
        <f>AJ92/10</f>
        <v>0</v>
      </c>
      <c r="AK100" s="130">
        <f t="shared" si="84"/>
        <v>0</v>
      </c>
      <c r="AL100" s="130">
        <f>AL92/10</f>
        <v>0</v>
      </c>
      <c r="AM100" s="130">
        <f t="shared" si="85"/>
        <v>0</v>
      </c>
      <c r="AN100" s="130">
        <f>AN92/10</f>
        <v>0</v>
      </c>
      <c r="AO100" s="130">
        <f t="shared" si="86"/>
        <v>0</v>
      </c>
      <c r="AP100" s="130">
        <f>AP92/10</f>
        <v>0</v>
      </c>
      <c r="AQ100" s="131">
        <f t="shared" si="87"/>
        <v>0</v>
      </c>
      <c r="AS100" s="75" t="s">
        <v>349</v>
      </c>
    </row>
    <row r="101" spans="1:45" s="74" customFormat="1" ht="30" customHeight="1">
      <c r="A101" s="114"/>
      <c r="B101" s="63">
        <v>4</v>
      </c>
      <c r="C101" s="64" t="s">
        <v>348</v>
      </c>
      <c r="D101" s="115">
        <v>4</v>
      </c>
      <c r="E101" s="64" t="s">
        <v>86</v>
      </c>
      <c r="F101" s="116">
        <v>17</v>
      </c>
      <c r="G101" s="66" t="s">
        <v>256</v>
      </c>
      <c r="H101" s="66" t="s">
        <v>255</v>
      </c>
      <c r="I101" s="66" t="s">
        <v>252</v>
      </c>
      <c r="J101" s="33">
        <f t="shared" si="74"/>
        <v>30</v>
      </c>
      <c r="K101" s="68" t="s">
        <v>229</v>
      </c>
      <c r="L101" s="76">
        <v>6</v>
      </c>
      <c r="M101" s="67">
        <f t="shared" si="61"/>
        <v>180</v>
      </c>
      <c r="N101" s="67">
        <f t="shared" si="90"/>
        <v>3</v>
      </c>
      <c r="O101" s="36">
        <f t="shared" si="75"/>
        <v>1.5995734470807784E-3</v>
      </c>
      <c r="P101" s="70"/>
      <c r="Q101" s="77">
        <f t="shared" si="89"/>
        <v>2.5</v>
      </c>
      <c r="R101" s="78">
        <f t="shared" si="88"/>
        <v>15</v>
      </c>
      <c r="S101" s="73"/>
      <c r="T101" s="120">
        <f>T93/10</f>
        <v>0</v>
      </c>
      <c r="U101" s="129">
        <f t="shared" si="76"/>
        <v>0</v>
      </c>
      <c r="V101" s="130">
        <f>V93/10</f>
        <v>0</v>
      </c>
      <c r="W101" s="129">
        <f t="shared" si="77"/>
        <v>0</v>
      </c>
      <c r="X101" s="130">
        <f>X93/10</f>
        <v>0</v>
      </c>
      <c r="Y101" s="129">
        <f t="shared" si="78"/>
        <v>0</v>
      </c>
      <c r="Z101" s="130">
        <f>Z93/10</f>
        <v>0</v>
      </c>
      <c r="AA101" s="129">
        <f t="shared" si="79"/>
        <v>0</v>
      </c>
      <c r="AB101" s="130">
        <f>AB93/10</f>
        <v>0</v>
      </c>
      <c r="AC101" s="129">
        <f t="shared" si="80"/>
        <v>0</v>
      </c>
      <c r="AD101" s="130">
        <f>AD93/10</f>
        <v>0</v>
      </c>
      <c r="AE101" s="129">
        <f t="shared" si="81"/>
        <v>0</v>
      </c>
      <c r="AF101" s="130">
        <f>AF93/10</f>
        <v>15</v>
      </c>
      <c r="AG101" s="129">
        <f t="shared" si="82"/>
        <v>90</v>
      </c>
      <c r="AH101" s="130">
        <f>AH93/10</f>
        <v>15</v>
      </c>
      <c r="AI101" s="130">
        <f t="shared" si="83"/>
        <v>90</v>
      </c>
      <c r="AJ101" s="130">
        <f>AJ93/10</f>
        <v>0</v>
      </c>
      <c r="AK101" s="130">
        <f t="shared" si="84"/>
        <v>0</v>
      </c>
      <c r="AL101" s="130">
        <f>AL93/10</f>
        <v>0</v>
      </c>
      <c r="AM101" s="130">
        <f t="shared" si="85"/>
        <v>0</v>
      </c>
      <c r="AN101" s="130">
        <f>AN93/10</f>
        <v>0</v>
      </c>
      <c r="AO101" s="130">
        <f t="shared" si="86"/>
        <v>0</v>
      </c>
      <c r="AP101" s="130">
        <f>AP93/10</f>
        <v>0</v>
      </c>
      <c r="AQ101" s="131">
        <f t="shared" si="87"/>
        <v>0</v>
      </c>
      <c r="AS101" s="75" t="s">
        <v>349</v>
      </c>
    </row>
    <row r="102" spans="1:45" s="74" customFormat="1">
      <c r="A102" s="114"/>
      <c r="B102" s="63">
        <v>4</v>
      </c>
      <c r="C102" s="64" t="s">
        <v>348</v>
      </c>
      <c r="D102" s="115">
        <v>4</v>
      </c>
      <c r="E102" s="64" t="s">
        <v>86</v>
      </c>
      <c r="F102" s="116">
        <v>18</v>
      </c>
      <c r="G102" s="66" t="s">
        <v>88</v>
      </c>
      <c r="H102" s="66" t="s">
        <v>89</v>
      </c>
      <c r="I102" s="66" t="s">
        <v>239</v>
      </c>
      <c r="J102" s="33">
        <f t="shared" si="74"/>
        <v>4360</v>
      </c>
      <c r="K102" s="68" t="s">
        <v>229</v>
      </c>
      <c r="L102" s="76">
        <v>0.5</v>
      </c>
      <c r="M102" s="67">
        <f t="shared" si="61"/>
        <v>2180</v>
      </c>
      <c r="N102" s="67">
        <f t="shared" si="90"/>
        <v>36.333333333333336</v>
      </c>
      <c r="O102" s="36">
        <f t="shared" si="75"/>
        <v>1.937261174797832E-2</v>
      </c>
      <c r="P102" s="70"/>
      <c r="Q102" s="77">
        <f t="shared" si="89"/>
        <v>363.33333333333331</v>
      </c>
      <c r="R102" s="78">
        <f t="shared" si="88"/>
        <v>181.66666666666666</v>
      </c>
      <c r="S102" s="73"/>
      <c r="T102" s="120">
        <v>5</v>
      </c>
      <c r="U102" s="129">
        <f t="shared" si="76"/>
        <v>2.5</v>
      </c>
      <c r="V102" s="130">
        <v>5</v>
      </c>
      <c r="W102" s="129">
        <f t="shared" si="77"/>
        <v>2.5</v>
      </c>
      <c r="X102" s="130">
        <v>3300</v>
      </c>
      <c r="Y102" s="129">
        <f t="shared" si="78"/>
        <v>1650</v>
      </c>
      <c r="Z102" s="130">
        <v>500</v>
      </c>
      <c r="AA102" s="129">
        <f t="shared" si="79"/>
        <v>250</v>
      </c>
      <c r="AB102" s="130">
        <v>220</v>
      </c>
      <c r="AC102" s="129">
        <f t="shared" si="80"/>
        <v>110</v>
      </c>
      <c r="AD102" s="130">
        <v>180</v>
      </c>
      <c r="AE102" s="129">
        <f t="shared" si="81"/>
        <v>90</v>
      </c>
      <c r="AF102" s="130">
        <v>80</v>
      </c>
      <c r="AG102" s="129">
        <f t="shared" si="82"/>
        <v>40</v>
      </c>
      <c r="AH102" s="130">
        <v>20</v>
      </c>
      <c r="AI102" s="130">
        <f t="shared" si="83"/>
        <v>10</v>
      </c>
      <c r="AJ102" s="130">
        <v>10</v>
      </c>
      <c r="AK102" s="130">
        <f t="shared" si="84"/>
        <v>5</v>
      </c>
      <c r="AL102" s="130">
        <v>20</v>
      </c>
      <c r="AM102" s="130">
        <f t="shared" si="85"/>
        <v>10</v>
      </c>
      <c r="AN102" s="130">
        <v>10</v>
      </c>
      <c r="AO102" s="130">
        <f t="shared" si="86"/>
        <v>5</v>
      </c>
      <c r="AP102" s="130">
        <v>10</v>
      </c>
      <c r="AQ102" s="131">
        <f t="shared" si="87"/>
        <v>5</v>
      </c>
      <c r="AS102" s="75" t="s">
        <v>349</v>
      </c>
    </row>
    <row r="103" spans="1:45" s="74" customFormat="1" ht="60">
      <c r="A103" s="114"/>
      <c r="B103" s="63">
        <v>4</v>
      </c>
      <c r="C103" s="64" t="s">
        <v>348</v>
      </c>
      <c r="D103" s="115">
        <v>4</v>
      </c>
      <c r="E103" s="64" t="s">
        <v>86</v>
      </c>
      <c r="F103" s="116">
        <v>19</v>
      </c>
      <c r="G103" s="66" t="s">
        <v>90</v>
      </c>
      <c r="H103" s="66" t="s">
        <v>91</v>
      </c>
      <c r="I103" s="66" t="s">
        <v>240</v>
      </c>
      <c r="J103" s="33">
        <f t="shared" si="74"/>
        <v>3640</v>
      </c>
      <c r="K103" s="68" t="s">
        <v>229</v>
      </c>
      <c r="L103" s="76">
        <v>4.5</v>
      </c>
      <c r="M103" s="67">
        <f t="shared" si="61"/>
        <v>16380</v>
      </c>
      <c r="N103" s="67">
        <f t="shared" si="90"/>
        <v>273</v>
      </c>
      <c r="O103" s="36">
        <f t="shared" si="75"/>
        <v>0.14556118368435084</v>
      </c>
      <c r="P103" s="70"/>
      <c r="Q103" s="77">
        <f>J103/12</f>
        <v>303.33333333333331</v>
      </c>
      <c r="R103" s="78">
        <f t="shared" si="88"/>
        <v>1365</v>
      </c>
      <c r="S103" s="73"/>
      <c r="T103" s="120">
        <v>5</v>
      </c>
      <c r="U103" s="129">
        <f t="shared" si="76"/>
        <v>22.5</v>
      </c>
      <c r="V103" s="130">
        <v>5</v>
      </c>
      <c r="W103" s="129">
        <f t="shared" si="77"/>
        <v>22.5</v>
      </c>
      <c r="X103" s="130">
        <v>5</v>
      </c>
      <c r="Y103" s="129">
        <f t="shared" si="78"/>
        <v>22.5</v>
      </c>
      <c r="Z103" s="130">
        <v>5</v>
      </c>
      <c r="AA103" s="129">
        <f t="shared" si="79"/>
        <v>22.5</v>
      </c>
      <c r="AB103" s="132">
        <v>5</v>
      </c>
      <c r="AC103" s="129">
        <f t="shared" si="80"/>
        <v>22.5</v>
      </c>
      <c r="AD103" s="132">
        <v>3300</v>
      </c>
      <c r="AE103" s="129">
        <f t="shared" si="81"/>
        <v>14850</v>
      </c>
      <c r="AF103" s="130">
        <v>150</v>
      </c>
      <c r="AG103" s="129">
        <f t="shared" si="82"/>
        <v>675</v>
      </c>
      <c r="AH103" s="130">
        <v>80</v>
      </c>
      <c r="AI103" s="130">
        <f t="shared" si="83"/>
        <v>360</v>
      </c>
      <c r="AJ103" s="130">
        <v>40</v>
      </c>
      <c r="AK103" s="130">
        <f t="shared" si="84"/>
        <v>180</v>
      </c>
      <c r="AL103" s="130">
        <v>30</v>
      </c>
      <c r="AM103" s="130">
        <f t="shared" si="85"/>
        <v>135</v>
      </c>
      <c r="AN103" s="130">
        <v>10</v>
      </c>
      <c r="AO103" s="130">
        <f t="shared" si="86"/>
        <v>45</v>
      </c>
      <c r="AP103" s="130">
        <v>5</v>
      </c>
      <c r="AQ103" s="131">
        <f t="shared" si="87"/>
        <v>22.5</v>
      </c>
      <c r="AS103" s="75" t="s">
        <v>349</v>
      </c>
    </row>
    <row r="104" spans="1:45" s="74" customFormat="1" ht="45" customHeight="1">
      <c r="A104" s="114"/>
      <c r="B104" s="63">
        <v>4</v>
      </c>
      <c r="C104" s="64" t="s">
        <v>348</v>
      </c>
      <c r="D104" s="115">
        <v>4</v>
      </c>
      <c r="E104" s="64" t="s">
        <v>86</v>
      </c>
      <c r="F104" s="116">
        <v>20</v>
      </c>
      <c r="G104" s="66" t="s">
        <v>257</v>
      </c>
      <c r="H104" s="66" t="s">
        <v>258</v>
      </c>
      <c r="I104" s="66" t="s">
        <v>259</v>
      </c>
      <c r="J104" s="33">
        <f t="shared" si="74"/>
        <v>300</v>
      </c>
      <c r="K104" s="68" t="s">
        <v>229</v>
      </c>
      <c r="L104" s="76">
        <v>4.5</v>
      </c>
      <c r="M104" s="67">
        <f>J104*L104</f>
        <v>1350</v>
      </c>
      <c r="N104" s="67">
        <f t="shared" si="90"/>
        <v>22.5</v>
      </c>
      <c r="O104" s="36">
        <f t="shared" si="75"/>
        <v>1.1996800853105838E-2</v>
      </c>
      <c r="P104" s="70"/>
      <c r="Q104" s="77">
        <f>J104/12</f>
        <v>25</v>
      </c>
      <c r="R104" s="78">
        <f>Q104*L104</f>
        <v>112.5</v>
      </c>
      <c r="S104" s="73"/>
      <c r="T104" s="120">
        <v>0</v>
      </c>
      <c r="U104" s="129">
        <f t="shared" si="76"/>
        <v>0</v>
      </c>
      <c r="V104" s="130">
        <v>0</v>
      </c>
      <c r="W104" s="129">
        <f t="shared" si="77"/>
        <v>0</v>
      </c>
      <c r="X104" s="130">
        <v>0</v>
      </c>
      <c r="Y104" s="129">
        <f t="shared" si="78"/>
        <v>0</v>
      </c>
      <c r="Z104" s="130">
        <v>0</v>
      </c>
      <c r="AA104" s="129">
        <f t="shared" si="79"/>
        <v>0</v>
      </c>
      <c r="AB104" s="130">
        <v>0</v>
      </c>
      <c r="AC104" s="129">
        <f t="shared" si="80"/>
        <v>0</v>
      </c>
      <c r="AD104" s="130">
        <v>0</v>
      </c>
      <c r="AE104" s="129">
        <f t="shared" si="81"/>
        <v>0</v>
      </c>
      <c r="AF104" s="130">
        <v>150</v>
      </c>
      <c r="AG104" s="129">
        <f t="shared" si="82"/>
        <v>675</v>
      </c>
      <c r="AH104" s="130">
        <v>150</v>
      </c>
      <c r="AI104" s="130">
        <f t="shared" si="83"/>
        <v>675</v>
      </c>
      <c r="AJ104" s="130">
        <v>0</v>
      </c>
      <c r="AK104" s="130">
        <f t="shared" si="84"/>
        <v>0</v>
      </c>
      <c r="AL104" s="130">
        <v>0</v>
      </c>
      <c r="AM104" s="130">
        <f t="shared" si="85"/>
        <v>0</v>
      </c>
      <c r="AN104" s="130">
        <v>0</v>
      </c>
      <c r="AO104" s="130">
        <f t="shared" si="86"/>
        <v>0</v>
      </c>
      <c r="AP104" s="130">
        <v>0</v>
      </c>
      <c r="AQ104" s="131">
        <f t="shared" si="87"/>
        <v>0</v>
      </c>
      <c r="AS104" s="75" t="s">
        <v>349</v>
      </c>
    </row>
    <row r="105" spans="1:45" s="74" customFormat="1" ht="75">
      <c r="A105" s="114"/>
      <c r="B105" s="63">
        <v>4</v>
      </c>
      <c r="C105" s="64" t="s">
        <v>348</v>
      </c>
      <c r="D105" s="115">
        <v>2</v>
      </c>
      <c r="E105" s="64" t="s">
        <v>84</v>
      </c>
      <c r="F105" s="116">
        <v>21</v>
      </c>
      <c r="G105" s="65" t="s">
        <v>260</v>
      </c>
      <c r="H105" s="66" t="s">
        <v>147</v>
      </c>
      <c r="I105" s="66" t="s">
        <v>149</v>
      </c>
      <c r="J105" s="33">
        <f t="shared" si="74"/>
        <v>3000</v>
      </c>
      <c r="K105" s="68" t="s">
        <v>61</v>
      </c>
      <c r="L105" s="69">
        <v>0.5</v>
      </c>
      <c r="M105" s="67">
        <f>J105*L105</f>
        <v>1500</v>
      </c>
      <c r="N105" s="67">
        <f>M105/60</f>
        <v>25</v>
      </c>
      <c r="O105" s="36">
        <f t="shared" si="75"/>
        <v>1.3329778725673154E-2</v>
      </c>
      <c r="P105" s="70"/>
      <c r="Q105" s="77">
        <f>J105/12</f>
        <v>250</v>
      </c>
      <c r="R105" s="78">
        <f>Q105*L105</f>
        <v>125</v>
      </c>
      <c r="S105" s="73"/>
      <c r="T105" s="120">
        <v>0</v>
      </c>
      <c r="U105" s="129">
        <f t="shared" si="76"/>
        <v>0</v>
      </c>
      <c r="V105" s="130">
        <v>0</v>
      </c>
      <c r="W105" s="129">
        <f t="shared" si="77"/>
        <v>0</v>
      </c>
      <c r="X105" s="130">
        <v>0</v>
      </c>
      <c r="Y105" s="129">
        <f t="shared" si="78"/>
        <v>0</v>
      </c>
      <c r="Z105" s="130">
        <v>0</v>
      </c>
      <c r="AA105" s="129">
        <f t="shared" si="79"/>
        <v>0</v>
      </c>
      <c r="AB105" s="130">
        <v>0</v>
      </c>
      <c r="AC105" s="129">
        <f t="shared" si="80"/>
        <v>0</v>
      </c>
      <c r="AD105" s="130">
        <v>0</v>
      </c>
      <c r="AE105" s="129">
        <f t="shared" si="81"/>
        <v>0</v>
      </c>
      <c r="AF105" s="130">
        <v>3000</v>
      </c>
      <c r="AG105" s="129">
        <f t="shared" si="82"/>
        <v>1500</v>
      </c>
      <c r="AH105" s="130">
        <v>0</v>
      </c>
      <c r="AI105" s="130">
        <f t="shared" si="83"/>
        <v>0</v>
      </c>
      <c r="AJ105" s="130">
        <v>0</v>
      </c>
      <c r="AK105" s="130">
        <f t="shared" si="84"/>
        <v>0</v>
      </c>
      <c r="AL105" s="130">
        <v>0</v>
      </c>
      <c r="AM105" s="130">
        <f t="shared" si="85"/>
        <v>0</v>
      </c>
      <c r="AN105" s="130">
        <v>0</v>
      </c>
      <c r="AO105" s="130">
        <f t="shared" si="86"/>
        <v>0</v>
      </c>
      <c r="AP105" s="130">
        <v>0</v>
      </c>
      <c r="AQ105" s="131">
        <f t="shared" si="87"/>
        <v>0</v>
      </c>
      <c r="AS105" s="75" t="s">
        <v>349</v>
      </c>
    </row>
    <row r="106" spans="1:45" s="74" customFormat="1" ht="30">
      <c r="A106" s="114"/>
      <c r="B106" s="63">
        <v>4</v>
      </c>
      <c r="C106" s="64" t="s">
        <v>348</v>
      </c>
      <c r="D106" s="115">
        <v>4</v>
      </c>
      <c r="E106" s="64" t="s">
        <v>86</v>
      </c>
      <c r="F106" s="116">
        <v>22</v>
      </c>
      <c r="G106" s="66" t="s">
        <v>261</v>
      </c>
      <c r="H106" s="66" t="s">
        <v>82</v>
      </c>
      <c r="I106" s="66"/>
      <c r="J106" s="33">
        <f t="shared" si="74"/>
        <v>4360</v>
      </c>
      <c r="K106" s="68" t="s">
        <v>61</v>
      </c>
      <c r="L106" s="76">
        <v>0.1</v>
      </c>
      <c r="M106" s="67">
        <f t="shared" si="61"/>
        <v>436</v>
      </c>
      <c r="N106" s="67">
        <f t="shared" si="90"/>
        <v>7.2666666666666666</v>
      </c>
      <c r="O106" s="36">
        <f t="shared" si="75"/>
        <v>3.8745223495956632E-3</v>
      </c>
      <c r="P106" s="70"/>
      <c r="Q106" s="77">
        <f t="shared" si="89"/>
        <v>363.33333333333331</v>
      </c>
      <c r="R106" s="78">
        <f t="shared" si="88"/>
        <v>36.333333333333336</v>
      </c>
      <c r="S106" s="73"/>
      <c r="T106" s="120">
        <v>10</v>
      </c>
      <c r="U106" s="129">
        <f t="shared" si="76"/>
        <v>1</v>
      </c>
      <c r="V106" s="129">
        <v>5</v>
      </c>
      <c r="W106" s="129">
        <f t="shared" si="77"/>
        <v>0.5</v>
      </c>
      <c r="X106" s="130">
        <v>5</v>
      </c>
      <c r="Y106" s="129">
        <f t="shared" si="78"/>
        <v>0.5</v>
      </c>
      <c r="Z106" s="130">
        <v>3300</v>
      </c>
      <c r="AA106" s="129">
        <f t="shared" si="79"/>
        <v>330</v>
      </c>
      <c r="AB106" s="130">
        <v>500</v>
      </c>
      <c r="AC106" s="129">
        <f t="shared" si="80"/>
        <v>50</v>
      </c>
      <c r="AD106" s="130">
        <v>220</v>
      </c>
      <c r="AE106" s="129">
        <f t="shared" si="81"/>
        <v>22</v>
      </c>
      <c r="AF106" s="130">
        <v>180</v>
      </c>
      <c r="AG106" s="129">
        <f t="shared" si="82"/>
        <v>18</v>
      </c>
      <c r="AH106" s="130">
        <v>80</v>
      </c>
      <c r="AI106" s="130">
        <f t="shared" si="83"/>
        <v>8</v>
      </c>
      <c r="AJ106" s="130">
        <v>20</v>
      </c>
      <c r="AK106" s="130">
        <f t="shared" si="84"/>
        <v>2</v>
      </c>
      <c r="AL106" s="130">
        <v>10</v>
      </c>
      <c r="AM106" s="130">
        <f t="shared" si="85"/>
        <v>1</v>
      </c>
      <c r="AN106" s="130">
        <v>20</v>
      </c>
      <c r="AO106" s="130">
        <f t="shared" si="86"/>
        <v>2</v>
      </c>
      <c r="AP106" s="130">
        <v>10</v>
      </c>
      <c r="AQ106" s="131">
        <f t="shared" si="87"/>
        <v>1</v>
      </c>
      <c r="AS106" s="75" t="s">
        <v>349</v>
      </c>
    </row>
    <row r="107" spans="1:45" s="74" customFormat="1" ht="30">
      <c r="A107" s="114"/>
      <c r="B107" s="63">
        <v>4</v>
      </c>
      <c r="C107" s="64" t="s">
        <v>348</v>
      </c>
      <c r="D107" s="115">
        <v>4</v>
      </c>
      <c r="E107" s="64" t="s">
        <v>86</v>
      </c>
      <c r="F107" s="116">
        <v>23</v>
      </c>
      <c r="G107" s="66" t="s">
        <v>262</v>
      </c>
      <c r="H107" s="66" t="s">
        <v>82</v>
      </c>
      <c r="I107" s="66"/>
      <c r="J107" s="33">
        <f t="shared" si="74"/>
        <v>3640</v>
      </c>
      <c r="K107" s="68" t="s">
        <v>61</v>
      </c>
      <c r="L107" s="76">
        <v>0.1</v>
      </c>
      <c r="M107" s="67">
        <f t="shared" si="61"/>
        <v>364</v>
      </c>
      <c r="N107" s="67">
        <f t="shared" si="90"/>
        <v>6.0666666666666664</v>
      </c>
      <c r="O107" s="36">
        <f t="shared" si="75"/>
        <v>3.234692970763352E-3</v>
      </c>
      <c r="P107" s="70"/>
      <c r="Q107" s="77">
        <f t="shared" si="89"/>
        <v>303.33333333333331</v>
      </c>
      <c r="R107" s="78">
        <f t="shared" si="88"/>
        <v>30.333333333333332</v>
      </c>
      <c r="S107" s="73"/>
      <c r="T107" s="120">
        <v>5</v>
      </c>
      <c r="U107" s="129">
        <f t="shared" si="76"/>
        <v>0.5</v>
      </c>
      <c r="V107" s="129">
        <v>5</v>
      </c>
      <c r="W107" s="129">
        <f t="shared" si="77"/>
        <v>0.5</v>
      </c>
      <c r="X107" s="130">
        <v>5</v>
      </c>
      <c r="Y107" s="129">
        <f t="shared" si="78"/>
        <v>0.5</v>
      </c>
      <c r="Z107" s="130">
        <v>5</v>
      </c>
      <c r="AA107" s="129">
        <f t="shared" si="79"/>
        <v>0.5</v>
      </c>
      <c r="AB107" s="130">
        <v>5</v>
      </c>
      <c r="AC107" s="129">
        <f t="shared" si="80"/>
        <v>0.5</v>
      </c>
      <c r="AD107" s="132">
        <v>5</v>
      </c>
      <c r="AE107" s="133">
        <f t="shared" si="81"/>
        <v>0.5</v>
      </c>
      <c r="AF107" s="132">
        <v>3300</v>
      </c>
      <c r="AG107" s="133">
        <f t="shared" si="82"/>
        <v>330</v>
      </c>
      <c r="AH107" s="130">
        <v>150</v>
      </c>
      <c r="AI107" s="130">
        <f t="shared" si="83"/>
        <v>15</v>
      </c>
      <c r="AJ107" s="130">
        <v>80</v>
      </c>
      <c r="AK107" s="130">
        <f t="shared" si="84"/>
        <v>8</v>
      </c>
      <c r="AL107" s="130">
        <v>40</v>
      </c>
      <c r="AM107" s="130">
        <f t="shared" si="85"/>
        <v>4</v>
      </c>
      <c r="AN107" s="130">
        <v>30</v>
      </c>
      <c r="AO107" s="130">
        <f t="shared" si="86"/>
        <v>3</v>
      </c>
      <c r="AP107" s="130">
        <v>10</v>
      </c>
      <c r="AQ107" s="131">
        <f t="shared" si="87"/>
        <v>1</v>
      </c>
      <c r="AS107" s="75" t="s">
        <v>349</v>
      </c>
    </row>
    <row r="108" spans="1:45" s="74" customFormat="1" ht="30" customHeight="1">
      <c r="A108" s="114"/>
      <c r="B108" s="63">
        <v>4</v>
      </c>
      <c r="C108" s="64" t="s">
        <v>348</v>
      </c>
      <c r="D108" s="115">
        <v>4</v>
      </c>
      <c r="E108" s="64" t="s">
        <v>86</v>
      </c>
      <c r="F108" s="116">
        <v>24</v>
      </c>
      <c r="G108" s="66" t="s">
        <v>263</v>
      </c>
      <c r="H108" s="66" t="s">
        <v>82</v>
      </c>
      <c r="I108" s="66"/>
      <c r="J108" s="33">
        <f t="shared" si="74"/>
        <v>300</v>
      </c>
      <c r="K108" s="68" t="s">
        <v>61</v>
      </c>
      <c r="L108" s="76">
        <v>0.1</v>
      </c>
      <c r="M108" s="67">
        <f>J108*L108</f>
        <v>30</v>
      </c>
      <c r="N108" s="67">
        <f t="shared" si="90"/>
        <v>0.5</v>
      </c>
      <c r="O108" s="36">
        <f t="shared" si="75"/>
        <v>2.6659557451346307E-4</v>
      </c>
      <c r="P108" s="70"/>
      <c r="Q108" s="77">
        <f>J108/12</f>
        <v>25</v>
      </c>
      <c r="R108" s="78">
        <f>Q108*L108</f>
        <v>2.5</v>
      </c>
      <c r="S108" s="73"/>
      <c r="T108" s="120">
        <v>0</v>
      </c>
      <c r="U108" s="129">
        <f t="shared" si="76"/>
        <v>0</v>
      </c>
      <c r="V108" s="129">
        <v>0</v>
      </c>
      <c r="W108" s="129">
        <f t="shared" si="77"/>
        <v>0</v>
      </c>
      <c r="X108" s="130">
        <v>0</v>
      </c>
      <c r="Y108" s="129">
        <f t="shared" si="78"/>
        <v>0</v>
      </c>
      <c r="Z108" s="130">
        <v>0</v>
      </c>
      <c r="AA108" s="129">
        <f t="shared" si="79"/>
        <v>0</v>
      </c>
      <c r="AB108" s="130">
        <v>0</v>
      </c>
      <c r="AC108" s="129">
        <f t="shared" si="80"/>
        <v>0</v>
      </c>
      <c r="AD108" s="130">
        <v>0</v>
      </c>
      <c r="AE108" s="129">
        <f t="shared" si="81"/>
        <v>0</v>
      </c>
      <c r="AF108" s="130">
        <v>0</v>
      </c>
      <c r="AG108" s="129">
        <f t="shared" si="82"/>
        <v>0</v>
      </c>
      <c r="AH108" s="130">
        <v>150</v>
      </c>
      <c r="AI108" s="130">
        <f t="shared" si="83"/>
        <v>15</v>
      </c>
      <c r="AJ108" s="130">
        <v>150</v>
      </c>
      <c r="AK108" s="130">
        <f t="shared" si="84"/>
        <v>15</v>
      </c>
      <c r="AL108" s="130">
        <v>0</v>
      </c>
      <c r="AM108" s="130">
        <f t="shared" si="85"/>
        <v>0</v>
      </c>
      <c r="AN108" s="130">
        <v>0</v>
      </c>
      <c r="AO108" s="130">
        <f t="shared" si="86"/>
        <v>0</v>
      </c>
      <c r="AP108" s="130">
        <v>0</v>
      </c>
      <c r="AQ108" s="131">
        <f t="shared" si="87"/>
        <v>0</v>
      </c>
      <c r="AS108" s="75" t="s">
        <v>349</v>
      </c>
    </row>
    <row r="109" spans="1:45" s="74" customFormat="1" ht="30" customHeight="1">
      <c r="A109" s="114"/>
      <c r="B109" s="63">
        <v>4</v>
      </c>
      <c r="C109" s="64" t="s">
        <v>348</v>
      </c>
      <c r="D109" s="115">
        <v>4</v>
      </c>
      <c r="E109" s="64" t="s">
        <v>86</v>
      </c>
      <c r="F109" s="116">
        <v>25</v>
      </c>
      <c r="G109" s="66" t="s">
        <v>264</v>
      </c>
      <c r="H109" s="66" t="s">
        <v>265</v>
      </c>
      <c r="I109" s="66"/>
      <c r="J109" s="33">
        <f t="shared" si="74"/>
        <v>4360</v>
      </c>
      <c r="K109" s="68" t="s">
        <v>61</v>
      </c>
      <c r="L109" s="76">
        <v>0.5</v>
      </c>
      <c r="M109" s="67">
        <f>J109*L109</f>
        <v>2180</v>
      </c>
      <c r="N109" s="67">
        <f t="shared" si="90"/>
        <v>36.333333333333336</v>
      </c>
      <c r="O109" s="36">
        <f t="shared" si="75"/>
        <v>1.937261174797832E-2</v>
      </c>
      <c r="P109" s="70"/>
      <c r="Q109" s="77">
        <f>J109/12</f>
        <v>363.33333333333331</v>
      </c>
      <c r="R109" s="78">
        <f>Q109*L109</f>
        <v>181.66666666666666</v>
      </c>
      <c r="S109" s="73"/>
      <c r="T109" s="120">
        <v>10</v>
      </c>
      <c r="U109" s="129">
        <f t="shared" si="76"/>
        <v>5</v>
      </c>
      <c r="V109" s="129">
        <v>5</v>
      </c>
      <c r="W109" s="129">
        <f t="shared" si="77"/>
        <v>2.5</v>
      </c>
      <c r="X109" s="130">
        <v>5</v>
      </c>
      <c r="Y109" s="129">
        <f t="shared" si="78"/>
        <v>2.5</v>
      </c>
      <c r="Z109" s="130">
        <v>3300</v>
      </c>
      <c r="AA109" s="129">
        <f t="shared" si="79"/>
        <v>1650</v>
      </c>
      <c r="AB109" s="130">
        <v>500</v>
      </c>
      <c r="AC109" s="129">
        <f t="shared" si="80"/>
        <v>250</v>
      </c>
      <c r="AD109" s="130">
        <v>220</v>
      </c>
      <c r="AE109" s="129">
        <f t="shared" si="81"/>
        <v>110</v>
      </c>
      <c r="AF109" s="130">
        <v>180</v>
      </c>
      <c r="AG109" s="129">
        <f t="shared" si="82"/>
        <v>90</v>
      </c>
      <c r="AH109" s="130">
        <v>80</v>
      </c>
      <c r="AI109" s="130">
        <f t="shared" si="83"/>
        <v>40</v>
      </c>
      <c r="AJ109" s="130">
        <v>20</v>
      </c>
      <c r="AK109" s="130">
        <f t="shared" si="84"/>
        <v>10</v>
      </c>
      <c r="AL109" s="130">
        <v>10</v>
      </c>
      <c r="AM109" s="130">
        <f t="shared" si="85"/>
        <v>5</v>
      </c>
      <c r="AN109" s="130">
        <v>20</v>
      </c>
      <c r="AO109" s="130">
        <f t="shared" si="86"/>
        <v>10</v>
      </c>
      <c r="AP109" s="130">
        <v>10</v>
      </c>
      <c r="AQ109" s="131">
        <f t="shared" si="87"/>
        <v>5</v>
      </c>
      <c r="AS109" s="75" t="s">
        <v>349</v>
      </c>
    </row>
    <row r="110" spans="1:45" s="74" customFormat="1" ht="30" customHeight="1">
      <c r="A110" s="114"/>
      <c r="B110" s="63">
        <v>4</v>
      </c>
      <c r="C110" s="64" t="s">
        <v>348</v>
      </c>
      <c r="D110" s="115">
        <v>4</v>
      </c>
      <c r="E110" s="64" t="s">
        <v>86</v>
      </c>
      <c r="F110" s="116">
        <v>26</v>
      </c>
      <c r="G110" s="66" t="s">
        <v>266</v>
      </c>
      <c r="H110" s="66" t="s">
        <v>265</v>
      </c>
      <c r="I110" s="66"/>
      <c r="J110" s="33">
        <f t="shared" si="74"/>
        <v>3640</v>
      </c>
      <c r="K110" s="68" t="s">
        <v>61</v>
      </c>
      <c r="L110" s="76">
        <v>0.5</v>
      </c>
      <c r="M110" s="67">
        <f>J110*L110</f>
        <v>1820</v>
      </c>
      <c r="N110" s="67">
        <f t="shared" si="90"/>
        <v>30.333333333333332</v>
      </c>
      <c r="O110" s="36">
        <f t="shared" si="75"/>
        <v>1.6173464853816759E-2</v>
      </c>
      <c r="P110" s="70"/>
      <c r="Q110" s="77">
        <f>J110/12</f>
        <v>303.33333333333331</v>
      </c>
      <c r="R110" s="78">
        <f>Q110*L110</f>
        <v>151.66666666666666</v>
      </c>
      <c r="S110" s="73"/>
      <c r="T110" s="120">
        <v>5</v>
      </c>
      <c r="U110" s="129">
        <f t="shared" si="76"/>
        <v>2.5</v>
      </c>
      <c r="V110" s="129">
        <v>5</v>
      </c>
      <c r="W110" s="129">
        <f t="shared" si="77"/>
        <v>2.5</v>
      </c>
      <c r="X110" s="130">
        <v>5</v>
      </c>
      <c r="Y110" s="129">
        <f t="shared" si="78"/>
        <v>2.5</v>
      </c>
      <c r="Z110" s="130">
        <v>5</v>
      </c>
      <c r="AA110" s="129">
        <f t="shared" si="79"/>
        <v>2.5</v>
      </c>
      <c r="AB110" s="130">
        <v>5</v>
      </c>
      <c r="AC110" s="129">
        <f t="shared" si="80"/>
        <v>2.5</v>
      </c>
      <c r="AD110" s="132">
        <v>5</v>
      </c>
      <c r="AE110" s="129">
        <f t="shared" si="81"/>
        <v>2.5</v>
      </c>
      <c r="AF110" s="132">
        <v>3300</v>
      </c>
      <c r="AG110" s="129">
        <f t="shared" si="82"/>
        <v>1650</v>
      </c>
      <c r="AH110" s="130">
        <v>150</v>
      </c>
      <c r="AI110" s="130">
        <f t="shared" si="83"/>
        <v>75</v>
      </c>
      <c r="AJ110" s="130">
        <v>80</v>
      </c>
      <c r="AK110" s="130">
        <f t="shared" si="84"/>
        <v>40</v>
      </c>
      <c r="AL110" s="130">
        <v>40</v>
      </c>
      <c r="AM110" s="130">
        <f t="shared" si="85"/>
        <v>20</v>
      </c>
      <c r="AN110" s="130">
        <v>30</v>
      </c>
      <c r="AO110" s="130">
        <f t="shared" si="86"/>
        <v>15</v>
      </c>
      <c r="AP110" s="130">
        <v>10</v>
      </c>
      <c r="AQ110" s="131">
        <f t="shared" si="87"/>
        <v>5</v>
      </c>
      <c r="AS110" s="75" t="s">
        <v>349</v>
      </c>
    </row>
    <row r="111" spans="1:45" s="74" customFormat="1" ht="30" customHeight="1">
      <c r="A111" s="114"/>
      <c r="B111" s="63">
        <v>4</v>
      </c>
      <c r="C111" s="64" t="s">
        <v>348</v>
      </c>
      <c r="D111" s="115">
        <v>4</v>
      </c>
      <c r="E111" s="64" t="s">
        <v>86</v>
      </c>
      <c r="F111" s="116">
        <v>27</v>
      </c>
      <c r="G111" s="66" t="s">
        <v>267</v>
      </c>
      <c r="H111" s="66" t="s">
        <v>265</v>
      </c>
      <c r="I111" s="66"/>
      <c r="J111" s="33">
        <f t="shared" si="74"/>
        <v>300</v>
      </c>
      <c r="K111" s="68" t="s">
        <v>61</v>
      </c>
      <c r="L111" s="76">
        <v>0.5</v>
      </c>
      <c r="M111" s="67">
        <f>J111*L111</f>
        <v>150</v>
      </c>
      <c r="N111" s="67">
        <f t="shared" si="90"/>
        <v>2.5</v>
      </c>
      <c r="O111" s="36">
        <f t="shared" si="75"/>
        <v>1.3329778725673154E-3</v>
      </c>
      <c r="P111" s="70"/>
      <c r="Q111" s="77">
        <f>J111/12</f>
        <v>25</v>
      </c>
      <c r="R111" s="78">
        <f>Q111*L111</f>
        <v>12.5</v>
      </c>
      <c r="S111" s="73"/>
      <c r="T111" s="120">
        <v>0</v>
      </c>
      <c r="U111" s="129">
        <f t="shared" si="76"/>
        <v>0</v>
      </c>
      <c r="V111" s="129">
        <v>0</v>
      </c>
      <c r="W111" s="129">
        <f t="shared" si="77"/>
        <v>0</v>
      </c>
      <c r="X111" s="130">
        <v>0</v>
      </c>
      <c r="Y111" s="129">
        <f t="shared" si="78"/>
        <v>0</v>
      </c>
      <c r="Z111" s="130">
        <v>0</v>
      </c>
      <c r="AA111" s="129">
        <f t="shared" si="79"/>
        <v>0</v>
      </c>
      <c r="AB111" s="130">
        <v>0</v>
      </c>
      <c r="AC111" s="129">
        <f t="shared" si="80"/>
        <v>0</v>
      </c>
      <c r="AD111" s="130">
        <v>0</v>
      </c>
      <c r="AE111" s="129">
        <f t="shared" si="81"/>
        <v>0</v>
      </c>
      <c r="AF111" s="130">
        <v>0</v>
      </c>
      <c r="AG111" s="129">
        <f t="shared" si="82"/>
        <v>0</v>
      </c>
      <c r="AH111" s="130">
        <v>150</v>
      </c>
      <c r="AI111" s="130">
        <f t="shared" si="83"/>
        <v>75</v>
      </c>
      <c r="AJ111" s="130">
        <v>150</v>
      </c>
      <c r="AK111" s="130">
        <f t="shared" si="84"/>
        <v>75</v>
      </c>
      <c r="AL111" s="130">
        <v>0</v>
      </c>
      <c r="AM111" s="130">
        <f t="shared" si="85"/>
        <v>0</v>
      </c>
      <c r="AN111" s="130">
        <v>0</v>
      </c>
      <c r="AO111" s="130">
        <f t="shared" si="86"/>
        <v>0</v>
      </c>
      <c r="AP111" s="130">
        <v>0</v>
      </c>
      <c r="AQ111" s="131">
        <f t="shared" si="87"/>
        <v>0</v>
      </c>
      <c r="AS111" s="75" t="s">
        <v>349</v>
      </c>
    </row>
    <row r="112" spans="1:45" s="74" customFormat="1" ht="75">
      <c r="A112" s="114"/>
      <c r="B112" s="63">
        <v>4</v>
      </c>
      <c r="C112" s="64" t="s">
        <v>348</v>
      </c>
      <c r="D112" s="115">
        <v>4</v>
      </c>
      <c r="E112" s="64" t="s">
        <v>268</v>
      </c>
      <c r="F112" s="116">
        <v>28</v>
      </c>
      <c r="G112" s="65" t="s">
        <v>269</v>
      </c>
      <c r="H112" s="66" t="s">
        <v>270</v>
      </c>
      <c r="I112" s="66" t="s">
        <v>271</v>
      </c>
      <c r="J112" s="33">
        <f t="shared" si="74"/>
        <v>900</v>
      </c>
      <c r="K112" s="68" t="s">
        <v>272</v>
      </c>
      <c r="L112" s="76">
        <v>0.1</v>
      </c>
      <c r="M112" s="67">
        <f t="shared" ref="M112" si="91">J112*L112</f>
        <v>90</v>
      </c>
      <c r="N112" s="67">
        <f t="shared" si="90"/>
        <v>1.5</v>
      </c>
      <c r="O112" s="36">
        <f t="shared" si="75"/>
        <v>7.997867235403892E-4</v>
      </c>
      <c r="P112" s="70"/>
      <c r="Q112" s="77">
        <f t="shared" ref="Q112" si="92">J112/12</f>
        <v>75</v>
      </c>
      <c r="R112" s="78">
        <f t="shared" ref="R112" si="93">Q112*L112</f>
        <v>7.5</v>
      </c>
      <c r="S112" s="73"/>
      <c r="T112" s="120">
        <v>0</v>
      </c>
      <c r="U112" s="129">
        <f t="shared" si="76"/>
        <v>0</v>
      </c>
      <c r="V112" s="130">
        <v>0</v>
      </c>
      <c r="W112" s="129">
        <f t="shared" si="77"/>
        <v>0</v>
      </c>
      <c r="X112" s="130">
        <v>0</v>
      </c>
      <c r="Y112" s="129">
        <f t="shared" si="78"/>
        <v>0</v>
      </c>
      <c r="Z112" s="130">
        <v>0</v>
      </c>
      <c r="AA112" s="129">
        <f t="shared" si="79"/>
        <v>0</v>
      </c>
      <c r="AB112" s="130">
        <v>0</v>
      </c>
      <c r="AC112" s="129">
        <f t="shared" si="80"/>
        <v>0</v>
      </c>
      <c r="AD112" s="130">
        <v>0</v>
      </c>
      <c r="AE112" s="129">
        <f t="shared" si="81"/>
        <v>0</v>
      </c>
      <c r="AF112" s="130">
        <v>0</v>
      </c>
      <c r="AG112" s="129">
        <f t="shared" si="82"/>
        <v>0</v>
      </c>
      <c r="AH112" s="130">
        <v>0</v>
      </c>
      <c r="AI112" s="130">
        <f t="shared" si="83"/>
        <v>0</v>
      </c>
      <c r="AJ112" s="130">
        <v>900</v>
      </c>
      <c r="AK112" s="130">
        <f t="shared" si="84"/>
        <v>90</v>
      </c>
      <c r="AL112" s="130">
        <v>0</v>
      </c>
      <c r="AM112" s="130">
        <f t="shared" si="85"/>
        <v>0</v>
      </c>
      <c r="AN112" s="130">
        <v>0</v>
      </c>
      <c r="AO112" s="130">
        <f t="shared" si="86"/>
        <v>0</v>
      </c>
      <c r="AP112" s="130">
        <v>0</v>
      </c>
      <c r="AQ112" s="131">
        <f t="shared" si="87"/>
        <v>0</v>
      </c>
      <c r="AS112" s="75" t="s">
        <v>349</v>
      </c>
    </row>
    <row r="113" spans="1:45" s="74" customFormat="1" ht="30" customHeight="1">
      <c r="A113" s="114"/>
      <c r="B113" s="63">
        <v>4</v>
      </c>
      <c r="C113" s="64" t="s">
        <v>348</v>
      </c>
      <c r="D113" s="115">
        <v>5</v>
      </c>
      <c r="E113" s="64" t="s">
        <v>273</v>
      </c>
      <c r="F113" s="116">
        <v>1</v>
      </c>
      <c r="G113" s="66" t="s">
        <v>274</v>
      </c>
      <c r="H113" s="66" t="s">
        <v>275</v>
      </c>
      <c r="I113" s="66" t="s">
        <v>276</v>
      </c>
      <c r="J113" s="33">
        <f t="shared" si="74"/>
        <v>3000</v>
      </c>
      <c r="K113" s="68" t="s">
        <v>61</v>
      </c>
      <c r="L113" s="76">
        <v>0.8</v>
      </c>
      <c r="M113" s="67">
        <f t="shared" si="61"/>
        <v>2400</v>
      </c>
      <c r="N113" s="67">
        <f t="shared" si="62"/>
        <v>40</v>
      </c>
      <c r="O113" s="36">
        <f t="shared" si="75"/>
        <v>2.1327645961077047E-2</v>
      </c>
      <c r="P113" s="70"/>
      <c r="Q113" s="77">
        <f t="shared" si="89"/>
        <v>250</v>
      </c>
      <c r="R113" s="78">
        <f t="shared" si="88"/>
        <v>200</v>
      </c>
      <c r="S113" s="73"/>
      <c r="T113" s="120">
        <v>0</v>
      </c>
      <c r="U113" s="129">
        <f t="shared" si="76"/>
        <v>0</v>
      </c>
      <c r="V113" s="130">
        <v>0</v>
      </c>
      <c r="W113" s="129">
        <f t="shared" si="77"/>
        <v>0</v>
      </c>
      <c r="X113" s="130">
        <v>0</v>
      </c>
      <c r="Y113" s="129">
        <f t="shared" si="78"/>
        <v>0</v>
      </c>
      <c r="Z113" s="130">
        <v>0</v>
      </c>
      <c r="AA113" s="129">
        <f t="shared" si="79"/>
        <v>0</v>
      </c>
      <c r="AB113" s="130">
        <v>0</v>
      </c>
      <c r="AC113" s="129">
        <f t="shared" si="80"/>
        <v>0</v>
      </c>
      <c r="AD113" s="130">
        <v>0</v>
      </c>
      <c r="AE113" s="129">
        <f t="shared" si="81"/>
        <v>0</v>
      </c>
      <c r="AF113" s="130">
        <v>0</v>
      </c>
      <c r="AG113" s="129">
        <f t="shared" si="82"/>
        <v>0</v>
      </c>
      <c r="AH113" s="130">
        <v>0</v>
      </c>
      <c r="AI113" s="130">
        <f t="shared" si="83"/>
        <v>0</v>
      </c>
      <c r="AJ113" s="130">
        <v>3000</v>
      </c>
      <c r="AK113" s="130">
        <f t="shared" si="84"/>
        <v>2400</v>
      </c>
      <c r="AL113" s="130">
        <v>0</v>
      </c>
      <c r="AM113" s="130">
        <f t="shared" si="85"/>
        <v>0</v>
      </c>
      <c r="AN113" s="130">
        <v>0</v>
      </c>
      <c r="AO113" s="130">
        <f t="shared" si="86"/>
        <v>0</v>
      </c>
      <c r="AP113" s="130">
        <v>0</v>
      </c>
      <c r="AQ113" s="131">
        <f t="shared" si="87"/>
        <v>0</v>
      </c>
      <c r="AS113" s="75" t="s">
        <v>349</v>
      </c>
    </row>
    <row r="114" spans="1:45" s="74" customFormat="1" ht="30" customHeight="1">
      <c r="A114" s="114"/>
      <c r="B114" s="63">
        <v>4</v>
      </c>
      <c r="C114" s="64" t="s">
        <v>348</v>
      </c>
      <c r="D114" s="115">
        <v>6</v>
      </c>
      <c r="E114" s="64" t="s">
        <v>105</v>
      </c>
      <c r="F114" s="116">
        <v>1</v>
      </c>
      <c r="G114" s="65" t="s">
        <v>277</v>
      </c>
      <c r="H114" s="66" t="s">
        <v>278</v>
      </c>
      <c r="I114" s="66" t="s">
        <v>279</v>
      </c>
      <c r="J114" s="33">
        <f t="shared" si="74"/>
        <v>1</v>
      </c>
      <c r="K114" s="68" t="s">
        <v>61</v>
      </c>
      <c r="L114" s="76">
        <v>30</v>
      </c>
      <c r="M114" s="67">
        <f t="shared" si="61"/>
        <v>30</v>
      </c>
      <c r="N114" s="67">
        <f t="shared" si="62"/>
        <v>0.5</v>
      </c>
      <c r="O114" s="36">
        <f t="shared" si="75"/>
        <v>2.6659557451346307E-4</v>
      </c>
      <c r="P114" s="70"/>
      <c r="Q114" s="77">
        <f t="shared" si="89"/>
        <v>8.3333333333333329E-2</v>
      </c>
      <c r="R114" s="78">
        <f t="shared" si="88"/>
        <v>2.5</v>
      </c>
      <c r="S114" s="73"/>
      <c r="T114" s="120">
        <v>0</v>
      </c>
      <c r="U114" s="129">
        <f t="shared" si="76"/>
        <v>0</v>
      </c>
      <c r="V114" s="130">
        <v>0</v>
      </c>
      <c r="W114" s="129">
        <f t="shared" si="77"/>
        <v>0</v>
      </c>
      <c r="X114" s="130">
        <v>0</v>
      </c>
      <c r="Y114" s="129">
        <f t="shared" si="78"/>
        <v>0</v>
      </c>
      <c r="Z114" s="130">
        <v>0</v>
      </c>
      <c r="AA114" s="129">
        <f t="shared" si="79"/>
        <v>0</v>
      </c>
      <c r="AB114" s="130">
        <v>0</v>
      </c>
      <c r="AC114" s="129">
        <f t="shared" si="80"/>
        <v>0</v>
      </c>
      <c r="AD114" s="130">
        <v>0</v>
      </c>
      <c r="AE114" s="129">
        <f t="shared" si="81"/>
        <v>0</v>
      </c>
      <c r="AF114" s="130">
        <v>0</v>
      </c>
      <c r="AG114" s="129">
        <f t="shared" si="82"/>
        <v>0</v>
      </c>
      <c r="AH114" s="130">
        <v>0</v>
      </c>
      <c r="AI114" s="130">
        <f t="shared" si="83"/>
        <v>0</v>
      </c>
      <c r="AJ114" s="130">
        <v>0</v>
      </c>
      <c r="AK114" s="130">
        <f t="shared" si="84"/>
        <v>0</v>
      </c>
      <c r="AL114" s="130">
        <v>1</v>
      </c>
      <c r="AM114" s="130">
        <f t="shared" si="85"/>
        <v>30</v>
      </c>
      <c r="AN114" s="130">
        <v>0</v>
      </c>
      <c r="AO114" s="130">
        <f t="shared" si="86"/>
        <v>0</v>
      </c>
      <c r="AP114" s="130">
        <v>0</v>
      </c>
      <c r="AQ114" s="131">
        <f t="shared" si="87"/>
        <v>0</v>
      </c>
      <c r="AS114" s="75" t="s">
        <v>349</v>
      </c>
    </row>
    <row r="115" spans="1:45" s="74" customFormat="1" ht="75">
      <c r="A115" s="114"/>
      <c r="B115" s="63">
        <v>4</v>
      </c>
      <c r="C115" s="64" t="s">
        <v>348</v>
      </c>
      <c r="D115" s="115">
        <v>6</v>
      </c>
      <c r="E115" s="64" t="s">
        <v>105</v>
      </c>
      <c r="F115" s="116">
        <v>2</v>
      </c>
      <c r="G115" s="65" t="s">
        <v>280</v>
      </c>
      <c r="H115" s="66" t="s">
        <v>281</v>
      </c>
      <c r="I115" s="66" t="s">
        <v>282</v>
      </c>
      <c r="J115" s="33">
        <f t="shared" si="74"/>
        <v>400</v>
      </c>
      <c r="K115" s="68" t="s">
        <v>61</v>
      </c>
      <c r="L115" s="69">
        <v>3</v>
      </c>
      <c r="M115" s="67">
        <f>J115*L115</f>
        <v>1200</v>
      </c>
      <c r="N115" s="67">
        <f t="shared" si="62"/>
        <v>20</v>
      </c>
      <c r="O115" s="36">
        <f t="shared" si="75"/>
        <v>1.0663822980538524E-2</v>
      </c>
      <c r="P115" s="70"/>
      <c r="Q115" s="77">
        <f>J115/12</f>
        <v>33.333333333333336</v>
      </c>
      <c r="R115" s="78">
        <f>Q115*L115</f>
        <v>100</v>
      </c>
      <c r="S115" s="73"/>
      <c r="T115" s="120">
        <v>0</v>
      </c>
      <c r="U115" s="129">
        <f t="shared" si="76"/>
        <v>0</v>
      </c>
      <c r="V115" s="130">
        <v>400</v>
      </c>
      <c r="W115" s="129">
        <f t="shared" si="77"/>
        <v>1200</v>
      </c>
      <c r="X115" s="130">
        <v>0</v>
      </c>
      <c r="Y115" s="129">
        <f t="shared" si="78"/>
        <v>0</v>
      </c>
      <c r="Z115" s="130">
        <v>0</v>
      </c>
      <c r="AA115" s="129">
        <f t="shared" si="79"/>
        <v>0</v>
      </c>
      <c r="AB115" s="130">
        <v>0</v>
      </c>
      <c r="AC115" s="129">
        <f t="shared" si="80"/>
        <v>0</v>
      </c>
      <c r="AD115" s="130">
        <v>0</v>
      </c>
      <c r="AE115" s="129">
        <f t="shared" si="81"/>
        <v>0</v>
      </c>
      <c r="AF115" s="130">
        <v>0</v>
      </c>
      <c r="AG115" s="129">
        <f t="shared" si="82"/>
        <v>0</v>
      </c>
      <c r="AH115" s="130">
        <v>0</v>
      </c>
      <c r="AI115" s="130">
        <f t="shared" si="83"/>
        <v>0</v>
      </c>
      <c r="AJ115" s="130">
        <v>0</v>
      </c>
      <c r="AK115" s="130">
        <f t="shared" si="84"/>
        <v>0</v>
      </c>
      <c r="AL115" s="130">
        <v>0</v>
      </c>
      <c r="AM115" s="130">
        <f t="shared" si="85"/>
        <v>0</v>
      </c>
      <c r="AN115" s="130">
        <v>0</v>
      </c>
      <c r="AO115" s="130">
        <f t="shared" si="86"/>
        <v>0</v>
      </c>
      <c r="AP115" s="130">
        <v>0</v>
      </c>
      <c r="AQ115" s="131">
        <f t="shared" si="87"/>
        <v>0</v>
      </c>
      <c r="AS115" s="75" t="s">
        <v>349</v>
      </c>
    </row>
    <row r="116" spans="1:45" s="74" customFormat="1" ht="30" customHeight="1">
      <c r="A116" s="114"/>
      <c r="B116" s="63">
        <v>4</v>
      </c>
      <c r="C116" s="64" t="s">
        <v>348</v>
      </c>
      <c r="D116" s="115">
        <v>6</v>
      </c>
      <c r="E116" s="64" t="s">
        <v>105</v>
      </c>
      <c r="F116" s="116">
        <v>3</v>
      </c>
      <c r="G116" s="65" t="s">
        <v>283</v>
      </c>
      <c r="H116" s="66" t="s">
        <v>284</v>
      </c>
      <c r="I116" s="66"/>
      <c r="J116" s="33">
        <f t="shared" si="74"/>
        <v>12</v>
      </c>
      <c r="K116" s="68" t="s">
        <v>103</v>
      </c>
      <c r="L116" s="76">
        <v>30</v>
      </c>
      <c r="M116" s="67">
        <f t="shared" si="61"/>
        <v>360</v>
      </c>
      <c r="N116" s="67">
        <f t="shared" si="62"/>
        <v>6</v>
      </c>
      <c r="O116" s="36">
        <f t="shared" si="75"/>
        <v>3.1991468941615568E-3</v>
      </c>
      <c r="P116" s="70"/>
      <c r="Q116" s="77">
        <f t="shared" si="89"/>
        <v>1</v>
      </c>
      <c r="R116" s="78">
        <f t="shared" si="88"/>
        <v>30</v>
      </c>
      <c r="S116" s="73"/>
      <c r="T116" s="120">
        <v>1</v>
      </c>
      <c r="U116" s="129">
        <f t="shared" si="76"/>
        <v>30</v>
      </c>
      <c r="V116" s="130">
        <v>1</v>
      </c>
      <c r="W116" s="129">
        <f t="shared" si="77"/>
        <v>30</v>
      </c>
      <c r="X116" s="130">
        <v>1</v>
      </c>
      <c r="Y116" s="129">
        <f t="shared" si="78"/>
        <v>30</v>
      </c>
      <c r="Z116" s="130">
        <v>1</v>
      </c>
      <c r="AA116" s="129">
        <f t="shared" si="79"/>
        <v>30</v>
      </c>
      <c r="AB116" s="130">
        <v>1</v>
      </c>
      <c r="AC116" s="129">
        <f t="shared" si="80"/>
        <v>30</v>
      </c>
      <c r="AD116" s="130">
        <v>1</v>
      </c>
      <c r="AE116" s="129">
        <f t="shared" si="81"/>
        <v>30</v>
      </c>
      <c r="AF116" s="130">
        <v>1</v>
      </c>
      <c r="AG116" s="129">
        <f t="shared" si="82"/>
        <v>30</v>
      </c>
      <c r="AH116" s="130">
        <v>1</v>
      </c>
      <c r="AI116" s="130">
        <f t="shared" si="83"/>
        <v>30</v>
      </c>
      <c r="AJ116" s="130">
        <v>1</v>
      </c>
      <c r="AK116" s="130">
        <f t="shared" si="84"/>
        <v>30</v>
      </c>
      <c r="AL116" s="130">
        <v>1</v>
      </c>
      <c r="AM116" s="130">
        <f t="shared" si="85"/>
        <v>30</v>
      </c>
      <c r="AN116" s="130">
        <v>1</v>
      </c>
      <c r="AO116" s="130">
        <f t="shared" si="86"/>
        <v>30</v>
      </c>
      <c r="AP116" s="130">
        <v>1</v>
      </c>
      <c r="AQ116" s="131">
        <f t="shared" si="87"/>
        <v>30</v>
      </c>
      <c r="AS116" s="75" t="s">
        <v>349</v>
      </c>
    </row>
    <row r="117" spans="1:45" s="43" customFormat="1" ht="15.5" thickBot="1">
      <c r="A117" s="112"/>
      <c r="B117" s="10"/>
      <c r="C117" s="86"/>
      <c r="D117" s="102"/>
      <c r="E117" s="86"/>
      <c r="F117" s="102"/>
      <c r="G117" s="61"/>
      <c r="H117" s="61"/>
      <c r="I117" s="61"/>
      <c r="J117" s="49">
        <f t="shared" ref="J117" si="94">SUM(T117,V117,X117,Z117,AB117,AD117,AF117,AH117,AJ117,AL117,AN117,AP117)</f>
        <v>0</v>
      </c>
      <c r="K117" s="50"/>
      <c r="L117" s="51"/>
      <c r="M117" s="49">
        <f t="shared" ref="M117" si="95">J117*L117</f>
        <v>0</v>
      </c>
      <c r="N117" s="49">
        <f t="shared" ref="N117" si="96">M117/60</f>
        <v>0</v>
      </c>
      <c r="O117" s="52">
        <f t="shared" ref="O117" si="97">N117/$AT$1</f>
        <v>0</v>
      </c>
      <c r="P117" s="37"/>
      <c r="Q117" s="53">
        <f t="shared" ref="Q117" si="98">J117/12</f>
        <v>0</v>
      </c>
      <c r="R117" s="54">
        <f t="shared" ref="R117" si="99">Q117*L117</f>
        <v>0</v>
      </c>
      <c r="S117" s="40"/>
      <c r="T117" s="55"/>
      <c r="U117" s="124">
        <f t="shared" si="3"/>
        <v>0</v>
      </c>
      <c r="V117" s="56"/>
      <c r="W117" s="57">
        <f t="shared" si="4"/>
        <v>0</v>
      </c>
      <c r="X117" s="56"/>
      <c r="Y117" s="57">
        <f t="shared" si="5"/>
        <v>0</v>
      </c>
      <c r="Z117" s="56"/>
      <c r="AA117" s="57">
        <f t="shared" si="6"/>
        <v>0</v>
      </c>
      <c r="AB117" s="56"/>
      <c r="AC117" s="57">
        <f t="shared" si="7"/>
        <v>0</v>
      </c>
      <c r="AD117" s="56"/>
      <c r="AE117" s="57">
        <f t="shared" si="8"/>
        <v>0</v>
      </c>
      <c r="AF117" s="56"/>
      <c r="AG117" s="57">
        <f t="shared" si="9"/>
        <v>0</v>
      </c>
      <c r="AH117" s="56"/>
      <c r="AI117" s="57">
        <f t="shared" si="10"/>
        <v>0</v>
      </c>
      <c r="AJ117" s="56"/>
      <c r="AK117" s="57">
        <f t="shared" si="11"/>
        <v>0</v>
      </c>
      <c r="AL117" s="56"/>
      <c r="AM117" s="57">
        <f t="shared" si="12"/>
        <v>0</v>
      </c>
      <c r="AN117" s="56"/>
      <c r="AO117" s="57">
        <f t="shared" si="13"/>
        <v>0</v>
      </c>
      <c r="AP117" s="56"/>
      <c r="AQ117" s="58">
        <f t="shared" si="14"/>
        <v>0</v>
      </c>
      <c r="AS117" s="75" t="s">
        <v>349</v>
      </c>
    </row>
    <row r="118" spans="1:45" s="28" customFormat="1">
      <c r="A118" s="113"/>
      <c r="B118" s="104" t="s">
        <v>0</v>
      </c>
      <c r="C118" s="28" t="s">
        <v>0</v>
      </c>
      <c r="D118" s="104" t="s">
        <v>22</v>
      </c>
      <c r="E118" s="27" t="s">
        <v>22</v>
      </c>
      <c r="F118" s="104" t="s">
        <v>22</v>
      </c>
      <c r="G118" s="28" t="s">
        <v>22</v>
      </c>
      <c r="H118" s="28" t="s">
        <v>22</v>
      </c>
      <c r="I118" s="28" t="s">
        <v>22</v>
      </c>
      <c r="J118" s="28" t="s">
        <v>0</v>
      </c>
      <c r="K118" s="28" t="s">
        <v>0</v>
      </c>
      <c r="L118" s="28" t="s">
        <v>0</v>
      </c>
      <c r="M118" s="28" t="s">
        <v>0</v>
      </c>
      <c r="N118" s="28" t="s">
        <v>0</v>
      </c>
      <c r="O118" s="28" t="s">
        <v>0</v>
      </c>
      <c r="P118" s="28" t="s">
        <v>0</v>
      </c>
      <c r="Q118" s="28" t="s">
        <v>0</v>
      </c>
      <c r="R118" s="28" t="s">
        <v>0</v>
      </c>
      <c r="S118" s="28" t="s">
        <v>0</v>
      </c>
      <c r="T118" s="28" t="s">
        <v>0</v>
      </c>
      <c r="U118" s="28" t="s">
        <v>0</v>
      </c>
      <c r="V118" s="28" t="s">
        <v>0</v>
      </c>
      <c r="W118" s="28" t="s">
        <v>0</v>
      </c>
      <c r="X118" s="28" t="s">
        <v>0</v>
      </c>
      <c r="Y118" s="28" t="s">
        <v>0</v>
      </c>
      <c r="Z118" s="28" t="s">
        <v>0</v>
      </c>
      <c r="AA118" s="28" t="s">
        <v>0</v>
      </c>
      <c r="AB118" s="28" t="s">
        <v>0</v>
      </c>
      <c r="AC118" s="28" t="s">
        <v>0</v>
      </c>
      <c r="AD118" s="28" t="s">
        <v>0</v>
      </c>
      <c r="AE118" s="28" t="s">
        <v>0</v>
      </c>
      <c r="AF118" s="28" t="s">
        <v>0</v>
      </c>
      <c r="AG118" s="28" t="s">
        <v>0</v>
      </c>
      <c r="AH118" s="28" t="s">
        <v>0</v>
      </c>
      <c r="AI118" s="28" t="s">
        <v>0</v>
      </c>
      <c r="AJ118" s="28" t="s">
        <v>0</v>
      </c>
      <c r="AK118" s="28" t="s">
        <v>0</v>
      </c>
      <c r="AL118" s="28" t="s">
        <v>0</v>
      </c>
      <c r="AM118" s="28" t="s">
        <v>0</v>
      </c>
      <c r="AN118" s="28" t="s">
        <v>0</v>
      </c>
      <c r="AO118" s="28" t="s">
        <v>0</v>
      </c>
      <c r="AP118" s="28" t="s">
        <v>0</v>
      </c>
      <c r="AQ118" s="28" t="s">
        <v>0</v>
      </c>
    </row>
  </sheetData>
  <autoFilter ref="A3:AT118"/>
  <mergeCells count="9">
    <mergeCell ref="I2:I3"/>
    <mergeCell ref="J2:O2"/>
    <mergeCell ref="B2:B3"/>
    <mergeCell ref="C2:C3"/>
    <mergeCell ref="D2:D3"/>
    <mergeCell ref="E2:E3"/>
    <mergeCell ref="F2:F3"/>
    <mergeCell ref="G2:G3"/>
    <mergeCell ref="H2:H3"/>
  </mergeCells>
  <phoneticPr fontId="2"/>
  <conditionalFormatting sqref="B4:B15">
    <cfRule type="expression" dxfId="94" priority="204">
      <formula>$M4="3.Close"</formula>
    </cfRule>
  </conditionalFormatting>
  <conditionalFormatting sqref="B117">
    <cfRule type="expression" dxfId="93" priority="201">
      <formula>$M117="3.Close"</formula>
    </cfRule>
  </conditionalFormatting>
  <conditionalFormatting sqref="B5">
    <cfRule type="expression" dxfId="92" priority="190">
      <formula>$M5="3.Close"</formula>
    </cfRule>
  </conditionalFormatting>
  <conditionalFormatting sqref="K5">
    <cfRule type="dataBar" priority="191">
      <dataBar>
        <cfvo type="min"/>
        <cfvo type="max"/>
        <color rgb="FF008AEF"/>
      </dataBar>
      <extLst>
        <ext xmlns:x14="http://schemas.microsoft.com/office/spreadsheetml/2009/9/main" uri="{B025F937-C7B1-47D3-B67F-A62EFF666E3E}">
          <x14:id>{1081DA95-F1FA-4631-8640-F4013C91BED2}</x14:id>
        </ext>
      </extLst>
    </cfRule>
  </conditionalFormatting>
  <conditionalFormatting sqref="K5">
    <cfRule type="dataBar" priority="188">
      <dataBar>
        <cfvo type="min"/>
        <cfvo type="max"/>
        <color rgb="FF008AEF"/>
      </dataBar>
      <extLst>
        <ext xmlns:x14="http://schemas.microsoft.com/office/spreadsheetml/2009/9/main" uri="{B025F937-C7B1-47D3-B67F-A62EFF666E3E}">
          <x14:id>{64810EAF-C899-425B-8170-2152378F62B5}</x14:id>
        </ext>
      </extLst>
    </cfRule>
  </conditionalFormatting>
  <conditionalFormatting sqref="B10">
    <cfRule type="expression" dxfId="91" priority="185">
      <formula>$M10="3.Close"</formula>
    </cfRule>
  </conditionalFormatting>
  <conditionalFormatting sqref="K10">
    <cfRule type="dataBar" priority="186">
      <dataBar>
        <cfvo type="min"/>
        <cfvo type="max"/>
        <color rgb="FF008AEF"/>
      </dataBar>
      <extLst>
        <ext xmlns:x14="http://schemas.microsoft.com/office/spreadsheetml/2009/9/main" uri="{B025F937-C7B1-47D3-B67F-A62EFF666E3E}">
          <x14:id>{85E462AC-1998-4354-B35E-8694DD742A93}</x14:id>
        </ext>
      </extLst>
    </cfRule>
  </conditionalFormatting>
  <conditionalFormatting sqref="K10">
    <cfRule type="dataBar" priority="183">
      <dataBar>
        <cfvo type="min"/>
        <cfvo type="max"/>
        <color rgb="FF008AEF"/>
      </dataBar>
      <extLst>
        <ext xmlns:x14="http://schemas.microsoft.com/office/spreadsheetml/2009/9/main" uri="{B025F937-C7B1-47D3-B67F-A62EFF666E3E}">
          <x14:id>{FA2A7F72-B489-4C73-80E3-D21C8C35935D}</x14:id>
        </ext>
      </extLst>
    </cfRule>
  </conditionalFormatting>
  <conditionalFormatting sqref="AS4:AS15 T4:AQ15 T117:AQ117 Q117:R117 B117:O117 B23:C39 AS23:AS31 D23:I31 Q4:R15 T17:AP31 K17:N30 Q17:R31 B4:O15 AS44:AS47 Q44:R47 B44:C47 T44:AQ47 D46:I47 K44:N47 B57:C66 K49:N53 D49:I53 T49:AQ53 B49:C55 Q49:R53 AS49:AS53 O17:O116 J17:J116">
    <cfRule type="expression" dxfId="90" priority="181">
      <formula>MOD(ROW(),2)=1</formula>
    </cfRule>
  </conditionalFormatting>
  <conditionalFormatting sqref="Q34:R39 G32 D34:D39 AS34:AS39 F34:I39 E32:E39 N31 B41:C41 B43:I43 K43:N43 K31:L31 K34:N39 AS43 Q43:R43 B17:I22 T34:AP39 AS17:AS22">
    <cfRule type="expression" dxfId="89" priority="164">
      <formula>MOD(ROW(),2)=1</formula>
    </cfRule>
  </conditionalFormatting>
  <conditionalFormatting sqref="K32">
    <cfRule type="dataBar" priority="162">
      <dataBar>
        <cfvo type="min"/>
        <cfvo type="max"/>
        <color rgb="FF008AEF"/>
      </dataBar>
      <extLst>
        <ext xmlns:x14="http://schemas.microsoft.com/office/spreadsheetml/2009/9/main" uri="{B025F937-C7B1-47D3-B67F-A62EFF666E3E}">
          <x14:id>{9DF69CE6-CACF-445C-9B5C-B255578BBAAF}</x14:id>
        </ext>
      </extLst>
    </cfRule>
  </conditionalFormatting>
  <conditionalFormatting sqref="K32">
    <cfRule type="dataBar" priority="163">
      <dataBar>
        <cfvo type="min"/>
        <cfvo type="max"/>
        <color rgb="FF008AEF"/>
      </dataBar>
      <extLst>
        <ext xmlns:x14="http://schemas.microsoft.com/office/spreadsheetml/2009/9/main" uri="{B025F937-C7B1-47D3-B67F-A62EFF666E3E}">
          <x14:id>{1FC2C747-5E07-4333-97A3-BFA827A20B28}</x14:id>
        </ext>
      </extLst>
    </cfRule>
  </conditionalFormatting>
  <conditionalFormatting sqref="D32 Q32:R32 T32:U32 AS32 K32:L32 H32:I32 F32 N32 W32:AP32">
    <cfRule type="expression" dxfId="88" priority="161">
      <formula>MOD(ROW(),2)=1</formula>
    </cfRule>
  </conditionalFormatting>
  <conditionalFormatting sqref="K33">
    <cfRule type="dataBar" priority="159">
      <dataBar>
        <cfvo type="min"/>
        <cfvo type="max"/>
        <color rgb="FF008AEF"/>
      </dataBar>
      <extLst>
        <ext xmlns:x14="http://schemas.microsoft.com/office/spreadsheetml/2009/9/main" uri="{B025F937-C7B1-47D3-B67F-A62EFF666E3E}">
          <x14:id>{CD155358-C7C1-4948-9B11-04030D24C3A4}</x14:id>
        </ext>
      </extLst>
    </cfRule>
  </conditionalFormatting>
  <conditionalFormatting sqref="K33">
    <cfRule type="dataBar" priority="160">
      <dataBar>
        <cfvo type="min"/>
        <cfvo type="max"/>
        <color rgb="FF008AEF"/>
      </dataBar>
      <extLst>
        <ext xmlns:x14="http://schemas.microsoft.com/office/spreadsheetml/2009/9/main" uri="{B025F937-C7B1-47D3-B67F-A62EFF666E3E}">
          <x14:id>{9F267EAA-541B-47A4-9DC7-5C849464993D}</x14:id>
        </ext>
      </extLst>
    </cfRule>
  </conditionalFormatting>
  <conditionalFormatting sqref="AS33 Q33:R33 D33 K33:N33 F33:I33 T33:AP33">
    <cfRule type="expression" dxfId="87" priority="158">
      <formula>MOD(ROW(),2)=1</formula>
    </cfRule>
  </conditionalFormatting>
  <conditionalFormatting sqref="T43:AP43">
    <cfRule type="expression" dxfId="86" priority="157">
      <formula>MOD(ROW(),2)=1</formula>
    </cfRule>
  </conditionalFormatting>
  <conditionalFormatting sqref="K41">
    <cfRule type="dataBar" priority="155">
      <dataBar>
        <cfvo type="min"/>
        <cfvo type="max"/>
        <color rgb="FF008AEF"/>
      </dataBar>
      <extLst>
        <ext xmlns:x14="http://schemas.microsoft.com/office/spreadsheetml/2009/9/main" uri="{B025F937-C7B1-47D3-B67F-A62EFF666E3E}">
          <x14:id>{D240237F-92E0-45FF-9CE3-C1EE20473CAF}</x14:id>
        </ext>
      </extLst>
    </cfRule>
  </conditionalFormatting>
  <conditionalFormatting sqref="K41">
    <cfRule type="dataBar" priority="156">
      <dataBar>
        <cfvo type="min"/>
        <cfvo type="max"/>
        <color rgb="FF008AEF"/>
      </dataBar>
      <extLst>
        <ext xmlns:x14="http://schemas.microsoft.com/office/spreadsheetml/2009/9/main" uri="{B025F937-C7B1-47D3-B67F-A62EFF666E3E}">
          <x14:id>{3316289D-DA1E-416F-A6B7-DDD3C3E5C705}</x14:id>
        </ext>
      </extLst>
    </cfRule>
  </conditionalFormatting>
  <conditionalFormatting sqref="AS41 D41:I41 Q41:R41 K41:N41">
    <cfRule type="expression" dxfId="85" priority="154">
      <formula>MOD(ROW(),2)=1</formula>
    </cfRule>
  </conditionalFormatting>
  <conditionalFormatting sqref="T41:AP41">
    <cfRule type="expression" dxfId="84" priority="153">
      <formula>MOD(ROW(),2)=1</formula>
    </cfRule>
  </conditionalFormatting>
  <conditionalFormatting sqref="B42:C42">
    <cfRule type="expression" dxfId="83" priority="151">
      <formula>MOD(ROW(),2)=1</formula>
    </cfRule>
  </conditionalFormatting>
  <conditionalFormatting sqref="K42">
    <cfRule type="dataBar" priority="149">
      <dataBar>
        <cfvo type="min"/>
        <cfvo type="max"/>
        <color rgb="FF008AEF"/>
      </dataBar>
      <extLst>
        <ext xmlns:x14="http://schemas.microsoft.com/office/spreadsheetml/2009/9/main" uri="{B025F937-C7B1-47D3-B67F-A62EFF666E3E}">
          <x14:id>{99946314-13F9-4AD7-8D49-B310B757FD97}</x14:id>
        </ext>
      </extLst>
    </cfRule>
  </conditionalFormatting>
  <conditionalFormatting sqref="K42">
    <cfRule type="dataBar" priority="150">
      <dataBar>
        <cfvo type="min"/>
        <cfvo type="max"/>
        <color rgb="FF008AEF"/>
      </dataBar>
      <extLst>
        <ext xmlns:x14="http://schemas.microsoft.com/office/spreadsheetml/2009/9/main" uri="{B025F937-C7B1-47D3-B67F-A62EFF666E3E}">
          <x14:id>{C21B29AD-16C2-4226-9FB5-9063C84947BB}</x14:id>
        </ext>
      </extLst>
    </cfRule>
  </conditionalFormatting>
  <conditionalFormatting sqref="AS42 D42:I42 Q42:R42 K42:N42">
    <cfRule type="expression" dxfId="82" priority="148">
      <formula>MOD(ROW(),2)=1</formula>
    </cfRule>
  </conditionalFormatting>
  <conditionalFormatting sqref="T42:AP42">
    <cfRule type="expression" dxfId="81" priority="147">
      <formula>MOD(ROW(),2)=1</formula>
    </cfRule>
  </conditionalFormatting>
  <conditionalFormatting sqref="M32">
    <cfRule type="expression" dxfId="80" priority="142">
      <formula>MOD(ROW(),2)=1</formula>
    </cfRule>
  </conditionalFormatting>
  <conditionalFormatting sqref="M31">
    <cfRule type="expression" dxfId="79" priority="141">
      <formula>MOD(ROW(),2)=1</formula>
    </cfRule>
  </conditionalFormatting>
  <conditionalFormatting sqref="K40">
    <cfRule type="dataBar" priority="139">
      <dataBar>
        <cfvo type="min"/>
        <cfvo type="max"/>
        <color rgb="FF008AEF"/>
      </dataBar>
      <extLst>
        <ext xmlns:x14="http://schemas.microsoft.com/office/spreadsheetml/2009/9/main" uri="{B025F937-C7B1-47D3-B67F-A62EFF666E3E}">
          <x14:id>{CC2AFAD7-469F-4C5A-9D93-B85B79F9A018}</x14:id>
        </ext>
      </extLst>
    </cfRule>
  </conditionalFormatting>
  <conditionalFormatting sqref="K40">
    <cfRule type="dataBar" priority="140">
      <dataBar>
        <cfvo type="min"/>
        <cfvo type="max"/>
        <color rgb="FF008AEF"/>
      </dataBar>
      <extLst>
        <ext xmlns:x14="http://schemas.microsoft.com/office/spreadsheetml/2009/9/main" uri="{B025F937-C7B1-47D3-B67F-A62EFF666E3E}">
          <x14:id>{6C890200-9DEC-45C0-B5B4-A619B13EC95C}</x14:id>
        </ext>
      </extLst>
    </cfRule>
  </conditionalFormatting>
  <conditionalFormatting sqref="Q40:R40 AS40 B40:I40 K40:N40 T40:AP40">
    <cfRule type="expression" dxfId="78" priority="137">
      <formula>MOD(ROW(),2)=1</formula>
    </cfRule>
  </conditionalFormatting>
  <conditionalFormatting sqref="K34:K39 K43 K17:K31">
    <cfRule type="dataBar" priority="168">
      <dataBar>
        <cfvo type="min"/>
        <cfvo type="max"/>
        <color rgb="FF008AEF"/>
      </dataBar>
      <extLst>
        <ext xmlns:x14="http://schemas.microsoft.com/office/spreadsheetml/2009/9/main" uri="{B025F937-C7B1-47D3-B67F-A62EFF666E3E}">
          <x14:id>{EFF826E1-D57D-43A3-9A5D-E38F6AD0A97F}</x14:id>
        </ext>
      </extLst>
    </cfRule>
  </conditionalFormatting>
  <conditionalFormatting sqref="K34:K39">
    <cfRule type="dataBar" priority="169">
      <dataBar>
        <cfvo type="min"/>
        <cfvo type="max"/>
        <color rgb="FF008AEF"/>
      </dataBar>
      <extLst>
        <ext xmlns:x14="http://schemas.microsoft.com/office/spreadsheetml/2009/9/main" uri="{B025F937-C7B1-47D3-B67F-A62EFF666E3E}">
          <x14:id>{4EF1B866-C4C1-445D-AAD8-10BE6CC836BC}</x14:id>
        </ext>
      </extLst>
    </cfRule>
  </conditionalFormatting>
  <conditionalFormatting sqref="V32">
    <cfRule type="expression" dxfId="77" priority="134">
      <formula>MOD(ROW(),2)=1</formula>
    </cfRule>
  </conditionalFormatting>
  <conditionalFormatting sqref="H44:I44 D45 F45:I45 T55:AQ55 Q55:R55 AS55 D55:I55 K55:N55 K57:N66 D57:I66 AS57:AS66 Q57:R66 T57:AQ66">
    <cfRule type="expression" dxfId="76" priority="127">
      <formula>MOD(ROW(),2)=1</formula>
    </cfRule>
  </conditionalFormatting>
  <conditionalFormatting sqref="D44:G44 E45">
    <cfRule type="expression" dxfId="75" priority="126">
      <formula>MOD(ROW(),2)=1</formula>
    </cfRule>
  </conditionalFormatting>
  <conditionalFormatting sqref="K54">
    <cfRule type="dataBar" priority="124">
      <dataBar>
        <cfvo type="min"/>
        <cfvo type="max"/>
        <color rgb="FF008AEF"/>
      </dataBar>
      <extLst>
        <ext xmlns:x14="http://schemas.microsoft.com/office/spreadsheetml/2009/9/main" uri="{B025F937-C7B1-47D3-B67F-A62EFF666E3E}">
          <x14:id>{F03A1144-201B-4DAB-8440-DE62A3EAEC62}</x14:id>
        </ext>
      </extLst>
    </cfRule>
  </conditionalFormatting>
  <conditionalFormatting sqref="T54:AQ54 Q54:R54 AS54 D54:I54 K54:N54">
    <cfRule type="expression" dxfId="74" priority="123">
      <formula>MOD(ROW(),2)=1</formula>
    </cfRule>
  </conditionalFormatting>
  <conditionalFormatting sqref="K54">
    <cfRule type="dataBar" priority="125">
      <dataBar>
        <cfvo type="min"/>
        <cfvo type="max"/>
        <color rgb="FF008AEF"/>
      </dataBar>
      <extLst>
        <ext xmlns:x14="http://schemas.microsoft.com/office/spreadsheetml/2009/9/main" uri="{B025F937-C7B1-47D3-B67F-A62EFF666E3E}">
          <x14:id>{D670DAC6-A571-41F4-BF0E-CAE83D105BDC}</x14:id>
        </ext>
      </extLst>
    </cfRule>
  </conditionalFormatting>
  <conditionalFormatting sqref="K44:K47 K55 K57:K66 K49:K53">
    <cfRule type="dataBar" priority="130">
      <dataBar>
        <cfvo type="min"/>
        <cfvo type="max"/>
        <color rgb="FF008AEF"/>
      </dataBar>
      <extLst>
        <ext xmlns:x14="http://schemas.microsoft.com/office/spreadsheetml/2009/9/main" uri="{B025F937-C7B1-47D3-B67F-A62EFF666E3E}">
          <x14:id>{E7B7577F-43BD-44BD-ABEA-8D0032EE1A83}</x14:id>
        </ext>
      </extLst>
    </cfRule>
  </conditionalFormatting>
  <conditionalFormatting sqref="K75:K85 K90:K105 K67:K72">
    <cfRule type="dataBar" priority="115">
      <dataBar>
        <cfvo type="min"/>
        <cfvo type="max"/>
        <color rgb="FF008AEF"/>
      </dataBar>
      <extLst>
        <ext xmlns:x14="http://schemas.microsoft.com/office/spreadsheetml/2009/9/main" uri="{B025F937-C7B1-47D3-B67F-A62EFF666E3E}">
          <x14:id>{1590D9D6-D834-4CE1-A806-2E73ED44F5CB}</x14:id>
        </ext>
      </extLst>
    </cfRule>
  </conditionalFormatting>
  <conditionalFormatting sqref="Q67:R72 E102:E104 B67:I67 G94:I95 B94:E95 Q94:R95 Q108:R108 C108:E108 I108 B102:C104 K108:N108 T88:V88 B88:E88 Q88:R88 G88:I88 G108 B113:I114 Q113:R114 Q90:R91 B90:E91 T90:V91 Q97:R98 B97:C98 T98:V98 G97:I98 E97:E98 D97:D99 D101:D104 Q116:R116 T113:V116 B106:B108 C106:E106 B105:E105 Q75:R85 Q102:R106 T105:V105 L97:N98 G90:I91 L91:N91 L94:N95 L102:N104 K91:K104 B68:E72 G68:I72 F68:F74 B75:I85 G102:I106 K105:N106 K75:N85 B116:I116 K116:N116 K90:N90 K113:N114 K88:N88 U69:U87 U89 U92:U93 T74:T85 V74:V85 U99:U101 T106:U108 U112 X74:X85 X105 T69:T72 V69:V72 X69:X72 X98 X90:X91 X88 X113:X116 Z88 Z90:Z91 Z98 Z69:Z72 Z113:Z116 Z105 Z74:Z85 AB74:AB85 AB105 AB69:AB72 AB98 AB90:AB91 AB88 AB113:AB116 AD88 AD90:AD91 AD98 AD69:AD72 AD113:AD116 AD105 AD74:AD85 AF74:AF85 AF105 AF69:AF72 AF98 AF90:AF91 AF88 AF113:AF116 AH88 AH90:AH91 AH98 AH69:AH72 AH113:AH116 AH105 AH74:AH85 AJ74:AJ85 AJ105 AJ69:AJ72 AJ98 AJ90:AJ91 AJ88 AJ113:AJ116 AL88 AL90:AL91 AL98 AL69:AL72 AL113:AL116 AL105 AL74:AL85 AN74:AN85 AN105 AN69:AN72 AN98 AN90:AN91 AN88 AN113:AN116 AP88 AP90:AP91 AP98 AP69:AP72 AP113:AP116 AP105 AP74:AP85 W69:W116 Y69:Y116 AA69:AA116 AC69:AC116 AE69:AE116 AG69:AG116 AI69:AI116 AK69:AK116 AM69:AM116 AO69:AO116 AQ69:AQ116 K67:N72 AS67:AS117">
    <cfRule type="expression" dxfId="73" priority="113">
      <formula>MOD(ROW(),2)=1</formula>
    </cfRule>
  </conditionalFormatting>
  <conditionalFormatting sqref="Q99:R99 B99:C99 G99:H99 E99 L99:N99">
    <cfRule type="expression" dxfId="72" priority="111">
      <formula>MOD(ROW(),2)=1</formula>
    </cfRule>
  </conditionalFormatting>
  <conditionalFormatting sqref="B101:C101 U101 Q101:R101 G101:H101 L101:N101 E101">
    <cfRule type="expression" dxfId="71" priority="109">
      <formula>MOD(ROW(),2)=1</formula>
    </cfRule>
  </conditionalFormatting>
  <conditionalFormatting sqref="T99:V99 X99 Z99 AB99 AD99 AF99 AH99 AJ99 AL99 AN99 AP99">
    <cfRule type="expression" dxfId="70" priority="108">
      <formula>MOD(ROW(),2)=1</formula>
    </cfRule>
  </conditionalFormatting>
  <conditionalFormatting sqref="Q93:R93 T93:V93 B93:E93 G93:I93 L93:N93 X93 Z93 AB93 AD93 AF93 AH93 AJ93 AL93 AN93 AP93">
    <cfRule type="expression" dxfId="69" priority="106">
      <formula>MOD(ROW(),2)=1</formula>
    </cfRule>
  </conditionalFormatting>
  <conditionalFormatting sqref="I99">
    <cfRule type="expression" dxfId="68" priority="105">
      <formula>MOD(ROW(),2)=1</formula>
    </cfRule>
  </conditionalFormatting>
  <conditionalFormatting sqref="I101">
    <cfRule type="expression" dxfId="67" priority="104">
      <formula>MOD(ROW(),2)=1</formula>
    </cfRule>
  </conditionalFormatting>
  <conditionalFormatting sqref="Q107:R107 C107:E107 G107:I107 K107:N107">
    <cfRule type="expression" dxfId="66" priority="103">
      <formula>MOD(ROW(),2)=1</formula>
    </cfRule>
  </conditionalFormatting>
  <conditionalFormatting sqref="H108">
    <cfRule type="expression" dxfId="65" priority="102">
      <formula>MOD(ROW(),2)=1</formula>
    </cfRule>
  </conditionalFormatting>
  <conditionalFormatting sqref="T101">
    <cfRule type="expression" dxfId="64" priority="101">
      <formula>MOD(ROW(),2)=1</formula>
    </cfRule>
  </conditionalFormatting>
  <conditionalFormatting sqref="V101">
    <cfRule type="expression" dxfId="63" priority="100">
      <formula>MOD(ROW(),2)=1</formula>
    </cfRule>
  </conditionalFormatting>
  <conditionalFormatting sqref="X101">
    <cfRule type="expression" dxfId="62" priority="99">
      <formula>MOD(ROW(),2)=1</formula>
    </cfRule>
  </conditionalFormatting>
  <conditionalFormatting sqref="Z101">
    <cfRule type="expression" dxfId="61" priority="98">
      <formula>MOD(ROW(),2)=1</formula>
    </cfRule>
  </conditionalFormatting>
  <conditionalFormatting sqref="AB101">
    <cfRule type="expression" dxfId="60" priority="97">
      <formula>MOD(ROW(),2)=1</formula>
    </cfRule>
  </conditionalFormatting>
  <conditionalFormatting sqref="AP101">
    <cfRule type="expression" dxfId="59" priority="90">
      <formula>MOD(ROW(),2)=1</formula>
    </cfRule>
  </conditionalFormatting>
  <conditionalFormatting sqref="AD101">
    <cfRule type="expression" dxfId="58" priority="96">
      <formula>MOD(ROW(),2)=1</formula>
    </cfRule>
  </conditionalFormatting>
  <conditionalFormatting sqref="AF101">
    <cfRule type="expression" dxfId="57" priority="95">
      <formula>MOD(ROW(),2)=1</formula>
    </cfRule>
  </conditionalFormatting>
  <conditionalFormatting sqref="AH101">
    <cfRule type="expression" dxfId="56" priority="94">
      <formula>MOD(ROW(),2)=1</formula>
    </cfRule>
  </conditionalFormatting>
  <conditionalFormatting sqref="AJ101">
    <cfRule type="expression" dxfId="55" priority="93">
      <formula>MOD(ROW(),2)=1</formula>
    </cfRule>
  </conditionalFormatting>
  <conditionalFormatting sqref="AL101">
    <cfRule type="expression" dxfId="54" priority="92">
      <formula>MOD(ROW(),2)=1</formula>
    </cfRule>
  </conditionalFormatting>
  <conditionalFormatting sqref="AN101">
    <cfRule type="expression" dxfId="53" priority="91">
      <formula>MOD(ROW(),2)=1</formula>
    </cfRule>
  </conditionalFormatting>
  <conditionalFormatting sqref="K74">
    <cfRule type="dataBar" priority="88">
      <dataBar>
        <cfvo type="min"/>
        <cfvo type="max"/>
        <color rgb="FF008AEF"/>
      </dataBar>
      <extLst>
        <ext xmlns:x14="http://schemas.microsoft.com/office/spreadsheetml/2009/9/main" uri="{B025F937-C7B1-47D3-B67F-A62EFF666E3E}">
          <x14:id>{EB1F2B76-59F9-4C9A-B707-286E23CFF5D0}</x14:id>
        </ext>
      </extLst>
    </cfRule>
  </conditionalFormatting>
  <conditionalFormatting sqref="K74">
    <cfRule type="dataBar" priority="89">
      <dataBar>
        <cfvo type="min"/>
        <cfvo type="max"/>
        <color rgb="FF008AEF"/>
      </dataBar>
      <extLst>
        <ext xmlns:x14="http://schemas.microsoft.com/office/spreadsheetml/2009/9/main" uri="{B025F937-C7B1-47D3-B67F-A62EFF666E3E}">
          <x14:id>{3E64F16E-B89C-4A9B-99CF-4BE4718FB2DE}</x14:id>
        </ext>
      </extLst>
    </cfRule>
  </conditionalFormatting>
  <conditionalFormatting sqref="Q74:R74 B74:E74 G74:I74 K74:N74">
    <cfRule type="expression" dxfId="52" priority="87">
      <formula>MOD(ROW(),2)=1</formula>
    </cfRule>
  </conditionalFormatting>
  <conditionalFormatting sqref="K109">
    <cfRule type="dataBar" priority="86">
      <dataBar>
        <cfvo type="min"/>
        <cfvo type="max"/>
        <color rgb="FF008AEF"/>
      </dataBar>
      <extLst>
        <ext xmlns:x14="http://schemas.microsoft.com/office/spreadsheetml/2009/9/main" uri="{B025F937-C7B1-47D3-B67F-A62EFF666E3E}">
          <x14:id>{B06F14A9-6E27-4D77-BB5A-EE61496C5DE6}</x14:id>
        </ext>
      </extLst>
    </cfRule>
  </conditionalFormatting>
  <conditionalFormatting sqref="Q109:R109 I109 B109:E109 K109:N109 G109">
    <cfRule type="expression" dxfId="51" priority="84">
      <formula>MOD(ROW(),2)=1</formula>
    </cfRule>
  </conditionalFormatting>
  <conditionalFormatting sqref="H109">
    <cfRule type="expression" dxfId="50" priority="83">
      <formula>MOD(ROW(),2)=1</formula>
    </cfRule>
  </conditionalFormatting>
  <conditionalFormatting sqref="K110">
    <cfRule type="dataBar" priority="82">
      <dataBar>
        <cfvo type="min"/>
        <cfvo type="max"/>
        <color rgb="FF008AEF"/>
      </dataBar>
      <extLst>
        <ext xmlns:x14="http://schemas.microsoft.com/office/spreadsheetml/2009/9/main" uri="{B025F937-C7B1-47D3-B67F-A62EFF666E3E}">
          <x14:id>{E7374B47-4708-4F6D-BB0E-8EBBE32ECFCE}</x14:id>
        </ext>
      </extLst>
    </cfRule>
  </conditionalFormatting>
  <conditionalFormatting sqref="Q110:R110 I110 B110:E110 K110:N110 G110">
    <cfRule type="expression" dxfId="49" priority="80">
      <formula>MOD(ROW(),2)=1</formula>
    </cfRule>
  </conditionalFormatting>
  <conditionalFormatting sqref="H110">
    <cfRule type="expression" dxfId="48" priority="79">
      <formula>MOD(ROW(),2)=1</formula>
    </cfRule>
  </conditionalFormatting>
  <conditionalFormatting sqref="K111">
    <cfRule type="dataBar" priority="78">
      <dataBar>
        <cfvo type="min"/>
        <cfvo type="max"/>
        <color rgb="FF008AEF"/>
      </dataBar>
      <extLst>
        <ext xmlns:x14="http://schemas.microsoft.com/office/spreadsheetml/2009/9/main" uri="{B025F937-C7B1-47D3-B67F-A62EFF666E3E}">
          <x14:id>{68E75C8E-20F5-4C59-852B-5ACDE8738998}</x14:id>
        </ext>
      </extLst>
    </cfRule>
  </conditionalFormatting>
  <conditionalFormatting sqref="Q111:R111 I111 B111:E111 K111:N111 G111">
    <cfRule type="expression" dxfId="47" priority="76">
      <formula>MOD(ROW(),2)=1</formula>
    </cfRule>
  </conditionalFormatting>
  <conditionalFormatting sqref="H111">
    <cfRule type="expression" dxfId="46" priority="75">
      <formula>MOD(ROW(),2)=1</formula>
    </cfRule>
  </conditionalFormatting>
  <conditionalFormatting sqref="K115">
    <cfRule type="dataBar" priority="73">
      <dataBar>
        <cfvo type="min"/>
        <cfvo type="max"/>
        <color rgb="FF008AEF"/>
      </dataBar>
      <extLst>
        <ext xmlns:x14="http://schemas.microsoft.com/office/spreadsheetml/2009/9/main" uri="{B025F937-C7B1-47D3-B67F-A62EFF666E3E}">
          <x14:id>{7273AD19-13DB-4337-8C8F-6C611C296B06}</x14:id>
        </ext>
      </extLst>
    </cfRule>
  </conditionalFormatting>
  <conditionalFormatting sqref="K115">
    <cfRule type="dataBar" priority="74">
      <dataBar>
        <cfvo type="min"/>
        <cfvo type="max"/>
        <color rgb="FF008AEF"/>
      </dataBar>
      <extLst>
        <ext xmlns:x14="http://schemas.microsoft.com/office/spreadsheetml/2009/9/main" uri="{B025F937-C7B1-47D3-B67F-A62EFF666E3E}">
          <x14:id>{FEBE6633-6CE6-4609-8987-48F2A6711CEB}</x14:id>
        </ext>
      </extLst>
    </cfRule>
  </conditionalFormatting>
  <conditionalFormatting sqref="B115:I115 Q115:R115 K115:N115">
    <cfRule type="expression" dxfId="45" priority="72">
      <formula>MOD(ROW(),2)=1</formula>
    </cfRule>
  </conditionalFormatting>
  <conditionalFormatting sqref="K86:K87">
    <cfRule type="dataBar" priority="71">
      <dataBar>
        <cfvo type="min"/>
        <cfvo type="max"/>
        <color rgb="FF008AEF"/>
      </dataBar>
      <extLst>
        <ext xmlns:x14="http://schemas.microsoft.com/office/spreadsheetml/2009/9/main" uri="{B025F937-C7B1-47D3-B67F-A62EFF666E3E}">
          <x14:id>{3DAA4626-A38F-48C5-8168-57988455C5A0}</x14:id>
        </ext>
      </extLst>
    </cfRule>
  </conditionalFormatting>
  <conditionalFormatting sqref="T86:V87 K86:N87 B86:I87 Q86:R87 F88:F112 X86:X87 Z86:Z87 AB86:AB87 AD86:AD87 AF86:AF87 AH86:AH87 AJ86:AJ87 AL86:AL87 AN86:AN87 AP86:AP87">
    <cfRule type="expression" dxfId="44" priority="70">
      <formula>MOD(ROW(),2)=1</formula>
    </cfRule>
  </conditionalFormatting>
  <conditionalFormatting sqref="K75:K85 K108 K113:K114 K88 K90:K106 K116 K67:K72">
    <cfRule type="dataBar" priority="116">
      <dataBar>
        <cfvo type="min"/>
        <cfvo type="max"/>
        <color rgb="FF008AEF"/>
      </dataBar>
      <extLst>
        <ext xmlns:x14="http://schemas.microsoft.com/office/spreadsheetml/2009/9/main" uri="{B025F937-C7B1-47D3-B67F-A62EFF666E3E}">
          <x14:id>{882D31E5-4D4C-417C-B7EF-CA1FA59435B4}</x14:id>
        </ext>
      </extLst>
    </cfRule>
  </conditionalFormatting>
  <conditionalFormatting sqref="K107">
    <cfRule type="dataBar" priority="117">
      <dataBar>
        <cfvo type="min"/>
        <cfvo type="max"/>
        <color rgb="FF008AEF"/>
      </dataBar>
      <extLst>
        <ext xmlns:x14="http://schemas.microsoft.com/office/spreadsheetml/2009/9/main" uri="{B025F937-C7B1-47D3-B67F-A62EFF666E3E}">
          <x14:id>{B6C684C8-2F1E-42D6-91E1-26F1FE46084B}</x14:id>
        </ext>
      </extLst>
    </cfRule>
  </conditionalFormatting>
  <conditionalFormatting sqref="T112:V112 B112:E112 Q112:R112 G112:I112 K112:N112 X112 Z112 AB112 AD112 AF112 AH112 AJ112 AL112 AN112 AP112">
    <cfRule type="expression" dxfId="43" priority="67">
      <formula>MOD(ROW(),2)=1</formula>
    </cfRule>
  </conditionalFormatting>
  <conditionalFormatting sqref="K112">
    <cfRule type="dataBar" priority="69">
      <dataBar>
        <cfvo type="min"/>
        <cfvo type="max"/>
        <color rgb="FF008AEF"/>
      </dataBar>
      <extLst>
        <ext xmlns:x14="http://schemas.microsoft.com/office/spreadsheetml/2009/9/main" uri="{B025F937-C7B1-47D3-B67F-A62EFF666E3E}">
          <x14:id>{9CFAC828-2604-4B86-B01A-F295CC4A025D}</x14:id>
        </ext>
      </extLst>
    </cfRule>
  </conditionalFormatting>
  <conditionalFormatting sqref="T89:V89 B89:E89 Q89:R89 G89:I89 K89:N89 X89 Z89 AB89 AD89 AF89 AH89 AJ89 AL89 AN89 AP89">
    <cfRule type="expression" dxfId="42" priority="64">
      <formula>MOD(ROW(),2)=1</formula>
    </cfRule>
  </conditionalFormatting>
  <conditionalFormatting sqref="K89">
    <cfRule type="dataBar" priority="66">
      <dataBar>
        <cfvo type="min"/>
        <cfvo type="max"/>
        <color rgb="FF008AEF"/>
      </dataBar>
      <extLst>
        <ext xmlns:x14="http://schemas.microsoft.com/office/spreadsheetml/2009/9/main" uri="{B025F937-C7B1-47D3-B67F-A62EFF666E3E}">
          <x14:id>{8BDCE862-F598-4F22-8226-8EE9862E8AFF}</x14:id>
        </ext>
      </extLst>
    </cfRule>
  </conditionalFormatting>
  <conditionalFormatting sqref="Q92:R92 T92:V92 B92:E92 G92:I92 L92:N92 X92 Z92 AB92 AD92 AF92 AH92 AJ92 AL92 AN92 AP92">
    <cfRule type="expression" dxfId="41" priority="62">
      <formula>MOD(ROW(),2)=1</formula>
    </cfRule>
  </conditionalFormatting>
  <conditionalFormatting sqref="Q96:R96 G96:H96 B96:E96 L96:N96">
    <cfRule type="expression" dxfId="40" priority="60">
      <formula>MOD(ROW(),2)=1</formula>
    </cfRule>
  </conditionalFormatting>
  <conditionalFormatting sqref="I96">
    <cfRule type="expression" dxfId="39" priority="59">
      <formula>MOD(ROW(),2)=1</formula>
    </cfRule>
  </conditionalFormatting>
  <conditionalFormatting sqref="D100">
    <cfRule type="expression" dxfId="38" priority="58">
      <formula>MOD(ROW(),2)=1</formula>
    </cfRule>
  </conditionalFormatting>
  <conditionalFormatting sqref="B100:C100 U100 Q100:R100 G100:H100 L100:N100 E100">
    <cfRule type="expression" dxfId="37" priority="56">
      <formula>MOD(ROW(),2)=1</formula>
    </cfRule>
  </conditionalFormatting>
  <conditionalFormatting sqref="I100">
    <cfRule type="expression" dxfId="36" priority="55">
      <formula>MOD(ROW(),2)=1</formula>
    </cfRule>
  </conditionalFormatting>
  <conditionalFormatting sqref="T100">
    <cfRule type="expression" dxfId="35" priority="54">
      <formula>MOD(ROW(),2)=1</formula>
    </cfRule>
  </conditionalFormatting>
  <conditionalFormatting sqref="V100">
    <cfRule type="expression" dxfId="34" priority="53">
      <formula>MOD(ROW(),2)=1</formula>
    </cfRule>
  </conditionalFormatting>
  <conditionalFormatting sqref="X100">
    <cfRule type="expression" dxfId="33" priority="52">
      <formula>MOD(ROW(),2)=1</formula>
    </cfRule>
  </conditionalFormatting>
  <conditionalFormatting sqref="Z100">
    <cfRule type="expression" dxfId="32" priority="51">
      <formula>MOD(ROW(),2)=1</formula>
    </cfRule>
  </conditionalFormatting>
  <conditionalFormatting sqref="AB100">
    <cfRule type="expression" dxfId="31" priority="50">
      <formula>MOD(ROW(),2)=1</formula>
    </cfRule>
  </conditionalFormatting>
  <conditionalFormatting sqref="AP100">
    <cfRule type="expression" dxfId="30" priority="43">
      <formula>MOD(ROW(),2)=1</formula>
    </cfRule>
  </conditionalFormatting>
  <conditionalFormatting sqref="AD100">
    <cfRule type="expression" dxfId="29" priority="49">
      <formula>MOD(ROW(),2)=1</formula>
    </cfRule>
  </conditionalFormatting>
  <conditionalFormatting sqref="AF100">
    <cfRule type="expression" dxfId="28" priority="48">
      <formula>MOD(ROW(),2)=1</formula>
    </cfRule>
  </conditionalFormatting>
  <conditionalFormatting sqref="AH100">
    <cfRule type="expression" dxfId="27" priority="47">
      <formula>MOD(ROW(),2)=1</formula>
    </cfRule>
  </conditionalFormatting>
  <conditionalFormatting sqref="AJ100">
    <cfRule type="expression" dxfId="26" priority="46">
      <formula>MOD(ROW(),2)=1</formula>
    </cfRule>
  </conditionalFormatting>
  <conditionalFormatting sqref="AL100">
    <cfRule type="expression" dxfId="25" priority="45">
      <formula>MOD(ROW(),2)=1</formula>
    </cfRule>
  </conditionalFormatting>
  <conditionalFormatting sqref="AN100">
    <cfRule type="expression" dxfId="24" priority="44">
      <formula>MOD(ROW(),2)=1</formula>
    </cfRule>
  </conditionalFormatting>
  <conditionalFormatting sqref="K73">
    <cfRule type="dataBar" priority="41">
      <dataBar>
        <cfvo type="min"/>
        <cfvo type="max"/>
        <color rgb="FF008AEF"/>
      </dataBar>
      <extLst>
        <ext xmlns:x14="http://schemas.microsoft.com/office/spreadsheetml/2009/9/main" uri="{B025F937-C7B1-47D3-B67F-A62EFF666E3E}">
          <x14:id>{9D73C037-7F35-4F70-A8FA-A51CAA3029BD}</x14:id>
        </ext>
      </extLst>
    </cfRule>
  </conditionalFormatting>
  <conditionalFormatting sqref="Q73:R73 B73:E73 T73:V73 G73:I73 K73:N73 X73 Z73 AB73 AD73 AF73 AH73 AJ73 AL73 AN73 AP73">
    <cfRule type="expression" dxfId="23" priority="39">
      <formula>MOD(ROW(),2)=1</formula>
    </cfRule>
  </conditionalFormatting>
  <conditionalFormatting sqref="K73">
    <cfRule type="dataBar" priority="42">
      <dataBar>
        <cfvo type="min"/>
        <cfvo type="max"/>
        <color rgb="FF008AEF"/>
      </dataBar>
      <extLst>
        <ext xmlns:x14="http://schemas.microsoft.com/office/spreadsheetml/2009/9/main" uri="{B025F937-C7B1-47D3-B67F-A62EFF666E3E}">
          <x14:id>{62D2BAD9-00E5-4F03-A470-3EE1398A2E7D}</x14:id>
        </ext>
      </extLst>
    </cfRule>
  </conditionalFormatting>
  <conditionalFormatting sqref="T94:V95 U96:U97 X94:X95 Z94:Z95 AB94:AB95 AD94:AD95 AF94:AF95 AH94:AH95 AJ94:AJ95 AL94:AL95 AN94:AN95 AP94:AP95">
    <cfRule type="expression" dxfId="22" priority="38">
      <formula>MOD(ROW(),2)=1</formula>
    </cfRule>
  </conditionalFormatting>
  <conditionalFormatting sqref="T97:V97 X97 Z97 AB97 AD97 AF97 AH97 AJ97 AL97 AN97 AP97">
    <cfRule type="expression" dxfId="21" priority="37">
      <formula>MOD(ROW(),2)=1</formula>
    </cfRule>
  </conditionalFormatting>
  <conditionalFormatting sqref="T96:V96 X96 Z96 AB96 AD96 AF96 AH96 AJ96 AL96 AN96 AP96">
    <cfRule type="expression" dxfId="20" priority="36">
      <formula>MOD(ROW(),2)=1</formula>
    </cfRule>
  </conditionalFormatting>
  <conditionalFormatting sqref="T102:V103 X102:X103 Z102:Z103 AB102:AB103 AD102:AD103 AF102:AF103 AH102:AH103 AJ102:AJ103 AL102:AL103 AN102:AN103 AP102:AP103">
    <cfRule type="expression" dxfId="19" priority="35">
      <formula>MOD(ROW(),2)=1</formula>
    </cfRule>
  </conditionalFormatting>
  <conditionalFormatting sqref="U104">
    <cfRule type="expression" dxfId="18" priority="34">
      <formula>MOD(ROW(),2)=1</formula>
    </cfRule>
  </conditionalFormatting>
  <conditionalFormatting sqref="T104:V104 X104 Z104 AB104 AD104 AF104 AH104 AJ104 AL104 AN104 AP104">
    <cfRule type="expression" dxfId="17" priority="33">
      <formula>MOD(ROW(),2)=1</formula>
    </cfRule>
  </conditionalFormatting>
  <conditionalFormatting sqref="V106:V107 X106:X107 Z106:Z107 AB106:AB107 AD106:AD107 AF106:AF107 AH106:AH107 AJ106:AJ107 AL106:AL107 AN106:AN107 AP106:AP107">
    <cfRule type="expression" dxfId="16" priority="32">
      <formula>MOD(ROW(),2)=1</formula>
    </cfRule>
  </conditionalFormatting>
  <conditionalFormatting sqref="V108 X108 Z108 AB108 AD108 AF108 AH108 AJ108 AL108 AN108 AP108">
    <cfRule type="expression" dxfId="15" priority="31">
      <formula>MOD(ROW(),2)=1</formula>
    </cfRule>
  </conditionalFormatting>
  <conditionalFormatting sqref="T109:U111">
    <cfRule type="expression" dxfId="14" priority="30">
      <formula>MOD(ROW(),2)=1</formula>
    </cfRule>
  </conditionalFormatting>
  <conditionalFormatting sqref="V109:V110 X109:X110 Z109:Z110 AB109:AB110 AD109:AD110 AF109:AF110 AH109:AH110 AJ109:AJ110 AL109:AL110 AN109:AN110 AP109:AP110">
    <cfRule type="expression" dxfId="13" priority="29">
      <formula>MOD(ROW(),2)=1</formula>
    </cfRule>
  </conditionalFormatting>
  <conditionalFormatting sqref="V111 X111 Z111 AB111 AD111 AF111 AH111 AJ111 AL111 AN111 AP111">
    <cfRule type="expression" dxfId="12" priority="28">
      <formula>MOD(ROW(),2)=1</formula>
    </cfRule>
  </conditionalFormatting>
  <conditionalFormatting sqref="T67:AQ68">
    <cfRule type="expression" dxfId="11" priority="24">
      <formula>MOD(ROW(),2)=1</formula>
    </cfRule>
  </conditionalFormatting>
  <conditionalFormatting sqref="J117:K117 K6:K9 K11:K15 J4:K4 J5:J15 J17:J116">
    <cfRule type="dataBar" priority="533">
      <dataBar>
        <cfvo type="min"/>
        <cfvo type="max"/>
        <color rgb="FF008AEF"/>
      </dataBar>
      <extLst>
        <ext xmlns:x14="http://schemas.microsoft.com/office/spreadsheetml/2009/9/main" uri="{B025F937-C7B1-47D3-B67F-A62EFF666E3E}">
          <x14:id>{FF1DB515-1C36-4BD3-9817-F349BDB110CD}</x14:id>
        </ext>
      </extLst>
    </cfRule>
  </conditionalFormatting>
  <conditionalFormatting sqref="B23:B43">
    <cfRule type="expression" dxfId="10" priority="165">
      <formula>#REF!="3.Close"</formula>
    </cfRule>
  </conditionalFormatting>
  <conditionalFormatting sqref="B17:B22">
    <cfRule type="expression" dxfId="9" priority="144">
      <formula>#REF!="3.Close"</formula>
    </cfRule>
  </conditionalFormatting>
  <conditionalFormatting sqref="B44:B47 B57:B66 B49:B55">
    <cfRule type="expression" dxfId="8" priority="128">
      <formula>#REF!="3.Close"</formula>
    </cfRule>
  </conditionalFormatting>
  <conditionalFormatting sqref="B67:B116">
    <cfRule type="expression" dxfId="7" priority="114">
      <formula>#REF!="3.Close"</formula>
    </cfRule>
  </conditionalFormatting>
  <conditionalFormatting sqref="B16">
    <cfRule type="expression" dxfId="6" priority="19">
      <formula>$M16="3.Close"</formula>
    </cfRule>
  </conditionalFormatting>
  <conditionalFormatting sqref="AS16 Q16:R16 B16:O16 T16:AQ16">
    <cfRule type="expression" dxfId="5" priority="18">
      <formula>MOD(ROW(),2)=1</formula>
    </cfRule>
  </conditionalFormatting>
  <conditionalFormatting sqref="J16:K16">
    <cfRule type="dataBar" priority="20">
      <dataBar>
        <cfvo type="min"/>
        <cfvo type="max"/>
        <color rgb="FF008AEF"/>
      </dataBar>
      <extLst>
        <ext xmlns:x14="http://schemas.microsoft.com/office/spreadsheetml/2009/9/main" uri="{B025F937-C7B1-47D3-B67F-A62EFF666E3E}">
          <x14:id>{47BB7492-CED8-4F56-BF6D-1A0841F02D87}</x14:id>
        </ext>
      </extLst>
    </cfRule>
  </conditionalFormatting>
  <conditionalFormatting sqref="O16">
    <cfRule type="dataBar" priority="21">
      <dataBar>
        <cfvo type="min"/>
        <cfvo type="max"/>
        <color rgb="FFD6007B"/>
      </dataBar>
      <extLst>
        <ext xmlns:x14="http://schemas.microsoft.com/office/spreadsheetml/2009/9/main" uri="{B025F937-C7B1-47D3-B67F-A62EFF666E3E}">
          <x14:id>{19E0767C-0ED1-4ED9-B594-DDD14D172D11}</x14:id>
        </ext>
      </extLst>
    </cfRule>
  </conditionalFormatting>
  <conditionalFormatting sqref="J16:K16">
    <cfRule type="dataBar" priority="22">
      <dataBar>
        <cfvo type="min"/>
        <cfvo type="max"/>
        <color rgb="FF008AEF"/>
      </dataBar>
      <extLst>
        <ext xmlns:x14="http://schemas.microsoft.com/office/spreadsheetml/2009/9/main" uri="{B025F937-C7B1-47D3-B67F-A62EFF666E3E}">
          <x14:id>{2CFB27B9-1774-4691-A38C-D3BA45EFA217}</x14:id>
        </ext>
      </extLst>
    </cfRule>
  </conditionalFormatting>
  <conditionalFormatting sqref="O16">
    <cfRule type="dataBar" priority="23">
      <dataBar>
        <cfvo type="min"/>
        <cfvo type="max"/>
        <color rgb="FFD6007B"/>
      </dataBar>
      <extLst>
        <ext xmlns:x14="http://schemas.microsoft.com/office/spreadsheetml/2009/9/main" uri="{B025F937-C7B1-47D3-B67F-A62EFF666E3E}">
          <x14:id>{3A2F5632-EB99-4CA6-9B9C-411D019164C2}</x14:id>
        </ext>
      </extLst>
    </cfRule>
  </conditionalFormatting>
  <conditionalFormatting sqref="J117:K117">
    <cfRule type="dataBar" priority="571">
      <dataBar>
        <cfvo type="min"/>
        <cfvo type="max"/>
        <color rgb="FF008AEF"/>
      </dataBar>
      <extLst>
        <ext xmlns:x14="http://schemas.microsoft.com/office/spreadsheetml/2009/9/main" uri="{B025F937-C7B1-47D3-B67F-A62EFF666E3E}">
          <x14:id>{9A7B7F82-D80B-481A-98E9-B1AF746FB20A}</x14:id>
        </ext>
      </extLst>
    </cfRule>
  </conditionalFormatting>
  <conditionalFormatting sqref="K117">
    <cfRule type="dataBar" priority="577">
      <dataBar>
        <cfvo type="min"/>
        <cfvo type="max"/>
        <color rgb="FF008AEF"/>
      </dataBar>
      <extLst>
        <ext xmlns:x14="http://schemas.microsoft.com/office/spreadsheetml/2009/9/main" uri="{B025F937-C7B1-47D3-B67F-A62EFF666E3E}">
          <x14:id>{039655EB-487A-471A-BFB5-34E70440FD51}</x14:id>
        </ext>
      </extLst>
    </cfRule>
  </conditionalFormatting>
  <conditionalFormatting sqref="O4:O15 O17:O117">
    <cfRule type="dataBar" priority="617">
      <dataBar>
        <cfvo type="min"/>
        <cfvo type="max"/>
        <color rgb="FFD6007B"/>
      </dataBar>
      <extLst>
        <ext xmlns:x14="http://schemas.microsoft.com/office/spreadsheetml/2009/9/main" uri="{B025F937-C7B1-47D3-B67F-A62EFF666E3E}">
          <x14:id>{38F3F389-F88D-43C2-95CC-AE249B9CADD2}</x14:id>
        </ext>
      </extLst>
    </cfRule>
  </conditionalFormatting>
  <conditionalFormatting sqref="K44:K47 K49:K53">
    <cfRule type="dataBar" priority="655">
      <dataBar>
        <cfvo type="min"/>
        <cfvo type="max"/>
        <color rgb="FF008AEF"/>
      </dataBar>
      <extLst>
        <ext xmlns:x14="http://schemas.microsoft.com/office/spreadsheetml/2009/9/main" uri="{B025F937-C7B1-47D3-B67F-A62EFF666E3E}">
          <x14:id>{0F8C3089-86E5-41D1-AB88-58A2F08774AF}</x14:id>
        </ext>
      </extLst>
    </cfRule>
  </conditionalFormatting>
  <conditionalFormatting sqref="O4:O15 O17:O116">
    <cfRule type="dataBar" priority="657">
      <dataBar>
        <cfvo type="min"/>
        <cfvo type="max"/>
        <color rgb="FFD6007B"/>
      </dataBar>
      <extLst>
        <ext xmlns:x14="http://schemas.microsoft.com/office/spreadsheetml/2009/9/main" uri="{B025F937-C7B1-47D3-B67F-A62EFF666E3E}">
          <x14:id>{99B082F9-1F30-49D6-B6E3-9B488B831613}</x14:id>
        </ext>
      </extLst>
    </cfRule>
  </conditionalFormatting>
  <conditionalFormatting sqref="B56:C56">
    <cfRule type="expression" dxfId="4" priority="12">
      <formula>MOD(ROW(),2)=1</formula>
    </cfRule>
  </conditionalFormatting>
  <conditionalFormatting sqref="T56:AQ56 Q56:R56 AS56 D56:I56 K56:N56">
    <cfRule type="expression" dxfId="3" priority="9">
      <formula>MOD(ROW(),2)=1</formula>
    </cfRule>
  </conditionalFormatting>
  <conditionalFormatting sqref="K56">
    <cfRule type="dataBar" priority="11">
      <dataBar>
        <cfvo type="min"/>
        <cfvo type="max"/>
        <color rgb="FF008AEF"/>
      </dataBar>
      <extLst>
        <ext xmlns:x14="http://schemas.microsoft.com/office/spreadsheetml/2009/9/main" uri="{B025F937-C7B1-47D3-B67F-A62EFF666E3E}">
          <x14:id>{BE8A8FA6-1C13-437C-AFF2-8CFBE98F7665}</x14:id>
        </ext>
      </extLst>
    </cfRule>
  </conditionalFormatting>
  <conditionalFormatting sqref="B56">
    <cfRule type="expression" dxfId="2" priority="10">
      <formula>#REF!="3.Close"</formula>
    </cfRule>
  </conditionalFormatting>
  <conditionalFormatting sqref="AS48 Q48:R48 T48:AQ48 B48:I48 K48:N48">
    <cfRule type="expression" dxfId="1" priority="3">
      <formula>MOD(ROW(),2)=1</formula>
    </cfRule>
  </conditionalFormatting>
  <conditionalFormatting sqref="K48">
    <cfRule type="dataBar" priority="2">
      <dataBar>
        <cfvo type="min"/>
        <cfvo type="max"/>
        <color rgb="FF008AEF"/>
      </dataBar>
      <extLst>
        <ext xmlns:x14="http://schemas.microsoft.com/office/spreadsheetml/2009/9/main" uri="{B025F937-C7B1-47D3-B67F-A62EFF666E3E}">
          <x14:id>{47AB89B5-CAB7-4BD8-8235-39EE2FC8428A}</x14:id>
        </ext>
      </extLst>
    </cfRule>
  </conditionalFormatting>
  <conditionalFormatting sqref="B48">
    <cfRule type="expression" dxfId="0" priority="1">
      <formula>#REF!="3.Close"</formula>
    </cfRule>
  </conditionalFormatting>
  <conditionalFormatting sqref="K48">
    <cfRule type="dataBar" priority="6">
      <dataBar>
        <cfvo type="min"/>
        <cfvo type="max"/>
        <color rgb="FF008AEF"/>
      </dataBar>
      <extLst>
        <ext xmlns:x14="http://schemas.microsoft.com/office/spreadsheetml/2009/9/main" uri="{B025F937-C7B1-47D3-B67F-A62EFF666E3E}">
          <x14:id>{1788E56B-25B1-4F66-961B-A7F5C887C9CF}</x14:id>
        </ext>
      </extLst>
    </cfRule>
  </conditionalFormatting>
  <dataValidations count="2">
    <dataValidation type="list" allowBlank="1" showInputMessage="1" showErrorMessage="1" sqref="K44:K116">
      <formula1>"日次,月次,年次,その他"</formula1>
    </dataValidation>
    <dataValidation type="list" allowBlank="1" showInputMessage="1" showErrorMessage="1" sqref="AS4:AS117">
      <formula1>"あり,なし,作成中"</formula1>
    </dataValidation>
  </dataValidations>
  <pageMargins left="0.70866141732283472" right="0.70866141732283472" top="0.74803149606299213" bottom="0.74803149606299213" header="0.31496062992125984" footer="0.31496062992125984"/>
  <pageSetup paperSize="9" scale="18" fitToHeight="0" orientation="portrait" horizontalDpi="1200" verticalDpi="1200" r:id="rId1"/>
  <drawing r:id="rId2"/>
  <legacyDrawing r:id="rId3"/>
  <extLst>
    <ext xmlns:x14="http://schemas.microsoft.com/office/spreadsheetml/2009/9/main" uri="{78C0D931-6437-407d-A8EE-F0AAD7539E65}">
      <x14:conditionalFormattings>
        <x14:conditionalFormatting xmlns:xm="http://schemas.microsoft.com/office/excel/2006/main">
          <x14:cfRule type="dataBar" id="{1081DA95-F1FA-4631-8640-F4013C91BED2}">
            <x14:dataBar minLength="0" maxLength="100" border="1" negativeBarBorderColorSameAsPositive="0">
              <x14:cfvo type="autoMin"/>
              <x14:cfvo type="autoMax"/>
              <x14:borderColor rgb="FF008AEF"/>
              <x14:negativeFillColor rgb="FFFF0000"/>
              <x14:negativeBorderColor rgb="FFFF0000"/>
              <x14:axisColor rgb="FF000000"/>
            </x14:dataBar>
          </x14:cfRule>
          <xm:sqref>K5</xm:sqref>
        </x14:conditionalFormatting>
        <x14:conditionalFormatting xmlns:xm="http://schemas.microsoft.com/office/excel/2006/main">
          <x14:cfRule type="dataBar" id="{64810EAF-C899-425B-8170-2152378F62B5}">
            <x14:dataBar minLength="0" maxLength="100" border="1" negativeBarBorderColorSameAsPositive="0">
              <x14:cfvo type="autoMin"/>
              <x14:cfvo type="autoMax"/>
              <x14:borderColor rgb="FF008AEF"/>
              <x14:negativeFillColor rgb="FFFF0000"/>
              <x14:negativeBorderColor rgb="FFFF0000"/>
              <x14:axisColor rgb="FF000000"/>
            </x14:dataBar>
          </x14:cfRule>
          <xm:sqref>K5</xm:sqref>
        </x14:conditionalFormatting>
        <x14:conditionalFormatting xmlns:xm="http://schemas.microsoft.com/office/excel/2006/main">
          <x14:cfRule type="dataBar" id="{85E462AC-1998-4354-B35E-8694DD742A93}">
            <x14:dataBar minLength="0" maxLength="100" border="1" negativeBarBorderColorSameAsPositive="0">
              <x14:cfvo type="autoMin"/>
              <x14:cfvo type="autoMax"/>
              <x14:borderColor rgb="FF008AEF"/>
              <x14:negativeFillColor rgb="FFFF0000"/>
              <x14:negativeBorderColor rgb="FFFF0000"/>
              <x14:axisColor rgb="FF000000"/>
            </x14:dataBar>
          </x14:cfRule>
          <xm:sqref>K10</xm:sqref>
        </x14:conditionalFormatting>
        <x14:conditionalFormatting xmlns:xm="http://schemas.microsoft.com/office/excel/2006/main">
          <x14:cfRule type="dataBar" id="{FA2A7F72-B489-4C73-80E3-D21C8C35935D}">
            <x14:dataBar minLength="0" maxLength="100" border="1" negativeBarBorderColorSameAsPositive="0">
              <x14:cfvo type="autoMin"/>
              <x14:cfvo type="autoMax"/>
              <x14:borderColor rgb="FF008AEF"/>
              <x14:negativeFillColor rgb="FFFF0000"/>
              <x14:negativeBorderColor rgb="FFFF0000"/>
              <x14:axisColor rgb="FF000000"/>
            </x14:dataBar>
          </x14:cfRule>
          <xm:sqref>K10</xm:sqref>
        </x14:conditionalFormatting>
        <x14:conditionalFormatting xmlns:xm="http://schemas.microsoft.com/office/excel/2006/main">
          <x14:cfRule type="dataBar" id="{9DF69CE6-CACF-445C-9B5C-B255578BBAAF}">
            <x14:dataBar minLength="0" maxLength="100" border="1" negativeBarBorderColorSameAsPositive="0">
              <x14:cfvo type="autoMin"/>
              <x14:cfvo type="autoMax"/>
              <x14:borderColor rgb="FF008AEF"/>
              <x14:negativeFillColor rgb="FFFF0000"/>
              <x14:negativeBorderColor rgb="FFFF0000"/>
              <x14:axisColor rgb="FF000000"/>
            </x14:dataBar>
          </x14:cfRule>
          <xm:sqref>K32</xm:sqref>
        </x14:conditionalFormatting>
        <x14:conditionalFormatting xmlns:xm="http://schemas.microsoft.com/office/excel/2006/main">
          <x14:cfRule type="dataBar" id="{1FC2C747-5E07-4333-97A3-BFA827A20B28}">
            <x14:dataBar minLength="0" maxLength="100" border="1" negativeBarBorderColorSameAsPositive="0">
              <x14:cfvo type="autoMin"/>
              <x14:cfvo type="autoMax"/>
              <x14:borderColor rgb="FF008AEF"/>
              <x14:negativeFillColor rgb="FFFF0000"/>
              <x14:negativeBorderColor rgb="FFFF0000"/>
              <x14:axisColor rgb="FF000000"/>
            </x14:dataBar>
          </x14:cfRule>
          <xm:sqref>K32</xm:sqref>
        </x14:conditionalFormatting>
        <x14:conditionalFormatting xmlns:xm="http://schemas.microsoft.com/office/excel/2006/main">
          <x14:cfRule type="dataBar" id="{CD155358-C7C1-4948-9B11-04030D24C3A4}">
            <x14:dataBar minLength="0" maxLength="100" border="1" negativeBarBorderColorSameAsPositive="0">
              <x14:cfvo type="autoMin"/>
              <x14:cfvo type="autoMax"/>
              <x14:borderColor rgb="FF008AEF"/>
              <x14:negativeFillColor rgb="FFFF0000"/>
              <x14:negativeBorderColor rgb="FFFF0000"/>
              <x14:axisColor rgb="FF000000"/>
            </x14:dataBar>
          </x14:cfRule>
          <xm:sqref>K33</xm:sqref>
        </x14:conditionalFormatting>
        <x14:conditionalFormatting xmlns:xm="http://schemas.microsoft.com/office/excel/2006/main">
          <x14:cfRule type="dataBar" id="{9F267EAA-541B-47A4-9DC7-5C849464993D}">
            <x14:dataBar minLength="0" maxLength="100" border="1" negativeBarBorderColorSameAsPositive="0">
              <x14:cfvo type="autoMin"/>
              <x14:cfvo type="autoMax"/>
              <x14:borderColor rgb="FF008AEF"/>
              <x14:negativeFillColor rgb="FFFF0000"/>
              <x14:negativeBorderColor rgb="FFFF0000"/>
              <x14:axisColor rgb="FF000000"/>
            </x14:dataBar>
          </x14:cfRule>
          <xm:sqref>K33</xm:sqref>
        </x14:conditionalFormatting>
        <x14:conditionalFormatting xmlns:xm="http://schemas.microsoft.com/office/excel/2006/main">
          <x14:cfRule type="dataBar" id="{D240237F-92E0-45FF-9CE3-C1EE20473CAF}">
            <x14:dataBar minLength="0" maxLength="100" border="1" negativeBarBorderColorSameAsPositive="0">
              <x14:cfvo type="autoMin"/>
              <x14:cfvo type="autoMax"/>
              <x14:borderColor rgb="FF008AEF"/>
              <x14:negativeFillColor rgb="FFFF0000"/>
              <x14:negativeBorderColor rgb="FFFF0000"/>
              <x14:axisColor rgb="FF000000"/>
            </x14:dataBar>
          </x14:cfRule>
          <xm:sqref>K41</xm:sqref>
        </x14:conditionalFormatting>
        <x14:conditionalFormatting xmlns:xm="http://schemas.microsoft.com/office/excel/2006/main">
          <x14:cfRule type="dataBar" id="{3316289D-DA1E-416F-A6B7-DDD3C3E5C705}">
            <x14:dataBar minLength="0" maxLength="100" border="1" negativeBarBorderColorSameAsPositive="0">
              <x14:cfvo type="autoMin"/>
              <x14:cfvo type="autoMax"/>
              <x14:borderColor rgb="FF008AEF"/>
              <x14:negativeFillColor rgb="FFFF0000"/>
              <x14:negativeBorderColor rgb="FFFF0000"/>
              <x14:axisColor rgb="FF000000"/>
            </x14:dataBar>
          </x14:cfRule>
          <xm:sqref>K41</xm:sqref>
        </x14:conditionalFormatting>
        <x14:conditionalFormatting xmlns:xm="http://schemas.microsoft.com/office/excel/2006/main">
          <x14:cfRule type="dataBar" id="{99946314-13F9-4AD7-8D49-B310B757FD97}">
            <x14:dataBar minLength="0" maxLength="100" border="1" negativeBarBorderColorSameAsPositive="0">
              <x14:cfvo type="autoMin"/>
              <x14:cfvo type="autoMax"/>
              <x14:borderColor rgb="FF008AEF"/>
              <x14:negativeFillColor rgb="FFFF0000"/>
              <x14:negativeBorderColor rgb="FFFF0000"/>
              <x14:axisColor rgb="FF000000"/>
            </x14:dataBar>
          </x14:cfRule>
          <xm:sqref>K42</xm:sqref>
        </x14:conditionalFormatting>
        <x14:conditionalFormatting xmlns:xm="http://schemas.microsoft.com/office/excel/2006/main">
          <x14:cfRule type="dataBar" id="{C21B29AD-16C2-4226-9FB5-9063C84947BB}">
            <x14:dataBar minLength="0" maxLength="100" border="1" negativeBarBorderColorSameAsPositive="0">
              <x14:cfvo type="autoMin"/>
              <x14:cfvo type="autoMax"/>
              <x14:borderColor rgb="FF008AEF"/>
              <x14:negativeFillColor rgb="FFFF0000"/>
              <x14:negativeBorderColor rgb="FFFF0000"/>
              <x14:axisColor rgb="FF000000"/>
            </x14:dataBar>
          </x14:cfRule>
          <xm:sqref>K42</xm:sqref>
        </x14:conditionalFormatting>
        <x14:conditionalFormatting xmlns:xm="http://schemas.microsoft.com/office/excel/2006/main">
          <x14:cfRule type="dataBar" id="{CC2AFAD7-469F-4C5A-9D93-B85B79F9A018}">
            <x14:dataBar minLength="0" maxLength="100" border="1" negativeBarBorderColorSameAsPositive="0">
              <x14:cfvo type="autoMin"/>
              <x14:cfvo type="autoMax"/>
              <x14:borderColor rgb="FF008AEF"/>
              <x14:negativeFillColor rgb="FFFF0000"/>
              <x14:negativeBorderColor rgb="FFFF0000"/>
              <x14:axisColor rgb="FF000000"/>
            </x14:dataBar>
          </x14:cfRule>
          <xm:sqref>K40</xm:sqref>
        </x14:conditionalFormatting>
        <x14:conditionalFormatting xmlns:xm="http://schemas.microsoft.com/office/excel/2006/main">
          <x14:cfRule type="dataBar" id="{6C890200-9DEC-45C0-B5B4-A619B13EC95C}">
            <x14:dataBar minLength="0" maxLength="100" border="1" negativeBarBorderColorSameAsPositive="0">
              <x14:cfvo type="autoMin"/>
              <x14:cfvo type="autoMax"/>
              <x14:borderColor rgb="FF008AEF"/>
              <x14:negativeFillColor rgb="FFFF0000"/>
              <x14:negativeBorderColor rgb="FFFF0000"/>
              <x14:axisColor rgb="FF000000"/>
            </x14:dataBar>
          </x14:cfRule>
          <xm:sqref>K40</xm:sqref>
        </x14:conditionalFormatting>
        <x14:conditionalFormatting xmlns:xm="http://schemas.microsoft.com/office/excel/2006/main">
          <x14:cfRule type="dataBar" id="{EFF826E1-D57D-43A3-9A5D-E38F6AD0A97F}">
            <x14:dataBar minLength="0" maxLength="100" border="1" negativeBarBorderColorSameAsPositive="0">
              <x14:cfvo type="autoMin"/>
              <x14:cfvo type="autoMax"/>
              <x14:borderColor rgb="FF008AEF"/>
              <x14:negativeFillColor rgb="FFFF0000"/>
              <x14:negativeBorderColor rgb="FFFF0000"/>
              <x14:axisColor rgb="FF000000"/>
            </x14:dataBar>
          </x14:cfRule>
          <xm:sqref>K34:K39 K43 K17:K31</xm:sqref>
        </x14:conditionalFormatting>
        <x14:conditionalFormatting xmlns:xm="http://schemas.microsoft.com/office/excel/2006/main">
          <x14:cfRule type="dataBar" id="{4EF1B866-C4C1-445D-AAD8-10BE6CC836BC}">
            <x14:dataBar minLength="0" maxLength="100" border="1" negativeBarBorderColorSameAsPositive="0">
              <x14:cfvo type="autoMin"/>
              <x14:cfvo type="autoMax"/>
              <x14:borderColor rgb="FF008AEF"/>
              <x14:negativeFillColor rgb="FFFF0000"/>
              <x14:negativeBorderColor rgb="FFFF0000"/>
              <x14:axisColor rgb="FF000000"/>
            </x14:dataBar>
          </x14:cfRule>
          <xm:sqref>K34:K39</xm:sqref>
        </x14:conditionalFormatting>
        <x14:conditionalFormatting xmlns:xm="http://schemas.microsoft.com/office/excel/2006/main">
          <x14:cfRule type="dataBar" id="{F03A1144-201B-4DAB-8440-DE62A3EAEC62}">
            <x14:dataBar minLength="0" maxLength="100" border="1" negativeBarBorderColorSameAsPositive="0">
              <x14:cfvo type="autoMin"/>
              <x14:cfvo type="autoMax"/>
              <x14:borderColor rgb="FF008AEF"/>
              <x14:negativeFillColor rgb="FFFF0000"/>
              <x14:negativeBorderColor rgb="FFFF0000"/>
              <x14:axisColor rgb="FF000000"/>
            </x14:dataBar>
          </x14:cfRule>
          <xm:sqref>K54</xm:sqref>
        </x14:conditionalFormatting>
        <x14:conditionalFormatting xmlns:xm="http://schemas.microsoft.com/office/excel/2006/main">
          <x14:cfRule type="dataBar" id="{D670DAC6-A571-41F4-BF0E-CAE83D105BDC}">
            <x14:dataBar minLength="0" maxLength="100" border="1" negativeBarBorderColorSameAsPositive="0">
              <x14:cfvo type="autoMin"/>
              <x14:cfvo type="autoMax"/>
              <x14:borderColor rgb="FF008AEF"/>
              <x14:negativeFillColor rgb="FFFF0000"/>
              <x14:negativeBorderColor rgb="FFFF0000"/>
              <x14:axisColor rgb="FF000000"/>
            </x14:dataBar>
          </x14:cfRule>
          <xm:sqref>K54</xm:sqref>
        </x14:conditionalFormatting>
        <x14:conditionalFormatting xmlns:xm="http://schemas.microsoft.com/office/excel/2006/main">
          <x14:cfRule type="dataBar" id="{E7B7577F-43BD-44BD-ABEA-8D0032EE1A83}">
            <x14:dataBar minLength="0" maxLength="100" border="1" negativeBarBorderColorSameAsPositive="0">
              <x14:cfvo type="autoMin"/>
              <x14:cfvo type="autoMax"/>
              <x14:borderColor rgb="FF008AEF"/>
              <x14:negativeFillColor rgb="FFFF0000"/>
              <x14:negativeBorderColor rgb="FFFF0000"/>
              <x14:axisColor rgb="FF000000"/>
            </x14:dataBar>
          </x14:cfRule>
          <xm:sqref>K44:K47 K55 K57:K66 K49:K53</xm:sqref>
        </x14:conditionalFormatting>
        <x14:conditionalFormatting xmlns:xm="http://schemas.microsoft.com/office/excel/2006/main">
          <x14:cfRule type="dataBar" id="{1590D9D6-D834-4CE1-A806-2E73ED44F5CB}">
            <x14:dataBar minLength="0" maxLength="100" border="1" negativeBarBorderColorSameAsPositive="0">
              <x14:cfvo type="autoMin"/>
              <x14:cfvo type="autoMax"/>
              <x14:borderColor rgb="FF008AEF"/>
              <x14:negativeFillColor rgb="FFFF0000"/>
              <x14:negativeBorderColor rgb="FFFF0000"/>
              <x14:axisColor rgb="FF000000"/>
            </x14:dataBar>
          </x14:cfRule>
          <xm:sqref>K75:K85 K90:K105 K67:K72</xm:sqref>
        </x14:conditionalFormatting>
        <x14:conditionalFormatting xmlns:xm="http://schemas.microsoft.com/office/excel/2006/main">
          <x14:cfRule type="dataBar" id="{EB1F2B76-59F9-4C9A-B707-286E23CFF5D0}">
            <x14:dataBar minLength="0" maxLength="100" border="1" negativeBarBorderColorSameAsPositive="0">
              <x14:cfvo type="autoMin"/>
              <x14:cfvo type="autoMax"/>
              <x14:borderColor rgb="FF008AEF"/>
              <x14:negativeFillColor rgb="FFFF0000"/>
              <x14:negativeBorderColor rgb="FFFF0000"/>
              <x14:axisColor rgb="FF000000"/>
            </x14:dataBar>
          </x14:cfRule>
          <xm:sqref>K74</xm:sqref>
        </x14:conditionalFormatting>
        <x14:conditionalFormatting xmlns:xm="http://schemas.microsoft.com/office/excel/2006/main">
          <x14:cfRule type="dataBar" id="{3E64F16E-B89C-4A9B-99CF-4BE4718FB2DE}">
            <x14:dataBar minLength="0" maxLength="100" border="1" negativeBarBorderColorSameAsPositive="0">
              <x14:cfvo type="autoMin"/>
              <x14:cfvo type="autoMax"/>
              <x14:borderColor rgb="FF008AEF"/>
              <x14:negativeFillColor rgb="FFFF0000"/>
              <x14:negativeBorderColor rgb="FFFF0000"/>
              <x14:axisColor rgb="FF000000"/>
            </x14:dataBar>
          </x14:cfRule>
          <xm:sqref>K74</xm:sqref>
        </x14:conditionalFormatting>
        <x14:conditionalFormatting xmlns:xm="http://schemas.microsoft.com/office/excel/2006/main">
          <x14:cfRule type="dataBar" id="{B06F14A9-6E27-4D77-BB5A-EE61496C5DE6}">
            <x14:dataBar minLength="0" maxLength="100" border="1" negativeBarBorderColorSameAsPositive="0">
              <x14:cfvo type="autoMin"/>
              <x14:cfvo type="autoMax"/>
              <x14:borderColor rgb="FF008AEF"/>
              <x14:negativeFillColor rgb="FFFF0000"/>
              <x14:negativeBorderColor rgb="FFFF0000"/>
              <x14:axisColor rgb="FF000000"/>
            </x14:dataBar>
          </x14:cfRule>
          <xm:sqref>K109</xm:sqref>
        </x14:conditionalFormatting>
        <x14:conditionalFormatting xmlns:xm="http://schemas.microsoft.com/office/excel/2006/main">
          <x14:cfRule type="dataBar" id="{E7374B47-4708-4F6D-BB0E-8EBBE32ECFCE}">
            <x14:dataBar minLength="0" maxLength="100" border="1" negativeBarBorderColorSameAsPositive="0">
              <x14:cfvo type="autoMin"/>
              <x14:cfvo type="autoMax"/>
              <x14:borderColor rgb="FF008AEF"/>
              <x14:negativeFillColor rgb="FFFF0000"/>
              <x14:negativeBorderColor rgb="FFFF0000"/>
              <x14:axisColor rgb="FF000000"/>
            </x14:dataBar>
          </x14:cfRule>
          <xm:sqref>K110</xm:sqref>
        </x14:conditionalFormatting>
        <x14:conditionalFormatting xmlns:xm="http://schemas.microsoft.com/office/excel/2006/main">
          <x14:cfRule type="dataBar" id="{68E75C8E-20F5-4C59-852B-5ACDE8738998}">
            <x14:dataBar minLength="0" maxLength="100" border="1" negativeBarBorderColorSameAsPositive="0">
              <x14:cfvo type="autoMin"/>
              <x14:cfvo type="autoMax"/>
              <x14:borderColor rgb="FF008AEF"/>
              <x14:negativeFillColor rgb="FFFF0000"/>
              <x14:negativeBorderColor rgb="FFFF0000"/>
              <x14:axisColor rgb="FF000000"/>
            </x14:dataBar>
          </x14:cfRule>
          <xm:sqref>K111</xm:sqref>
        </x14:conditionalFormatting>
        <x14:conditionalFormatting xmlns:xm="http://schemas.microsoft.com/office/excel/2006/main">
          <x14:cfRule type="dataBar" id="{7273AD19-13DB-4337-8C8F-6C611C296B06}">
            <x14:dataBar minLength="0" maxLength="100" border="1" negativeBarBorderColorSameAsPositive="0">
              <x14:cfvo type="autoMin"/>
              <x14:cfvo type="autoMax"/>
              <x14:borderColor rgb="FF008AEF"/>
              <x14:negativeFillColor rgb="FFFF0000"/>
              <x14:negativeBorderColor rgb="FFFF0000"/>
              <x14:axisColor rgb="FF000000"/>
            </x14:dataBar>
          </x14:cfRule>
          <xm:sqref>K115</xm:sqref>
        </x14:conditionalFormatting>
        <x14:conditionalFormatting xmlns:xm="http://schemas.microsoft.com/office/excel/2006/main">
          <x14:cfRule type="dataBar" id="{FEBE6633-6CE6-4609-8987-48F2A6711CEB}">
            <x14:dataBar minLength="0" maxLength="100" border="1" negativeBarBorderColorSameAsPositive="0">
              <x14:cfvo type="autoMin"/>
              <x14:cfvo type="autoMax"/>
              <x14:borderColor rgb="FF008AEF"/>
              <x14:negativeFillColor rgb="FFFF0000"/>
              <x14:negativeBorderColor rgb="FFFF0000"/>
              <x14:axisColor rgb="FF000000"/>
            </x14:dataBar>
          </x14:cfRule>
          <xm:sqref>K115</xm:sqref>
        </x14:conditionalFormatting>
        <x14:conditionalFormatting xmlns:xm="http://schemas.microsoft.com/office/excel/2006/main">
          <x14:cfRule type="dataBar" id="{3DAA4626-A38F-48C5-8168-57988455C5A0}">
            <x14:dataBar minLength="0" maxLength="100" border="1" negativeBarBorderColorSameAsPositive="0">
              <x14:cfvo type="autoMin"/>
              <x14:cfvo type="autoMax"/>
              <x14:borderColor rgb="FF008AEF"/>
              <x14:negativeFillColor rgb="FFFF0000"/>
              <x14:negativeBorderColor rgb="FFFF0000"/>
              <x14:axisColor rgb="FF000000"/>
            </x14:dataBar>
          </x14:cfRule>
          <xm:sqref>K86:K87</xm:sqref>
        </x14:conditionalFormatting>
        <x14:conditionalFormatting xmlns:xm="http://schemas.microsoft.com/office/excel/2006/main">
          <x14:cfRule type="dataBar" id="{882D31E5-4D4C-417C-B7EF-CA1FA59435B4}">
            <x14:dataBar minLength="0" maxLength="100" border="1" negativeBarBorderColorSameAsPositive="0">
              <x14:cfvo type="autoMin"/>
              <x14:cfvo type="autoMax"/>
              <x14:borderColor rgb="FF008AEF"/>
              <x14:negativeFillColor rgb="FFFF0000"/>
              <x14:negativeBorderColor rgb="FFFF0000"/>
              <x14:axisColor rgb="FF000000"/>
            </x14:dataBar>
          </x14:cfRule>
          <xm:sqref>K75:K85 K108 K113:K114 K88 K90:K106 K116 K67:K72</xm:sqref>
        </x14:conditionalFormatting>
        <x14:conditionalFormatting xmlns:xm="http://schemas.microsoft.com/office/excel/2006/main">
          <x14:cfRule type="dataBar" id="{B6C684C8-2F1E-42D6-91E1-26F1FE46084B}">
            <x14:dataBar minLength="0" maxLength="100" border="1" negativeBarBorderColorSameAsPositive="0">
              <x14:cfvo type="autoMin"/>
              <x14:cfvo type="autoMax"/>
              <x14:borderColor rgb="FF008AEF"/>
              <x14:negativeFillColor rgb="FFFF0000"/>
              <x14:negativeBorderColor rgb="FFFF0000"/>
              <x14:axisColor rgb="FF000000"/>
            </x14:dataBar>
          </x14:cfRule>
          <xm:sqref>K107</xm:sqref>
        </x14:conditionalFormatting>
        <x14:conditionalFormatting xmlns:xm="http://schemas.microsoft.com/office/excel/2006/main">
          <x14:cfRule type="dataBar" id="{9CFAC828-2604-4B86-B01A-F295CC4A025D}">
            <x14:dataBar minLength="0" maxLength="100" border="1" negativeBarBorderColorSameAsPositive="0">
              <x14:cfvo type="autoMin"/>
              <x14:cfvo type="autoMax"/>
              <x14:borderColor rgb="FF008AEF"/>
              <x14:negativeFillColor rgb="FFFF0000"/>
              <x14:negativeBorderColor rgb="FFFF0000"/>
              <x14:axisColor rgb="FF000000"/>
            </x14:dataBar>
          </x14:cfRule>
          <xm:sqref>K112</xm:sqref>
        </x14:conditionalFormatting>
        <x14:conditionalFormatting xmlns:xm="http://schemas.microsoft.com/office/excel/2006/main">
          <x14:cfRule type="dataBar" id="{8BDCE862-F598-4F22-8226-8EE9862E8AFF}">
            <x14:dataBar minLength="0" maxLength="100" border="1" negativeBarBorderColorSameAsPositive="0">
              <x14:cfvo type="autoMin"/>
              <x14:cfvo type="autoMax"/>
              <x14:borderColor rgb="FF008AEF"/>
              <x14:negativeFillColor rgb="FFFF0000"/>
              <x14:negativeBorderColor rgb="FFFF0000"/>
              <x14:axisColor rgb="FF000000"/>
            </x14:dataBar>
          </x14:cfRule>
          <xm:sqref>K89</xm:sqref>
        </x14:conditionalFormatting>
        <x14:conditionalFormatting xmlns:xm="http://schemas.microsoft.com/office/excel/2006/main">
          <x14:cfRule type="dataBar" id="{9D73C037-7F35-4F70-A8FA-A51CAA3029BD}">
            <x14:dataBar minLength="0" maxLength="100" border="1" negativeBarBorderColorSameAsPositive="0">
              <x14:cfvo type="autoMin"/>
              <x14:cfvo type="autoMax"/>
              <x14:borderColor rgb="FF008AEF"/>
              <x14:negativeFillColor rgb="FFFF0000"/>
              <x14:negativeBorderColor rgb="FFFF0000"/>
              <x14:axisColor rgb="FF000000"/>
            </x14:dataBar>
          </x14:cfRule>
          <xm:sqref>K73</xm:sqref>
        </x14:conditionalFormatting>
        <x14:conditionalFormatting xmlns:xm="http://schemas.microsoft.com/office/excel/2006/main">
          <x14:cfRule type="dataBar" id="{62D2BAD9-00E5-4F03-A470-3EE1398A2E7D}">
            <x14:dataBar minLength="0" maxLength="100" border="1" negativeBarBorderColorSameAsPositive="0">
              <x14:cfvo type="autoMin"/>
              <x14:cfvo type="autoMax"/>
              <x14:borderColor rgb="FF008AEF"/>
              <x14:negativeFillColor rgb="FFFF0000"/>
              <x14:negativeBorderColor rgb="FFFF0000"/>
              <x14:axisColor rgb="FF000000"/>
            </x14:dataBar>
          </x14:cfRule>
          <xm:sqref>K73</xm:sqref>
        </x14:conditionalFormatting>
        <x14:conditionalFormatting xmlns:xm="http://schemas.microsoft.com/office/excel/2006/main">
          <x14:cfRule type="dataBar" id="{FF1DB515-1C36-4BD3-9817-F349BDB110CD}">
            <x14:dataBar minLength="0" maxLength="100" border="1" negativeBarBorderColorSameAsPositive="0">
              <x14:cfvo type="autoMin"/>
              <x14:cfvo type="autoMax"/>
              <x14:borderColor rgb="FF008AEF"/>
              <x14:negativeFillColor rgb="FFFF0000"/>
              <x14:negativeBorderColor rgb="FFFF0000"/>
              <x14:axisColor rgb="FF000000"/>
            </x14:dataBar>
          </x14:cfRule>
          <xm:sqref>J117:K117 K6:K9 K11:K15 J4:K4 J5:J15 J17:J116</xm:sqref>
        </x14:conditionalFormatting>
        <x14:conditionalFormatting xmlns:xm="http://schemas.microsoft.com/office/excel/2006/main">
          <x14:cfRule type="dataBar" id="{47BB7492-CED8-4F56-BF6D-1A0841F02D87}">
            <x14:dataBar minLength="0" maxLength="100" border="1" negativeBarBorderColorSameAsPositive="0">
              <x14:cfvo type="autoMin"/>
              <x14:cfvo type="autoMax"/>
              <x14:borderColor rgb="FF008AEF"/>
              <x14:negativeFillColor rgb="FFFF0000"/>
              <x14:negativeBorderColor rgb="FFFF0000"/>
              <x14:axisColor rgb="FF000000"/>
            </x14:dataBar>
          </x14:cfRule>
          <xm:sqref>J16:K16</xm:sqref>
        </x14:conditionalFormatting>
        <x14:conditionalFormatting xmlns:xm="http://schemas.microsoft.com/office/excel/2006/main">
          <x14:cfRule type="dataBar" id="{19E0767C-0ED1-4ED9-B594-DDD14D172D11}">
            <x14:dataBar minLength="0" maxLength="100" border="1" negativeBarBorderColorSameAsPositive="0">
              <x14:cfvo type="autoMin"/>
              <x14:cfvo type="autoMax"/>
              <x14:borderColor rgb="FFD6007B"/>
              <x14:negativeFillColor rgb="FFFF0000"/>
              <x14:negativeBorderColor rgb="FFFF0000"/>
              <x14:axisColor rgb="FF000000"/>
            </x14:dataBar>
          </x14:cfRule>
          <xm:sqref>O16</xm:sqref>
        </x14:conditionalFormatting>
        <x14:conditionalFormatting xmlns:xm="http://schemas.microsoft.com/office/excel/2006/main">
          <x14:cfRule type="dataBar" id="{2CFB27B9-1774-4691-A38C-D3BA45EFA217}">
            <x14:dataBar minLength="0" maxLength="100" border="1" negativeBarBorderColorSameAsPositive="0">
              <x14:cfvo type="autoMin"/>
              <x14:cfvo type="autoMax"/>
              <x14:borderColor rgb="FF008AEF"/>
              <x14:negativeFillColor rgb="FFFF0000"/>
              <x14:negativeBorderColor rgb="FFFF0000"/>
              <x14:axisColor rgb="FF000000"/>
            </x14:dataBar>
          </x14:cfRule>
          <xm:sqref>J16:K16</xm:sqref>
        </x14:conditionalFormatting>
        <x14:conditionalFormatting xmlns:xm="http://schemas.microsoft.com/office/excel/2006/main">
          <x14:cfRule type="dataBar" id="{3A2F5632-EB99-4CA6-9B9C-411D019164C2}">
            <x14:dataBar minLength="0" maxLength="100" border="1" negativeBarBorderColorSameAsPositive="0">
              <x14:cfvo type="autoMin"/>
              <x14:cfvo type="autoMax"/>
              <x14:borderColor rgb="FFD6007B"/>
              <x14:negativeFillColor rgb="FFFF0000"/>
              <x14:negativeBorderColor rgb="FFFF0000"/>
              <x14:axisColor rgb="FF000000"/>
            </x14:dataBar>
          </x14:cfRule>
          <xm:sqref>O16</xm:sqref>
        </x14:conditionalFormatting>
        <x14:conditionalFormatting xmlns:xm="http://schemas.microsoft.com/office/excel/2006/main">
          <x14:cfRule type="dataBar" id="{9A7B7F82-D80B-481A-98E9-B1AF746FB20A}">
            <x14:dataBar minLength="0" maxLength="100" border="1" negativeBarBorderColorSameAsPositive="0">
              <x14:cfvo type="autoMin"/>
              <x14:cfvo type="autoMax"/>
              <x14:borderColor rgb="FF008AEF"/>
              <x14:negativeFillColor rgb="FFFF0000"/>
              <x14:negativeBorderColor rgb="FFFF0000"/>
              <x14:axisColor rgb="FF000000"/>
            </x14:dataBar>
          </x14:cfRule>
          <xm:sqref>J117:K117</xm:sqref>
        </x14:conditionalFormatting>
        <x14:conditionalFormatting xmlns:xm="http://schemas.microsoft.com/office/excel/2006/main">
          <x14:cfRule type="dataBar" id="{039655EB-487A-471A-BFB5-34E70440FD51}">
            <x14:dataBar minLength="0" maxLength="100" border="1" negativeBarBorderColorSameAsPositive="0">
              <x14:cfvo type="autoMin"/>
              <x14:cfvo type="autoMax"/>
              <x14:borderColor rgb="FF008AEF"/>
              <x14:negativeFillColor rgb="FFFF0000"/>
              <x14:negativeBorderColor rgb="FFFF0000"/>
              <x14:axisColor rgb="FF000000"/>
            </x14:dataBar>
          </x14:cfRule>
          <xm:sqref>K117</xm:sqref>
        </x14:conditionalFormatting>
        <x14:conditionalFormatting xmlns:xm="http://schemas.microsoft.com/office/excel/2006/main">
          <x14:cfRule type="dataBar" id="{38F3F389-F88D-43C2-95CC-AE249B9CADD2}">
            <x14:dataBar minLength="0" maxLength="100" border="1" negativeBarBorderColorSameAsPositive="0">
              <x14:cfvo type="autoMin"/>
              <x14:cfvo type="autoMax"/>
              <x14:borderColor rgb="FFD6007B"/>
              <x14:negativeFillColor rgb="FFFF0000"/>
              <x14:negativeBorderColor rgb="FFFF0000"/>
              <x14:axisColor rgb="FF000000"/>
            </x14:dataBar>
          </x14:cfRule>
          <xm:sqref>O4:O15 O17:O117</xm:sqref>
        </x14:conditionalFormatting>
        <x14:conditionalFormatting xmlns:xm="http://schemas.microsoft.com/office/excel/2006/main">
          <x14:cfRule type="dataBar" id="{0F8C3089-86E5-41D1-AB88-58A2F08774AF}">
            <x14:dataBar minLength="0" maxLength="100" border="1" negativeBarBorderColorSameAsPositive="0">
              <x14:cfvo type="autoMin"/>
              <x14:cfvo type="autoMax"/>
              <x14:borderColor rgb="FF008AEF"/>
              <x14:negativeFillColor rgb="FFFF0000"/>
              <x14:negativeBorderColor rgb="FFFF0000"/>
              <x14:axisColor rgb="FF000000"/>
            </x14:dataBar>
          </x14:cfRule>
          <xm:sqref>K44:K47 K49:K53</xm:sqref>
        </x14:conditionalFormatting>
        <x14:conditionalFormatting xmlns:xm="http://schemas.microsoft.com/office/excel/2006/main">
          <x14:cfRule type="dataBar" id="{99B082F9-1F30-49D6-B6E3-9B488B831613}">
            <x14:dataBar minLength="0" maxLength="100" border="1" negativeBarBorderColorSameAsPositive="0">
              <x14:cfvo type="autoMin"/>
              <x14:cfvo type="autoMax"/>
              <x14:borderColor rgb="FFD6007B"/>
              <x14:negativeFillColor rgb="FFFF0000"/>
              <x14:negativeBorderColor rgb="FFFF0000"/>
              <x14:axisColor rgb="FF000000"/>
            </x14:dataBar>
          </x14:cfRule>
          <xm:sqref>O4:O15 O17:O116</xm:sqref>
        </x14:conditionalFormatting>
        <x14:conditionalFormatting xmlns:xm="http://schemas.microsoft.com/office/excel/2006/main">
          <x14:cfRule type="dataBar" id="{BE8A8FA6-1C13-437C-AFF2-8CFBE98F7665}">
            <x14:dataBar minLength="0" maxLength="100" border="1" negativeBarBorderColorSameAsPositive="0">
              <x14:cfvo type="autoMin"/>
              <x14:cfvo type="autoMax"/>
              <x14:borderColor rgb="FF008AEF"/>
              <x14:negativeFillColor rgb="FFFF0000"/>
              <x14:negativeBorderColor rgb="FFFF0000"/>
              <x14:axisColor rgb="FF000000"/>
            </x14:dataBar>
          </x14:cfRule>
          <xm:sqref>K56</xm:sqref>
        </x14:conditionalFormatting>
        <x14:conditionalFormatting xmlns:xm="http://schemas.microsoft.com/office/excel/2006/main">
          <x14:cfRule type="dataBar" id="{47AB89B5-CAB7-4BD8-8235-39EE2FC8428A}">
            <x14:dataBar minLength="0" maxLength="100" border="1" negativeBarBorderColorSameAsPositive="0">
              <x14:cfvo type="autoMin"/>
              <x14:cfvo type="autoMax"/>
              <x14:borderColor rgb="FF008AEF"/>
              <x14:negativeFillColor rgb="FFFF0000"/>
              <x14:negativeBorderColor rgb="FFFF0000"/>
              <x14:axisColor rgb="FF000000"/>
            </x14:dataBar>
          </x14:cfRule>
          <xm:sqref>K48</xm:sqref>
        </x14:conditionalFormatting>
        <x14:conditionalFormatting xmlns:xm="http://schemas.microsoft.com/office/excel/2006/main">
          <x14:cfRule type="dataBar" id="{1788E56B-25B1-4F66-961B-A7F5C887C9CF}">
            <x14:dataBar minLength="0" maxLength="100" border="1" negativeBarBorderColorSameAsPositive="0">
              <x14:cfvo type="autoMin"/>
              <x14:cfvo type="autoMax"/>
              <x14:borderColor rgb="FF008AEF"/>
              <x14:negativeFillColor rgb="FFFF0000"/>
              <x14:negativeBorderColor rgb="FFFF0000"/>
              <x14:axisColor rgb="FF000000"/>
            </x14:dataBar>
          </x14:cfRule>
          <xm:sqref>K48</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マスタ!$A:$A</xm:f>
          </x14:formula1>
          <xm:sqref>K117 K4:K43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A6" sqref="A6"/>
    </sheetView>
  </sheetViews>
  <sheetFormatPr defaultRowHeight="18"/>
  <sheetData>
    <row r="1" spans="1:1">
      <c r="A1" t="s">
        <v>102</v>
      </c>
    </row>
    <row r="2" spans="1:1">
      <c r="A2" t="s">
        <v>101</v>
      </c>
    </row>
    <row r="3" spans="1:1">
      <c r="A3" t="s">
        <v>103</v>
      </c>
    </row>
    <row r="4" spans="1:1">
      <c r="A4" t="s">
        <v>104</v>
      </c>
    </row>
    <row r="5" spans="1:1">
      <c r="A5" t="s">
        <v>105</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FBE9664AB4F914EBD132DED1EF48D72" ma:contentTypeVersion="16" ma:contentTypeDescription="新しいドキュメントを作成します。" ma:contentTypeScope="" ma:versionID="85008ad692c0ddcc2d5cc92e911a346d">
  <xsd:schema xmlns:xsd="http://www.w3.org/2001/XMLSchema" xmlns:xs="http://www.w3.org/2001/XMLSchema" xmlns:p="http://schemas.microsoft.com/office/2006/metadata/properties" xmlns:ns3="849fad54-aabc-4050-9fe8-2bb347ab5a8a" xmlns:ns4="b906e384-d99d-4cc7-bc4e-98f77150edb7" targetNamespace="http://schemas.microsoft.com/office/2006/metadata/properties" ma:root="true" ma:fieldsID="c8a9c01d5deddeb8afc5f0ac218e04e2" ns3:_="" ns4:_="">
    <xsd:import namespace="849fad54-aabc-4050-9fe8-2bb347ab5a8a"/>
    <xsd:import namespace="b906e384-d99d-4cc7-bc4e-98f77150edb7"/>
    <xsd:element name="properties">
      <xsd:complexType>
        <xsd:sequence>
          <xsd:element name="documentManagement">
            <xsd:complexType>
              <xsd:all>
                <xsd:element ref="ns3:MediaServiceMetadata" minOccurs="0"/>
                <xsd:element ref="ns3:MediaServiceFastMetadata" minOccurs="0"/>
                <xsd:element ref="ns3:MediaLengthInSecond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_activity" minOccurs="0"/>
                <xsd:element ref="ns3:MediaServiceDateTaken" minOccurs="0"/>
                <xsd:element ref="ns3:MediaServiceObjectDetectorVersions" minOccurs="0"/>
                <xsd:element ref="ns3:MediaServiceSystemTags" minOccurs="0"/>
                <xsd:element ref="ns3:MediaServiceLocatio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9fad54-aabc-4050-9fe8-2bb347ab5a8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_activity" ma:index="18" nillable="true" ma:displayName="_activity" ma:hidden="true" ma:internalName="_activity">
      <xsd:simpleType>
        <xsd:restriction base="dms:Note"/>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906e384-d99d-4cc7-bc4e-98f77150edb7"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element name="SharingHintHash" ma:index="13"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849fad54-aabc-4050-9fe8-2bb347ab5a8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C733396-B44E-489B-AB20-56334CC4DB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9fad54-aabc-4050-9fe8-2bb347ab5a8a"/>
    <ds:schemaRef ds:uri="b906e384-d99d-4cc7-bc4e-98f77150ed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DF2DE15-0715-4D76-9941-476332A8EB1F}">
  <ds:schemaRefs>
    <ds:schemaRef ds:uri="http://purl.org/dc/elements/1.1/"/>
    <ds:schemaRef ds:uri="http://schemas.openxmlformats.org/package/2006/metadata/core-properties"/>
    <ds:schemaRef ds:uri="b906e384-d99d-4cc7-bc4e-98f77150edb7"/>
    <ds:schemaRef ds:uri="http://purl.org/dc/terms/"/>
    <ds:schemaRef ds:uri="http://schemas.microsoft.com/office/2006/metadata/properties"/>
    <ds:schemaRef ds:uri="http://schemas.microsoft.com/office/2006/documentManagement/types"/>
    <ds:schemaRef ds:uri="849fad54-aabc-4050-9fe8-2bb347ab5a8a"/>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59D74767-1F54-4FAD-A6F2-62D830E2E8B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業務一覧</vt:lpstr>
      <vt:lpstr>マスタ</vt:lpstr>
      <vt:lpstr>業務一覧!Print_Area</vt:lpstr>
      <vt:lpstr>業務一覧!Print_Titles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2025-06-20T00:49:48Z</dcterms:modified>
</cp:coreProperties>
</file>